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請求コー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3" i="1" s="1"/>
  <c r="A13" i="1" s="1"/>
  <c r="B13" i="1" l="1"/>
  <c r="C4" i="1"/>
  <c r="B7" i="1"/>
  <c r="C7" i="1" s="1"/>
  <c r="A11" i="1" l="1"/>
  <c r="C14" i="1"/>
  <c r="A14" i="1" s="1"/>
  <c r="A12" i="1"/>
  <c r="D12" i="1" l="1"/>
  <c r="E12" i="1" s="1"/>
  <c r="B12" i="1"/>
  <c r="B11" i="1"/>
  <c r="D11" i="1"/>
  <c r="E11" i="1" s="1"/>
  <c r="D14" i="1"/>
  <c r="E14" i="1" s="1"/>
  <c r="B14" i="1"/>
  <c r="D13" i="1"/>
  <c r="E13" i="1" s="1"/>
  <c r="E15" i="1" l="1"/>
</calcChain>
</file>

<file path=xl/sharedStrings.xml><?xml version="1.0" encoding="utf-8"?>
<sst xmlns="http://schemas.openxmlformats.org/spreadsheetml/2006/main" count="13" uniqueCount="13">
  <si>
    <t>介護度</t>
    <rPh sb="0" eb="2">
      <t>カイゴ</t>
    </rPh>
    <rPh sb="2" eb="3">
      <t>ド</t>
    </rPh>
    <phoneticPr fontId="2"/>
  </si>
  <si>
    <t>利用回数（入浴有）</t>
    <rPh sb="0" eb="2">
      <t>リヨウ</t>
    </rPh>
    <rPh sb="2" eb="4">
      <t>カイスウ</t>
    </rPh>
    <rPh sb="5" eb="7">
      <t>ニュウヨク</t>
    </rPh>
    <rPh sb="7" eb="8">
      <t>アリ</t>
    </rPh>
    <phoneticPr fontId="2"/>
  </si>
  <si>
    <t>利用回数（入浴無）</t>
    <rPh sb="0" eb="2">
      <t>リヨウ</t>
    </rPh>
    <rPh sb="2" eb="4">
      <t>カイスウ</t>
    </rPh>
    <rPh sb="5" eb="7">
      <t>ニュウヨク</t>
    </rPh>
    <rPh sb="7" eb="8">
      <t>ナ</t>
    </rPh>
    <phoneticPr fontId="2"/>
  </si>
  <si>
    <t>請求単位数</t>
    <rPh sb="0" eb="2">
      <t>セイキュウ</t>
    </rPh>
    <rPh sb="2" eb="4">
      <t>タンイ</t>
    </rPh>
    <rPh sb="4" eb="5">
      <t>スウ</t>
    </rPh>
    <phoneticPr fontId="2"/>
  </si>
  <si>
    <t>合計利用回数</t>
    <rPh sb="0" eb="2">
      <t>ゴウケイ</t>
    </rPh>
    <rPh sb="2" eb="4">
      <t>リヨウ</t>
    </rPh>
    <rPh sb="4" eb="6">
      <t>カイスウ</t>
    </rPh>
    <phoneticPr fontId="2"/>
  </si>
  <si>
    <t>回数単位</t>
    <rPh sb="0" eb="2">
      <t>カイスウ</t>
    </rPh>
    <rPh sb="2" eb="4">
      <t>タンイ</t>
    </rPh>
    <phoneticPr fontId="2"/>
  </si>
  <si>
    <t>利用回数</t>
    <rPh sb="0" eb="2">
      <t>リヨウ</t>
    </rPh>
    <rPh sb="2" eb="4">
      <t>カイスウ</t>
    </rPh>
    <phoneticPr fontId="2"/>
  </si>
  <si>
    <t>請求コード</t>
    <rPh sb="0" eb="2">
      <t>セイキュウ</t>
    </rPh>
    <phoneticPr fontId="2"/>
  </si>
  <si>
    <t>週の利用予定回数</t>
    <rPh sb="0" eb="1">
      <t>シュウ</t>
    </rPh>
    <rPh sb="2" eb="4">
      <t>リヨウ</t>
    </rPh>
    <rPh sb="4" eb="6">
      <t>ヨテイ</t>
    </rPh>
    <rPh sb="6" eb="8">
      <t>カイスウ</t>
    </rPh>
    <phoneticPr fontId="2"/>
  </si>
  <si>
    <t>↓入力してください</t>
    <rPh sb="1" eb="3">
      <t>ニュウリョク</t>
    </rPh>
    <phoneticPr fontId="2"/>
  </si>
  <si>
    <t>入浴の有無</t>
    <rPh sb="0" eb="2">
      <t>ニュウヨク</t>
    </rPh>
    <rPh sb="3" eb="5">
      <t>ウム</t>
    </rPh>
    <phoneticPr fontId="2"/>
  </si>
  <si>
    <t>合 計</t>
    <rPh sb="0" eb="1">
      <t>ア</t>
    </rPh>
    <rPh sb="2" eb="3">
      <t>ケイ</t>
    </rPh>
    <phoneticPr fontId="2"/>
  </si>
  <si>
    <t>【相模原市】通所介護相当サービス請求コード判定ツール</t>
    <rPh sb="1" eb="5">
      <t>サガミハラシ</t>
    </rPh>
    <rPh sb="6" eb="8">
      <t>ツウショ</t>
    </rPh>
    <rPh sb="8" eb="10">
      <t>カイゴ</t>
    </rPh>
    <rPh sb="10" eb="12">
      <t>ソウトウ</t>
    </rPh>
    <rPh sb="16" eb="18">
      <t>セイキュウ</t>
    </rPh>
    <rPh sb="21" eb="23">
      <t>ハンテイ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</si>
</sst>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General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4" borderId="0" xfId="0" applyFont="1" applyFill="1"/>
    <xf numFmtId="0" fontId="0" fillId="4" borderId="0" xfId="0" applyFill="1"/>
    <xf numFmtId="0" fontId="5" fillId="4" borderId="1" xfId="0" applyFont="1" applyFill="1" applyBorder="1"/>
    <xf numFmtId="0" fontId="0" fillId="4" borderId="1" xfId="0" applyFill="1" applyBorder="1" applyAlignment="1">
      <alignment horizontal="center"/>
    </xf>
    <xf numFmtId="0" fontId="5" fillId="4" borderId="2" xfId="0" applyFont="1" applyFill="1" applyBorder="1"/>
    <xf numFmtId="0" fontId="0" fillId="4" borderId="2" xfId="0" applyFill="1" applyBorder="1" applyAlignment="1">
      <alignment horizontal="center"/>
    </xf>
    <xf numFmtId="0" fontId="4" fillId="4" borderId="0" xfId="0" applyFont="1" applyFill="1"/>
    <xf numFmtId="0" fontId="5" fillId="4" borderId="4" xfId="0" applyFont="1" applyFill="1" applyBorder="1"/>
    <xf numFmtId="0" fontId="3" fillId="4" borderId="0" xfId="0" applyFont="1" applyFill="1"/>
    <xf numFmtId="0" fontId="5" fillId="4" borderId="6" xfId="0" applyFont="1" applyFill="1" applyBorder="1"/>
    <xf numFmtId="0" fontId="5" fillId="4" borderId="8" xfId="0" applyFont="1" applyFill="1" applyBorder="1"/>
    <xf numFmtId="0" fontId="5" fillId="4" borderId="9" xfId="0" applyFont="1" applyFill="1" applyBorder="1" applyAlignment="1">
      <alignment horizontal="center"/>
    </xf>
    <xf numFmtId="0" fontId="0" fillId="4" borderId="0" xfId="0" applyFill="1" applyBorder="1"/>
    <xf numFmtId="0" fontId="5" fillId="4" borderId="20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76" fontId="0" fillId="4" borderId="17" xfId="0" applyNumberFormat="1" applyFill="1" applyBorder="1" applyAlignment="1">
      <alignment horizontal="center"/>
    </xf>
    <xf numFmtId="38" fontId="0" fillId="4" borderId="18" xfId="1" applyFont="1" applyFill="1" applyBorder="1" applyAlignment="1"/>
    <xf numFmtId="176" fontId="0" fillId="4" borderId="19" xfId="1" applyNumberFormat="1" applyFont="1" applyFill="1" applyBorder="1" applyAlignment="1"/>
    <xf numFmtId="0" fontId="5" fillId="4" borderId="21" xfId="0" applyFont="1" applyFill="1" applyBorder="1" applyAlignment="1">
      <alignment horizontal="center"/>
    </xf>
    <xf numFmtId="176" fontId="0" fillId="4" borderId="1" xfId="0" applyNumberFormat="1" applyFill="1" applyBorder="1" applyAlignment="1">
      <alignment horizontal="center"/>
    </xf>
    <xf numFmtId="38" fontId="0" fillId="4" borderId="12" xfId="1" applyFont="1" applyFill="1" applyBorder="1" applyAlignment="1"/>
    <xf numFmtId="176" fontId="0" fillId="4" borderId="15" xfId="1" applyNumberFormat="1" applyFont="1" applyFill="1" applyBorder="1" applyAlignment="1"/>
    <xf numFmtId="0" fontId="0" fillId="4" borderId="12" xfId="0" applyFill="1" applyBorder="1"/>
    <xf numFmtId="176" fontId="0" fillId="4" borderId="15" xfId="0" applyNumberFormat="1" applyFill="1" applyBorder="1"/>
    <xf numFmtId="0" fontId="5" fillId="4" borderId="6" xfId="0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0" fontId="0" fillId="4" borderId="13" xfId="0" applyFill="1" applyBorder="1"/>
    <xf numFmtId="176" fontId="0" fillId="4" borderId="16" xfId="0" applyNumberFormat="1" applyFill="1" applyBorder="1"/>
    <xf numFmtId="38" fontId="0" fillId="4" borderId="3" xfId="1" applyFont="1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2" tint="-0.89996032593768116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3" sqref="B3"/>
    </sheetView>
  </sheetViews>
  <sheetFormatPr defaultRowHeight="18.75" x14ac:dyDescent="0.4"/>
  <cols>
    <col min="1" max="1" width="20.375" customWidth="1"/>
    <col min="2" max="2" width="12.125" customWidth="1"/>
    <col min="3" max="3" width="9.375" bestFit="1" customWidth="1"/>
    <col min="4" max="4" width="14.375" customWidth="1"/>
    <col min="5" max="5" width="11" bestFit="1" customWidth="1"/>
  </cols>
  <sheetData>
    <row r="1" spans="1:5" s="6" customFormat="1" ht="24" x14ac:dyDescent="0.5">
      <c r="A1" s="5" t="s">
        <v>12</v>
      </c>
    </row>
    <row r="2" spans="1:5" s="6" customFormat="1" x14ac:dyDescent="0.4">
      <c r="B2" s="6" t="s">
        <v>9</v>
      </c>
    </row>
    <row r="3" spans="1:5" s="6" customFormat="1" x14ac:dyDescent="0.4">
      <c r="A3" s="7" t="s">
        <v>0</v>
      </c>
      <c r="B3" s="34"/>
    </row>
    <row r="4" spans="1:5" s="6" customFormat="1" ht="19.5" thickBot="1" x14ac:dyDescent="0.45">
      <c r="A4" s="9" t="s">
        <v>8</v>
      </c>
      <c r="B4" s="35"/>
      <c r="C4" s="11" t="str">
        <f>IF(AND((B3="要支援１"),(B4="週２回程度")),"利用回数エラー（要支援１の場合、週の利用予定回数は「週１回程度」のみ）","")</f>
        <v/>
      </c>
    </row>
    <row r="5" spans="1:5" s="6" customFormat="1" x14ac:dyDescent="0.4">
      <c r="A5" s="12" t="s">
        <v>1</v>
      </c>
      <c r="B5" s="36"/>
      <c r="C5" s="13"/>
    </row>
    <row r="6" spans="1:5" s="6" customFormat="1" ht="19.5" thickBot="1" x14ac:dyDescent="0.45">
      <c r="A6" s="14" t="s">
        <v>2</v>
      </c>
      <c r="B6" s="37"/>
    </row>
    <row r="7" spans="1:5" s="6" customFormat="1" ht="20.25" thickTop="1" thickBot="1" x14ac:dyDescent="0.45">
      <c r="A7" s="15" t="s">
        <v>4</v>
      </c>
      <c r="B7" s="16">
        <f>SUM(B5:B6)</f>
        <v>0</v>
      </c>
      <c r="C7" s="11" t="str">
        <f>IF(OR(AND((B4="週２回程度"),(B7&gt;=11)),(AND((B4="週１回程度"),(B7&gt;=6)))),"上限回数エラー","")</f>
        <v/>
      </c>
    </row>
    <row r="8" spans="1:5" s="6" customFormat="1" x14ac:dyDescent="0.4">
      <c r="A8" s="17"/>
    </row>
    <row r="9" spans="1:5" s="6" customFormat="1" ht="19.5" thickBot="1" x14ac:dyDescent="0.45">
      <c r="A9" s="17"/>
    </row>
    <row r="10" spans="1:5" s="6" customFormat="1" ht="19.5" thickBot="1" x14ac:dyDescent="0.45">
      <c r="A10" s="1" t="s">
        <v>7</v>
      </c>
      <c r="B10" s="2" t="s">
        <v>10</v>
      </c>
      <c r="C10" s="2" t="s">
        <v>6</v>
      </c>
      <c r="D10" s="3" t="s">
        <v>5</v>
      </c>
      <c r="E10" s="4" t="s">
        <v>3</v>
      </c>
    </row>
    <row r="11" spans="1:5" s="6" customFormat="1" x14ac:dyDescent="0.4">
      <c r="A11" s="18" t="str">
        <f>IF(AND((B3="要支援１"),(C11&gt;=1)),1113,IF(AND((B3="要支援２"),(C11&gt;=1)),1123,""))</f>
        <v/>
      </c>
      <c r="B11" s="19" t="str">
        <f>IF(OR(C11=0,A11=""),"","有")</f>
        <v/>
      </c>
      <c r="C11" s="20">
        <f>IF(B3="要支援１",(IF(B5&lt;=4,B5,4)),IF(B3="要支援２",IF(B5&lt;=8,B5,8),0))</f>
        <v>0</v>
      </c>
      <c r="D11" s="21" t="str">
        <f>IF(OR(C11=0,A11=""),"",475)</f>
        <v/>
      </c>
      <c r="E11" s="22">
        <f>IFERROR(IF(C11=0,0,C11*D11),"")</f>
        <v>0</v>
      </c>
    </row>
    <row r="12" spans="1:5" s="6" customFormat="1" x14ac:dyDescent="0.4">
      <c r="A12" s="23" t="str">
        <f>IF(AND((B3="要支援１"),(C12&gt;=1)),1213,IF(AND((B3="要支援２"),(C12&gt;=1)),1223,""))</f>
        <v/>
      </c>
      <c r="B12" s="8" t="str">
        <f>IF(OR(C12=0,A12=""),"","無")</f>
        <v/>
      </c>
      <c r="C12" s="24">
        <f>IF(B3="要支援１",(IF(B6&lt;=4,B6,4)),IF(B3="要支援２",IF(B6&lt;=8,B6,8),0))</f>
        <v>0</v>
      </c>
      <c r="D12" s="25" t="str">
        <f>IF(OR(C12=0,A12=""),"",455)</f>
        <v/>
      </c>
      <c r="E12" s="26">
        <f>IFERROR(IF(C12=0,0,C12*D12),"")</f>
        <v>0</v>
      </c>
    </row>
    <row r="13" spans="1:5" s="6" customFormat="1" x14ac:dyDescent="0.4">
      <c r="A13" s="23" t="str">
        <f>IFERROR(IF(C13&gt;=1,IF(B3="要支援１",1313,1323),""),"")</f>
        <v/>
      </c>
      <c r="B13" s="8" t="str">
        <f>IFERROR(IF(C13=0,"","有"),"")</f>
        <v/>
      </c>
      <c r="C13" s="24">
        <f>B5-C11</f>
        <v>0</v>
      </c>
      <c r="D13" s="27" t="str">
        <f>IF(C13=0,"",475)</f>
        <v/>
      </c>
      <c r="E13" s="28">
        <f>IF(C13=0,0,C13*D13)</f>
        <v>0</v>
      </c>
    </row>
    <row r="14" spans="1:5" s="6" customFormat="1" ht="19.5" thickBot="1" x14ac:dyDescent="0.45">
      <c r="A14" s="29" t="str">
        <f>IFERROR(IF(C14&gt;=1,IF(B3="要支援１",1413,1423),""),"")</f>
        <v/>
      </c>
      <c r="B14" s="10" t="str">
        <f>IF(C14=0,"","無")</f>
        <v/>
      </c>
      <c r="C14" s="30">
        <f>B6-C12</f>
        <v>0</v>
      </c>
      <c r="D14" s="31" t="str">
        <f>IF(C14=0,"",455)</f>
        <v/>
      </c>
      <c r="E14" s="32">
        <f>IF(C14=0,0,C14*D14)</f>
        <v>0</v>
      </c>
    </row>
    <row r="15" spans="1:5" s="6" customFormat="1" ht="19.5" thickBot="1" x14ac:dyDescent="0.45">
      <c r="A15" s="38" t="s">
        <v>11</v>
      </c>
      <c r="B15" s="39"/>
      <c r="C15" s="39"/>
      <c r="D15" s="40"/>
      <c r="E15" s="33">
        <f>SUM(E11:E14)</f>
        <v>0</v>
      </c>
    </row>
    <row r="16" spans="1:5" s="6" customFormat="1" x14ac:dyDescent="0.4"/>
    <row r="17" s="6" customFormat="1" x14ac:dyDescent="0.4"/>
    <row r="18" s="6" customFormat="1" x14ac:dyDescent="0.4"/>
    <row r="19" s="6" customFormat="1" x14ac:dyDescent="0.4"/>
    <row r="20" s="6" customFormat="1" x14ac:dyDescent="0.4"/>
    <row r="21" s="6" customFormat="1" x14ac:dyDescent="0.4"/>
    <row r="22" s="6" customFormat="1" x14ac:dyDescent="0.4"/>
    <row r="23" s="6" customFormat="1" x14ac:dyDescent="0.4"/>
    <row r="24" s="6" customFormat="1" x14ac:dyDescent="0.4"/>
    <row r="25" s="6" customFormat="1" x14ac:dyDescent="0.4"/>
    <row r="26" s="6" customFormat="1" x14ac:dyDescent="0.4"/>
    <row r="27" s="6" customFormat="1" x14ac:dyDescent="0.4"/>
    <row r="28" s="6" customFormat="1" x14ac:dyDescent="0.4"/>
    <row r="29" s="6" customFormat="1" x14ac:dyDescent="0.4"/>
    <row r="30" s="6" customFormat="1" x14ac:dyDescent="0.4"/>
    <row r="31" s="6" customFormat="1" x14ac:dyDescent="0.4"/>
    <row r="32" s="6" customFormat="1" x14ac:dyDescent="0.4"/>
  </sheetData>
  <sheetProtection sheet="1" objects="1" scenarios="1"/>
  <mergeCells count="1">
    <mergeCell ref="A15:D15"/>
  </mergeCells>
  <phoneticPr fontId="2"/>
  <conditionalFormatting sqref="A11:E15">
    <cfRule type="expression" dxfId="1" priority="2">
      <formula>$C$7&lt;&gt;""</formula>
    </cfRule>
    <cfRule type="expression" dxfId="0" priority="1">
      <formula>$C$4&lt;&gt;""</formula>
    </cfRule>
  </conditionalFormatting>
  <dataValidations count="2">
    <dataValidation type="list" allowBlank="1" showInputMessage="1" showErrorMessage="1" sqref="B3">
      <formula1>"要支援１,要支援２"</formula1>
    </dataValidation>
    <dataValidation type="list" allowBlank="1" showInputMessage="1" showErrorMessage="1" sqref="B4">
      <formula1>"週１回程度,週２回程度"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2024-06-05T07:38:27Z</dcterms:modified>
</cp:coreProperties>
</file>