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こども・若者政策課\010_統合文書管理システム登録用（写し）\330300_R6\010_検討中文書\20-001_指導監査要綱・基準\02_基準\051幼保連携型認定こども園\"/>
    </mc:Choice>
  </mc:AlternateContent>
  <bookViews>
    <workbookView xWindow="-90" yWindow="5385" windowWidth="19275" windowHeight="7920" tabRatio="556"/>
  </bookViews>
  <sheets>
    <sheet name="表紙" sheetId="17" r:id="rId1"/>
    <sheet name="管理運営" sheetId="18" r:id="rId2"/>
    <sheet name="利用者処遇" sheetId="58" r:id="rId3"/>
    <sheet name="会計" sheetId="61" r:id="rId4"/>
    <sheet name="会計「計算書類等提出確認表」 " sheetId="45" r:id="rId5"/>
    <sheet name="職員点検資料１ (記入例)" sheetId="49" r:id="rId6"/>
    <sheet name="職員点検資料１" sheetId="50" r:id="rId7"/>
    <sheet name="職員点検資料２ (記入例)" sheetId="51" r:id="rId8"/>
    <sheet name="職員点検資料２" sheetId="52" r:id="rId9"/>
    <sheet name="勤務実績１ (記入例)" sheetId="53" r:id="rId10"/>
    <sheet name="勤務実績１" sheetId="54" r:id="rId11"/>
    <sheet name="勤務実績２ (記入例)" sheetId="55" r:id="rId12"/>
    <sheet name="勤務実績２" sheetId="56" r:id="rId13"/>
  </sheets>
  <definedNames>
    <definedName name="_xlnm.Print_Area" localSheetId="3">会計!$A$1:$AZ$694</definedName>
    <definedName name="_xlnm.Print_Area" localSheetId="4">'会計「計算書類等提出確認表」 '!$A$1:$G$38</definedName>
    <definedName name="_xlnm.Print_Area" localSheetId="1">管理運営!$A$1:$AE$858</definedName>
    <definedName name="_xlnm.Print_Area" localSheetId="10">勤務実績１!$A$1:$S$94</definedName>
    <definedName name="_xlnm.Print_Area" localSheetId="9">'勤務実績１ (記入例)'!$A$1:$S$43</definedName>
    <definedName name="_xlnm.Print_Area" localSheetId="12">勤務実績２!$A$1:$T$94</definedName>
    <definedName name="_xlnm.Print_Area" localSheetId="11">'勤務実績２ (記入例)'!$A$1:$T$43</definedName>
    <definedName name="_xlnm.Print_Area" localSheetId="6">職員点検資料１!$A$1:$AA$94</definedName>
    <definedName name="_xlnm.Print_Area" localSheetId="5">'職員点検資料１ (記入例)'!$A$1:$AA$52</definedName>
    <definedName name="_xlnm.Print_Area" localSheetId="8">職員点検資料２!$A$1:$AB$94</definedName>
    <definedName name="_xlnm.Print_Area" localSheetId="7">'職員点検資料２ (記入例)'!$A$1:$AB$52</definedName>
    <definedName name="_xlnm.Print_Area" localSheetId="0">表紙!$A$1:$AW$32</definedName>
    <definedName name="_xlnm.Print_Area" localSheetId="2">利用者処遇!$A$1:$AD$793</definedName>
    <definedName name="_xlnm.Print_Titles" localSheetId="3">会計!$8:$8</definedName>
    <definedName name="_xlnm.Print_Titles" localSheetId="1">管理運営!$8:$8</definedName>
    <definedName name="_xlnm.Print_Titles" localSheetId="10">勤務実績１!$3:$4</definedName>
    <definedName name="_xlnm.Print_Titles" localSheetId="9">'勤務実績１ (記入例)'!$3:$4</definedName>
    <definedName name="_xlnm.Print_Titles" localSheetId="12">勤務実績２!$3:$4</definedName>
    <definedName name="_xlnm.Print_Titles" localSheetId="11">'勤務実績２ (記入例)'!$3:$4</definedName>
    <definedName name="_xlnm.Print_Titles" localSheetId="6">職員点検資料１!$3:$4</definedName>
    <definedName name="_xlnm.Print_Titles" localSheetId="5">'職員点検資料１ (記入例)'!$3:$4</definedName>
    <definedName name="_xlnm.Print_Titles" localSheetId="8">職員点検資料２!$3:$4</definedName>
    <definedName name="_xlnm.Print_Titles" localSheetId="7">'職員点検資料２ (記入例)'!$3:$4</definedName>
    <definedName name="_xlnm.Print_Titles" localSheetId="2">利用者処遇!$10:$10</definedName>
  </definedNames>
  <calcPr calcId="162913"/>
</workbook>
</file>

<file path=xl/calcChain.xml><?xml version="1.0" encoding="utf-8"?>
<calcChain xmlns="http://schemas.openxmlformats.org/spreadsheetml/2006/main">
  <c r="B5" i="56" l="1"/>
  <c r="B8" i="56"/>
  <c r="B11" i="56"/>
  <c r="B14" i="56"/>
  <c r="B17" i="56"/>
  <c r="B20" i="56"/>
  <c r="B44" i="56"/>
  <c r="W11" i="56" l="1"/>
  <c r="W14" i="56"/>
  <c r="W17" i="56"/>
  <c r="W20" i="56"/>
  <c r="W23" i="56"/>
  <c r="W26" i="56"/>
  <c r="W29" i="56"/>
  <c r="W32" i="56"/>
  <c r="W35" i="56"/>
  <c r="W38" i="56"/>
  <c r="W41" i="56"/>
  <c r="W44" i="56"/>
  <c r="W47" i="56"/>
  <c r="W50" i="56"/>
  <c r="W53" i="56"/>
  <c r="W56" i="56"/>
  <c r="W59" i="56"/>
  <c r="W62" i="56"/>
  <c r="W65" i="56"/>
  <c r="W68" i="56"/>
  <c r="W71" i="56"/>
  <c r="W74" i="56"/>
  <c r="W77" i="56"/>
  <c r="W80" i="56"/>
  <c r="W83" i="56"/>
  <c r="W86" i="56"/>
  <c r="W89" i="56"/>
  <c r="W92" i="56"/>
  <c r="W95" i="56"/>
  <c r="W98" i="56"/>
  <c r="W101" i="56"/>
  <c r="W104" i="56"/>
  <c r="W107" i="56"/>
  <c r="W110" i="56"/>
  <c r="W113" i="56"/>
  <c r="W116" i="56"/>
  <c r="W119" i="56"/>
  <c r="W122" i="56"/>
  <c r="W125" i="56"/>
  <c r="W128" i="56"/>
  <c r="W131" i="56"/>
  <c r="W134" i="56"/>
  <c r="W137" i="56"/>
  <c r="W140" i="56"/>
  <c r="W143" i="56"/>
  <c r="W146" i="56"/>
  <c r="W149" i="56"/>
  <c r="W152" i="56"/>
  <c r="W155" i="56"/>
  <c r="W158" i="56"/>
  <c r="W161" i="56"/>
  <c r="W164" i="56"/>
  <c r="W167" i="56"/>
  <c r="W170" i="56"/>
  <c r="W173" i="56"/>
  <c r="W176" i="56"/>
  <c r="W179" i="56"/>
  <c r="W182" i="56"/>
  <c r="W8" i="56"/>
  <c r="V182" i="56"/>
  <c r="V11" i="56"/>
  <c r="V14" i="56"/>
  <c r="V17" i="56"/>
  <c r="V20" i="56"/>
  <c r="V23" i="56"/>
  <c r="V26" i="56"/>
  <c r="V29" i="56"/>
  <c r="V32" i="56"/>
  <c r="V35" i="56"/>
  <c r="V38" i="56"/>
  <c r="V41" i="56"/>
  <c r="V44" i="56"/>
  <c r="V47" i="56"/>
  <c r="V50" i="56"/>
  <c r="V53" i="56"/>
  <c r="V56" i="56"/>
  <c r="V59" i="56"/>
  <c r="V62" i="56"/>
  <c r="V65" i="56"/>
  <c r="V68" i="56"/>
  <c r="V71" i="56"/>
  <c r="V74" i="56"/>
  <c r="V77" i="56"/>
  <c r="V80" i="56"/>
  <c r="V83" i="56"/>
  <c r="V86" i="56"/>
  <c r="V89" i="56"/>
  <c r="V92" i="56"/>
  <c r="V95" i="56"/>
  <c r="V98" i="56"/>
  <c r="V101" i="56"/>
  <c r="V104" i="56"/>
  <c r="V107" i="56"/>
  <c r="V110" i="56"/>
  <c r="V113" i="56"/>
  <c r="V116" i="56"/>
  <c r="V119" i="56"/>
  <c r="V122" i="56"/>
  <c r="V125" i="56"/>
  <c r="V128" i="56"/>
  <c r="V131" i="56"/>
  <c r="V134" i="56"/>
  <c r="V137" i="56"/>
  <c r="V140" i="56"/>
  <c r="V143" i="56"/>
  <c r="V146" i="56"/>
  <c r="V149" i="56"/>
  <c r="V152" i="56"/>
  <c r="V155" i="56"/>
  <c r="V158" i="56"/>
  <c r="V161" i="56"/>
  <c r="V164" i="56"/>
  <c r="V167" i="56"/>
  <c r="V170" i="56"/>
  <c r="V173" i="56"/>
  <c r="V176" i="56"/>
  <c r="V179" i="56"/>
  <c r="V8" i="56"/>
  <c r="V5" i="56"/>
  <c r="V8" i="54" l="1"/>
  <c r="V11" i="54"/>
  <c r="V14" i="54"/>
  <c r="V17" i="54"/>
  <c r="V20" i="54"/>
  <c r="V23" i="54"/>
  <c r="V26" i="54"/>
  <c r="V29" i="54"/>
  <c r="V32" i="54"/>
  <c r="V35" i="54"/>
  <c r="V38" i="54"/>
  <c r="V41" i="54"/>
  <c r="V44" i="54"/>
  <c r="V47" i="54"/>
  <c r="V50" i="54"/>
  <c r="V53" i="54"/>
  <c r="V56" i="54"/>
  <c r="V59" i="54"/>
  <c r="V62" i="54"/>
  <c r="V65" i="54"/>
  <c r="V68" i="54"/>
  <c r="V71" i="54"/>
  <c r="V74" i="54"/>
  <c r="V77" i="54"/>
  <c r="V80" i="54"/>
  <c r="V83" i="54"/>
  <c r="V86" i="54"/>
  <c r="V89" i="54"/>
  <c r="V92" i="54"/>
  <c r="V95" i="54"/>
  <c r="V98" i="54"/>
  <c r="V101" i="54"/>
  <c r="V104" i="54"/>
  <c r="V107" i="54"/>
  <c r="V110" i="54"/>
  <c r="V113" i="54"/>
  <c r="V116" i="54"/>
  <c r="V119" i="54"/>
  <c r="V122" i="54"/>
  <c r="V125" i="54"/>
  <c r="V128" i="54"/>
  <c r="V131" i="54"/>
  <c r="V134" i="54"/>
  <c r="V137" i="54"/>
  <c r="V140" i="54"/>
  <c r="V143" i="54"/>
  <c r="V146" i="54"/>
  <c r="V149" i="54"/>
  <c r="V152" i="54"/>
  <c r="V155" i="54"/>
  <c r="V158" i="54"/>
  <c r="V161" i="54"/>
  <c r="V164" i="54"/>
  <c r="V167" i="54"/>
  <c r="V170" i="54"/>
  <c r="V173" i="54"/>
  <c r="V176" i="54"/>
  <c r="V179" i="54"/>
  <c r="V182" i="54"/>
  <c r="V5" i="54"/>
  <c r="S3" i="54" l="1"/>
  <c r="M183" i="18" l="1"/>
  <c r="R183" i="18" s="1"/>
  <c r="T203" i="18"/>
  <c r="T189" i="18"/>
  <c r="B5" i="53" l="1"/>
  <c r="C5" i="53"/>
  <c r="D5" i="53"/>
  <c r="E5" i="53"/>
  <c r="F5" i="53"/>
  <c r="G5" i="53"/>
  <c r="U5" i="53"/>
  <c r="V5" i="53"/>
  <c r="E6" i="53"/>
  <c r="F6" i="53"/>
  <c r="E7" i="53"/>
  <c r="F7" i="53"/>
  <c r="B8" i="53"/>
  <c r="C8" i="53"/>
  <c r="D8" i="53"/>
  <c r="E8" i="53"/>
  <c r="F8" i="53"/>
  <c r="G8" i="53"/>
  <c r="U8" i="53"/>
  <c r="V8" i="53"/>
  <c r="E9" i="53"/>
  <c r="F9" i="53"/>
  <c r="E10" i="53"/>
  <c r="F10" i="53"/>
  <c r="B11" i="53"/>
  <c r="C11" i="53"/>
  <c r="D11" i="53"/>
  <c r="E11" i="53"/>
  <c r="F11" i="53"/>
  <c r="G11" i="53"/>
  <c r="U11" i="53"/>
  <c r="V11" i="53"/>
  <c r="E12" i="53"/>
  <c r="F12" i="53"/>
  <c r="E13" i="53"/>
  <c r="F13" i="53"/>
  <c r="B14" i="53"/>
  <c r="C14" i="53"/>
  <c r="D14" i="53"/>
  <c r="E14" i="53"/>
  <c r="F14" i="53"/>
  <c r="G14" i="53"/>
  <c r="U14" i="53"/>
  <c r="V14" i="53"/>
  <c r="E15" i="53"/>
  <c r="F15" i="53"/>
  <c r="E16" i="53"/>
  <c r="F16" i="53"/>
  <c r="B17" i="53"/>
  <c r="C17" i="53"/>
  <c r="D17" i="53"/>
  <c r="E17" i="53"/>
  <c r="F17" i="53"/>
  <c r="G17" i="53"/>
  <c r="U17" i="53"/>
  <c r="V17" i="53"/>
  <c r="E18" i="53"/>
  <c r="F18" i="53"/>
  <c r="E19" i="53"/>
  <c r="F19" i="53"/>
  <c r="B20" i="53"/>
  <c r="C20" i="53"/>
  <c r="D20" i="53"/>
  <c r="E20" i="53"/>
  <c r="F20" i="53"/>
  <c r="G20" i="53"/>
  <c r="U20" i="53"/>
  <c r="V20" i="53"/>
  <c r="E21" i="53"/>
  <c r="F21" i="53"/>
  <c r="E22" i="53"/>
  <c r="F22" i="53"/>
  <c r="B23" i="53"/>
  <c r="C23" i="53"/>
  <c r="D23" i="53"/>
  <c r="E23" i="53"/>
  <c r="F23" i="53"/>
  <c r="G23" i="53"/>
  <c r="U23" i="53"/>
  <c r="V23" i="53"/>
  <c r="E24" i="53"/>
  <c r="F24" i="53"/>
  <c r="E25" i="53"/>
  <c r="F25" i="53"/>
  <c r="B26" i="53"/>
  <c r="C26" i="53"/>
  <c r="D26" i="53"/>
  <c r="E26" i="53"/>
  <c r="F26" i="53"/>
  <c r="G26" i="53"/>
  <c r="U26" i="53"/>
  <c r="V26" i="53"/>
  <c r="E27" i="53"/>
  <c r="F27" i="53"/>
  <c r="E28" i="53"/>
  <c r="F28" i="53"/>
  <c r="B29" i="53"/>
  <c r="C29" i="53"/>
  <c r="D29" i="53"/>
  <c r="E29" i="53"/>
  <c r="F29" i="53"/>
  <c r="G29" i="53"/>
  <c r="U29" i="53"/>
  <c r="V29" i="53"/>
  <c r="E30" i="53"/>
  <c r="F30" i="53"/>
  <c r="E31" i="53"/>
  <c r="F31" i="53"/>
  <c r="B32" i="53"/>
  <c r="C32" i="53"/>
  <c r="D32" i="53"/>
  <c r="E32" i="53"/>
  <c r="F32" i="53"/>
  <c r="G32" i="53"/>
  <c r="U32" i="53"/>
  <c r="V32" i="53"/>
  <c r="E33" i="53"/>
  <c r="F33" i="53"/>
  <c r="E34" i="53"/>
  <c r="F34" i="53"/>
  <c r="B35" i="53"/>
  <c r="C35" i="53"/>
  <c r="D35" i="53"/>
  <c r="E35" i="53"/>
  <c r="F35" i="53"/>
  <c r="G35" i="53"/>
  <c r="U35" i="53"/>
  <c r="V35" i="53"/>
  <c r="E36" i="53"/>
  <c r="F36" i="53"/>
  <c r="E37" i="53"/>
  <c r="F37" i="53"/>
  <c r="B38" i="53"/>
  <c r="C38" i="53"/>
  <c r="D38" i="53"/>
  <c r="E38" i="53"/>
  <c r="F38" i="53"/>
  <c r="G38" i="53"/>
  <c r="U38" i="53"/>
  <c r="V38" i="53"/>
  <c r="E39" i="53"/>
  <c r="F39" i="53"/>
  <c r="E40" i="53"/>
  <c r="F40" i="53"/>
  <c r="B41" i="53"/>
  <c r="C41" i="53"/>
  <c r="D41" i="53"/>
  <c r="E41" i="53"/>
  <c r="F41" i="53"/>
  <c r="G41" i="53"/>
  <c r="U41" i="53"/>
  <c r="V41" i="53"/>
  <c r="E42" i="53"/>
  <c r="F42" i="53"/>
  <c r="E43" i="53"/>
  <c r="F43" i="53"/>
  <c r="B44" i="53"/>
  <c r="C44" i="53"/>
  <c r="D44" i="53"/>
  <c r="E44" i="53"/>
  <c r="F44" i="53"/>
  <c r="G44" i="53"/>
  <c r="U44" i="53"/>
  <c r="V44" i="53"/>
  <c r="E45" i="53"/>
  <c r="F45" i="53"/>
  <c r="E46" i="53"/>
  <c r="F46" i="53"/>
  <c r="B47" i="53"/>
  <c r="C47" i="53"/>
  <c r="D47" i="53"/>
  <c r="E47" i="53"/>
  <c r="F47" i="53"/>
  <c r="G47" i="53"/>
  <c r="U47" i="53"/>
  <c r="V47" i="53"/>
  <c r="E48" i="53"/>
  <c r="F48" i="53"/>
  <c r="E49" i="53"/>
  <c r="F49" i="53"/>
  <c r="B50" i="53"/>
  <c r="C50" i="53"/>
  <c r="D50" i="53"/>
  <c r="E50" i="53"/>
  <c r="F50" i="53"/>
  <c r="G50" i="53"/>
  <c r="U50" i="53"/>
  <c r="V50" i="53"/>
  <c r="E51" i="53"/>
  <c r="F51" i="53"/>
  <c r="E52" i="53"/>
  <c r="F52" i="53"/>
  <c r="B53" i="53"/>
  <c r="C53" i="53"/>
  <c r="D53" i="53"/>
  <c r="E53" i="53"/>
  <c r="F53" i="53"/>
  <c r="G53" i="53"/>
  <c r="U53" i="53"/>
  <c r="V53" i="53"/>
  <c r="E54" i="53"/>
  <c r="F54" i="53"/>
  <c r="E55" i="53"/>
  <c r="F55" i="53"/>
  <c r="B56" i="53"/>
  <c r="C56" i="53"/>
  <c r="D56" i="53"/>
  <c r="E56" i="53"/>
  <c r="F56" i="53"/>
  <c r="G56" i="53"/>
  <c r="U56" i="53"/>
  <c r="V56" i="53"/>
  <c r="E57" i="53"/>
  <c r="F57" i="53"/>
  <c r="E58" i="53"/>
  <c r="F58" i="53"/>
  <c r="B59" i="53"/>
  <c r="C59" i="53"/>
  <c r="D59" i="53"/>
  <c r="E59" i="53"/>
  <c r="F59" i="53"/>
  <c r="G59" i="53"/>
  <c r="U59" i="53"/>
  <c r="V59" i="53"/>
  <c r="E60" i="53"/>
  <c r="F60" i="53"/>
  <c r="E61" i="53"/>
  <c r="F61" i="53"/>
  <c r="B62" i="53"/>
  <c r="C62" i="53"/>
  <c r="D62" i="53"/>
  <c r="E62" i="53"/>
  <c r="F62" i="53"/>
  <c r="G62" i="53"/>
  <c r="U62" i="53"/>
  <c r="V62" i="53"/>
  <c r="E63" i="53"/>
  <c r="F63" i="53"/>
  <c r="E64" i="53"/>
  <c r="F64" i="53"/>
  <c r="B65" i="53"/>
  <c r="C65" i="53"/>
  <c r="D65" i="53"/>
  <c r="E65" i="53"/>
  <c r="F65" i="53"/>
  <c r="G65" i="53"/>
  <c r="U65" i="53"/>
  <c r="V65" i="53"/>
  <c r="E66" i="53"/>
  <c r="F66" i="53"/>
  <c r="E67" i="53"/>
  <c r="F67" i="53"/>
  <c r="B68" i="53"/>
  <c r="C68" i="53"/>
  <c r="D68" i="53"/>
  <c r="E68" i="53"/>
  <c r="F68" i="53"/>
  <c r="G68" i="53"/>
  <c r="U68" i="53"/>
  <c r="V68" i="53"/>
  <c r="E69" i="53"/>
  <c r="F69" i="53"/>
  <c r="E70" i="53"/>
  <c r="F70" i="53"/>
  <c r="B71" i="53"/>
  <c r="C71" i="53"/>
  <c r="D71" i="53"/>
  <c r="E71" i="53"/>
  <c r="F71" i="53"/>
  <c r="G71" i="53"/>
  <c r="U71" i="53"/>
  <c r="V71" i="53"/>
  <c r="E72" i="53"/>
  <c r="F72" i="53"/>
  <c r="E73" i="53"/>
  <c r="F73" i="53"/>
  <c r="B74" i="53"/>
  <c r="C74" i="53"/>
  <c r="D74" i="53"/>
  <c r="E74" i="53"/>
  <c r="F74" i="53"/>
  <c r="G74" i="53"/>
  <c r="U74" i="53"/>
  <c r="V74" i="53"/>
  <c r="E75" i="53"/>
  <c r="F75" i="53"/>
  <c r="E76" i="53"/>
  <c r="F76" i="53"/>
  <c r="B77" i="53"/>
  <c r="C77" i="53"/>
  <c r="D77" i="53"/>
  <c r="E77" i="53"/>
  <c r="F77" i="53"/>
  <c r="G77" i="53"/>
  <c r="U77" i="53"/>
  <c r="V77" i="53"/>
  <c r="E78" i="53"/>
  <c r="F78" i="53"/>
  <c r="E79" i="53"/>
  <c r="F79" i="53"/>
  <c r="B80" i="53"/>
  <c r="C80" i="53"/>
  <c r="D80" i="53"/>
  <c r="E80" i="53"/>
  <c r="F80" i="53"/>
  <c r="G80" i="53"/>
  <c r="U80" i="53"/>
  <c r="V80" i="53"/>
  <c r="E81" i="53"/>
  <c r="F81" i="53"/>
  <c r="E82" i="53"/>
  <c r="F82" i="53"/>
  <c r="B83" i="53"/>
  <c r="C83" i="53"/>
  <c r="D83" i="53"/>
  <c r="E83" i="53"/>
  <c r="F83" i="53"/>
  <c r="G83" i="53"/>
  <c r="U83" i="53"/>
  <c r="V83" i="53"/>
  <c r="E84" i="53"/>
  <c r="F84" i="53"/>
  <c r="E85" i="53"/>
  <c r="F85" i="53"/>
  <c r="B86" i="53"/>
  <c r="C86" i="53"/>
  <c r="D86" i="53"/>
  <c r="E86" i="53"/>
  <c r="F86" i="53"/>
  <c r="G86" i="53"/>
  <c r="U86" i="53"/>
  <c r="V86" i="53"/>
  <c r="E87" i="53"/>
  <c r="F87" i="53"/>
  <c r="E88" i="53"/>
  <c r="F88" i="53"/>
  <c r="B89" i="53"/>
  <c r="C89" i="53"/>
  <c r="D89" i="53"/>
  <c r="E89" i="53"/>
  <c r="F89" i="53"/>
  <c r="G89" i="53"/>
  <c r="U89" i="53"/>
  <c r="V89" i="53"/>
  <c r="E90" i="53"/>
  <c r="F90" i="53"/>
  <c r="E91" i="53"/>
  <c r="F91" i="53"/>
  <c r="B92" i="53"/>
  <c r="C92" i="53"/>
  <c r="D92" i="53"/>
  <c r="E92" i="53"/>
  <c r="F92" i="53"/>
  <c r="G92" i="53"/>
  <c r="U92" i="53"/>
  <c r="V92" i="53"/>
  <c r="E93" i="53"/>
  <c r="F93" i="53"/>
  <c r="E94" i="53"/>
  <c r="F94" i="53"/>
  <c r="B95" i="53"/>
  <c r="C95" i="53"/>
  <c r="D95" i="53"/>
  <c r="E95" i="53"/>
  <c r="F95" i="53"/>
  <c r="G95" i="53"/>
  <c r="U95" i="53"/>
  <c r="V95" i="53"/>
  <c r="E96" i="53"/>
  <c r="F96" i="53"/>
  <c r="E97" i="53"/>
  <c r="F97" i="53"/>
  <c r="B98" i="53"/>
  <c r="C98" i="53"/>
  <c r="D98" i="53"/>
  <c r="E98" i="53"/>
  <c r="F98" i="53"/>
  <c r="G98" i="53"/>
  <c r="U98" i="53"/>
  <c r="V98" i="53"/>
  <c r="E99" i="53"/>
  <c r="F99" i="53"/>
  <c r="E100" i="53"/>
  <c r="F100" i="53"/>
  <c r="B101" i="53"/>
  <c r="C101" i="53"/>
  <c r="D101" i="53"/>
  <c r="E101" i="53"/>
  <c r="F101" i="53"/>
  <c r="G101" i="53"/>
  <c r="U101" i="53"/>
  <c r="V101" i="53"/>
  <c r="E102" i="53"/>
  <c r="F102" i="53"/>
  <c r="E103" i="53"/>
  <c r="F103" i="53"/>
  <c r="B104" i="53"/>
  <c r="C104" i="53"/>
  <c r="D104" i="53"/>
  <c r="E104" i="53"/>
  <c r="F104" i="53"/>
  <c r="G104" i="53"/>
  <c r="U104" i="53"/>
  <c r="V104" i="53"/>
  <c r="E105" i="53"/>
  <c r="F105" i="53"/>
  <c r="E106" i="53"/>
  <c r="F106" i="53"/>
  <c r="B107" i="53"/>
  <c r="C107" i="53"/>
  <c r="D107" i="53"/>
  <c r="E107" i="53"/>
  <c r="F107" i="53"/>
  <c r="G107" i="53"/>
  <c r="U107" i="53"/>
  <c r="V107" i="53"/>
  <c r="E108" i="53"/>
  <c r="F108" i="53"/>
  <c r="E109" i="53"/>
  <c r="F109" i="53"/>
  <c r="B110" i="53"/>
  <c r="C110" i="53"/>
  <c r="D110" i="53"/>
  <c r="E110" i="53"/>
  <c r="F110" i="53"/>
  <c r="G110" i="53"/>
  <c r="U110" i="53"/>
  <c r="V110" i="53"/>
  <c r="E111" i="53"/>
  <c r="F111" i="53"/>
  <c r="E112" i="53"/>
  <c r="F112" i="53"/>
  <c r="B113" i="53"/>
  <c r="C113" i="53"/>
  <c r="D113" i="53"/>
  <c r="E113" i="53"/>
  <c r="F113" i="53"/>
  <c r="G113" i="53"/>
  <c r="U113" i="53"/>
  <c r="V113" i="53"/>
  <c r="E114" i="53"/>
  <c r="F114" i="53"/>
  <c r="E115" i="53"/>
  <c r="F115" i="53"/>
  <c r="B116" i="53"/>
  <c r="C116" i="53"/>
  <c r="D116" i="53"/>
  <c r="E116" i="53"/>
  <c r="F116" i="53"/>
  <c r="G116" i="53"/>
  <c r="U116" i="53"/>
  <c r="V116" i="53"/>
  <c r="E117" i="53"/>
  <c r="F117" i="53"/>
  <c r="E118" i="53"/>
  <c r="F118" i="53"/>
  <c r="B119" i="53"/>
  <c r="C119" i="53"/>
  <c r="D119" i="53"/>
  <c r="E119" i="53"/>
  <c r="F119" i="53"/>
  <c r="G119" i="53"/>
  <c r="U119" i="53"/>
  <c r="V119" i="53"/>
  <c r="E120" i="53"/>
  <c r="F120" i="53"/>
  <c r="E121" i="53"/>
  <c r="F121" i="53"/>
  <c r="B122" i="53"/>
  <c r="C122" i="53"/>
  <c r="D122" i="53"/>
  <c r="E122" i="53"/>
  <c r="F122" i="53"/>
  <c r="G122" i="53"/>
  <c r="U122" i="53"/>
  <c r="V122" i="53"/>
  <c r="E123" i="53"/>
  <c r="F123" i="53"/>
  <c r="E124" i="53"/>
  <c r="F124" i="53"/>
  <c r="B125" i="53"/>
  <c r="C125" i="53"/>
  <c r="D125" i="53"/>
  <c r="E125" i="53"/>
  <c r="F125" i="53"/>
  <c r="G125" i="53"/>
  <c r="U125" i="53"/>
  <c r="V125" i="53"/>
  <c r="E126" i="53"/>
  <c r="F126" i="53"/>
  <c r="E127" i="53"/>
  <c r="F127" i="53"/>
  <c r="B128" i="53"/>
  <c r="C128" i="53"/>
  <c r="D128" i="53"/>
  <c r="E128" i="53"/>
  <c r="F128" i="53"/>
  <c r="G128" i="53"/>
  <c r="U128" i="53"/>
  <c r="V128" i="53"/>
  <c r="E129" i="53"/>
  <c r="F129" i="53"/>
  <c r="E130" i="53"/>
  <c r="F130" i="53"/>
  <c r="B131" i="53"/>
  <c r="C131" i="53"/>
  <c r="D131" i="53"/>
  <c r="E131" i="53"/>
  <c r="F131" i="53"/>
  <c r="G131" i="53"/>
  <c r="U131" i="53"/>
  <c r="V131" i="53"/>
  <c r="E132" i="53"/>
  <c r="F132" i="53"/>
  <c r="E133" i="53"/>
  <c r="F133" i="53"/>
  <c r="B134" i="53"/>
  <c r="C134" i="53"/>
  <c r="D134" i="53"/>
  <c r="E134" i="53"/>
  <c r="F134" i="53"/>
  <c r="G134" i="53"/>
  <c r="U134" i="53"/>
  <c r="V134" i="53"/>
  <c r="E135" i="53"/>
  <c r="F135" i="53"/>
  <c r="E136" i="53"/>
  <c r="F136" i="53"/>
  <c r="B137" i="53"/>
  <c r="C137" i="53"/>
  <c r="D137" i="53"/>
  <c r="E137" i="53"/>
  <c r="F137" i="53"/>
  <c r="G137" i="53"/>
  <c r="U137" i="53"/>
  <c r="V137" i="53"/>
  <c r="E138" i="53"/>
  <c r="F138" i="53"/>
  <c r="E139" i="53"/>
  <c r="F139" i="53"/>
  <c r="B140" i="53"/>
  <c r="C140" i="53"/>
  <c r="D140" i="53"/>
  <c r="E140" i="53"/>
  <c r="F140" i="53"/>
  <c r="G140" i="53"/>
  <c r="U140" i="53"/>
  <c r="V140" i="53"/>
  <c r="E141" i="53"/>
  <c r="F141" i="53"/>
  <c r="E142" i="53"/>
  <c r="F142" i="53"/>
  <c r="B143" i="53"/>
  <c r="C143" i="53"/>
  <c r="D143" i="53"/>
  <c r="E143" i="53"/>
  <c r="F143" i="53"/>
  <c r="G143" i="53"/>
  <c r="U143" i="53"/>
  <c r="V143" i="53"/>
  <c r="E144" i="53"/>
  <c r="F144" i="53"/>
  <c r="E145" i="53"/>
  <c r="F145" i="53"/>
  <c r="B146" i="53"/>
  <c r="C146" i="53"/>
  <c r="D146" i="53"/>
  <c r="E146" i="53"/>
  <c r="F146" i="53"/>
  <c r="G146" i="53"/>
  <c r="U146" i="53"/>
  <c r="V146" i="53"/>
  <c r="E147" i="53"/>
  <c r="F147" i="53"/>
  <c r="E148" i="53"/>
  <c r="F148" i="53"/>
  <c r="B149" i="53"/>
  <c r="C149" i="53"/>
  <c r="D149" i="53"/>
  <c r="E149" i="53"/>
  <c r="F149" i="53"/>
  <c r="G149" i="53"/>
  <c r="U149" i="53"/>
  <c r="V149" i="53"/>
  <c r="E150" i="53"/>
  <c r="F150" i="53"/>
  <c r="E151" i="53"/>
  <c r="F151" i="53"/>
  <c r="B152" i="53"/>
  <c r="C152" i="53"/>
  <c r="D152" i="53"/>
  <c r="E152" i="53"/>
  <c r="F152" i="53"/>
  <c r="G152" i="53"/>
  <c r="U152" i="53"/>
  <c r="V152" i="53"/>
  <c r="E153" i="53"/>
  <c r="F153" i="53"/>
  <c r="E154" i="53"/>
  <c r="F154" i="53"/>
  <c r="B155" i="53"/>
  <c r="C155" i="53"/>
  <c r="D155" i="53"/>
  <c r="E155" i="53"/>
  <c r="F155" i="53"/>
  <c r="G155" i="53"/>
  <c r="U155" i="53"/>
  <c r="V155" i="53"/>
  <c r="E156" i="53"/>
  <c r="F156" i="53"/>
  <c r="E157" i="53"/>
  <c r="F157" i="53"/>
  <c r="B158" i="53"/>
  <c r="C158" i="53"/>
  <c r="D158" i="53"/>
  <c r="E158" i="53"/>
  <c r="F158" i="53"/>
  <c r="G158" i="53"/>
  <c r="U158" i="53"/>
  <c r="V158" i="53"/>
  <c r="E159" i="53"/>
  <c r="F159" i="53"/>
  <c r="E160" i="53"/>
  <c r="F160" i="53"/>
  <c r="B161" i="53"/>
  <c r="C161" i="53"/>
  <c r="D161" i="53"/>
  <c r="E161" i="53"/>
  <c r="F161" i="53"/>
  <c r="G161" i="53"/>
  <c r="U161" i="53"/>
  <c r="V161" i="53"/>
  <c r="E162" i="53"/>
  <c r="F162" i="53"/>
  <c r="E163" i="53"/>
  <c r="F163" i="53"/>
  <c r="B164" i="53"/>
  <c r="C164" i="53"/>
  <c r="D164" i="53"/>
  <c r="E164" i="53"/>
  <c r="F164" i="53"/>
  <c r="G164" i="53"/>
  <c r="U164" i="53"/>
  <c r="V164" i="53"/>
  <c r="E165" i="53"/>
  <c r="F165" i="53"/>
  <c r="E166" i="53"/>
  <c r="F166" i="53"/>
  <c r="B167" i="53"/>
  <c r="C167" i="53"/>
  <c r="D167" i="53"/>
  <c r="E167" i="53"/>
  <c r="F167" i="53"/>
  <c r="G167" i="53"/>
  <c r="U167" i="53"/>
  <c r="V167" i="53"/>
  <c r="E168" i="53"/>
  <c r="F168" i="53"/>
  <c r="E169" i="53"/>
  <c r="F169" i="53"/>
  <c r="B170" i="53"/>
  <c r="C170" i="53"/>
  <c r="D170" i="53"/>
  <c r="E170" i="53"/>
  <c r="F170" i="53"/>
  <c r="G170" i="53"/>
  <c r="U170" i="53"/>
  <c r="V170" i="53"/>
  <c r="E171" i="53"/>
  <c r="F171" i="53"/>
  <c r="E172" i="53"/>
  <c r="F172" i="53"/>
  <c r="B173" i="53"/>
  <c r="C173" i="53"/>
  <c r="D173" i="53"/>
  <c r="E173" i="53"/>
  <c r="F173" i="53"/>
  <c r="G173" i="53"/>
  <c r="U173" i="53"/>
  <c r="V173" i="53"/>
  <c r="E174" i="53"/>
  <c r="F174" i="53"/>
  <c r="E175" i="53"/>
  <c r="F175" i="53"/>
  <c r="B176" i="53"/>
  <c r="C176" i="53"/>
  <c r="D176" i="53"/>
  <c r="E176" i="53"/>
  <c r="F176" i="53"/>
  <c r="G176" i="53"/>
  <c r="U176" i="53"/>
  <c r="V176" i="53"/>
  <c r="E177" i="53"/>
  <c r="F177" i="53"/>
  <c r="E178" i="53"/>
  <c r="F178" i="53"/>
  <c r="B179" i="53"/>
  <c r="C179" i="53"/>
  <c r="D179" i="53"/>
  <c r="E179" i="53"/>
  <c r="F179" i="53"/>
  <c r="G179" i="53"/>
  <c r="U179" i="53"/>
  <c r="V179" i="53"/>
  <c r="E180" i="53"/>
  <c r="F180" i="53"/>
  <c r="E181" i="53"/>
  <c r="F181" i="53"/>
  <c r="B182" i="53"/>
  <c r="C182" i="53"/>
  <c r="D182" i="53"/>
  <c r="E182" i="53"/>
  <c r="F182" i="53"/>
  <c r="G182" i="53"/>
  <c r="U182" i="53"/>
  <c r="V182" i="53"/>
  <c r="E183" i="53"/>
  <c r="F183" i="53"/>
  <c r="E184" i="53"/>
  <c r="F184" i="53"/>
  <c r="M1" i="61"/>
  <c r="S3" i="53" l="1"/>
  <c r="R699" i="18" l="1"/>
  <c r="Y698" i="18"/>
  <c r="R698" i="18"/>
  <c r="V687" i="18"/>
  <c r="T687" i="18"/>
  <c r="R687" i="18"/>
  <c r="P687" i="18"/>
  <c r="N687" i="18"/>
  <c r="L687" i="18"/>
  <c r="V682" i="18"/>
  <c r="T682" i="18"/>
  <c r="R682" i="18"/>
  <c r="P682" i="18"/>
  <c r="N682" i="18"/>
  <c r="L682" i="18"/>
  <c r="R656" i="18"/>
  <c r="Y655" i="18"/>
  <c r="R655" i="18"/>
  <c r="Y412" i="18"/>
  <c r="Y411" i="18"/>
  <c r="Q402" i="18"/>
  <c r="V401" i="18" s="1"/>
  <c r="Z402" i="18" s="1"/>
  <c r="M399" i="18"/>
  <c r="V397" i="18"/>
  <c r="Z398" i="18" s="1"/>
  <c r="Q396" i="18"/>
  <c r="Q400" i="18" s="1"/>
  <c r="Q394" i="18"/>
  <c r="V393" i="18" s="1"/>
  <c r="Z394" i="18" s="1"/>
  <c r="M391" i="18"/>
  <c r="V389" i="18"/>
  <c r="Z390" i="18" s="1"/>
  <c r="Q388" i="18"/>
  <c r="V387" i="18" s="1"/>
  <c r="Z388" i="18" s="1"/>
  <c r="L359" i="18"/>
  <c r="Y359" i="18" s="1"/>
  <c r="L349" i="18"/>
  <c r="Y349" i="18" s="1"/>
  <c r="Q333" i="18"/>
  <c r="P365" i="18" s="1"/>
  <c r="Y365" i="18" s="1"/>
  <c r="Q332" i="18"/>
  <c r="Y332" i="18" s="1"/>
  <c r="P329" i="18"/>
  <c r="P362" i="18" s="1"/>
  <c r="Y361" i="18" s="1"/>
  <c r="Y326" i="18"/>
  <c r="Q322" i="18"/>
  <c r="P355" i="18" s="1"/>
  <c r="Y355" i="18" s="1"/>
  <c r="Q321" i="18"/>
  <c r="Y321" i="18" s="1"/>
  <c r="P318" i="18"/>
  <c r="P352" i="18" s="1"/>
  <c r="Y351" i="18" s="1"/>
  <c r="Y315" i="18"/>
  <c r="P232" i="18"/>
  <c r="R218" i="18"/>
  <c r="M201" i="18"/>
  <c r="M199" i="18"/>
  <c r="M197" i="18"/>
  <c r="M195" i="18"/>
  <c r="R195" i="18" s="1"/>
  <c r="M187" i="18"/>
  <c r="R187" i="18" s="1"/>
  <c r="M185" i="18"/>
  <c r="R185" i="18" s="1"/>
  <c r="M181" i="18"/>
  <c r="O174" i="18"/>
  <c r="Q163" i="18"/>
  <c r="O163" i="18"/>
  <c r="S162" i="18"/>
  <c r="S161" i="18"/>
  <c r="S160" i="18"/>
  <c r="S159" i="18"/>
  <c r="S158" i="18"/>
  <c r="S157" i="18"/>
  <c r="S156" i="18"/>
  <c r="S155" i="18"/>
  <c r="S154" i="18"/>
  <c r="S153" i="18"/>
  <c r="H150" i="18"/>
  <c r="Y64" i="18"/>
  <c r="V64" i="18"/>
  <c r="S64" i="18"/>
  <c r="T70" i="18" s="1"/>
  <c r="P64" i="18"/>
  <c r="M64" i="18"/>
  <c r="J64" i="18"/>
  <c r="T67" i="18" s="1"/>
  <c r="Y49" i="18"/>
  <c r="V49" i="18"/>
  <c r="S49" i="18"/>
  <c r="P70" i="18" s="1"/>
  <c r="P49" i="18"/>
  <c r="M49" i="18"/>
  <c r="J49" i="18"/>
  <c r="Q1" i="18"/>
  <c r="P1" i="58"/>
  <c r="P67" i="18" l="1"/>
  <c r="R197" i="18"/>
  <c r="R201" i="18"/>
  <c r="R199" i="18"/>
  <c r="R181" i="18"/>
  <c r="R189" i="18" s="1"/>
  <c r="V399" i="18"/>
  <c r="Z400" i="18" s="1"/>
  <c r="T73" i="18"/>
  <c r="P73" i="18"/>
  <c r="P71" i="18"/>
  <c r="P68" i="18"/>
  <c r="M189" i="18"/>
  <c r="V374" i="18"/>
  <c r="Q392" i="18"/>
  <c r="V391" i="18" s="1"/>
  <c r="Z392" i="18" s="1"/>
  <c r="M203" i="18"/>
  <c r="Y322" i="18"/>
  <c r="V335" i="18" s="1"/>
  <c r="T71" i="18"/>
  <c r="V395" i="18"/>
  <c r="Z396" i="18" s="1"/>
  <c r="T68" i="18"/>
  <c r="S163" i="18"/>
  <c r="Y328" i="18"/>
  <c r="X70" i="18"/>
  <c r="V370" i="18"/>
  <c r="V369" i="18"/>
  <c r="V373" i="18"/>
  <c r="V371" i="18"/>
  <c r="X67" i="18"/>
  <c r="Y317" i="18"/>
  <c r="Y333" i="18"/>
  <c r="V337" i="18" s="1"/>
  <c r="V367" i="18"/>
  <c r="R203" i="18" l="1"/>
  <c r="V336" i="18"/>
  <c r="T74" i="18"/>
  <c r="X73" i="18"/>
  <c r="P74" i="18"/>
  <c r="X71" i="18"/>
  <c r="X68" i="18"/>
  <c r="V338" i="18"/>
  <c r="X74" i="18" l="1"/>
  <c r="E690" i="61" l="1"/>
  <c r="E689" i="61"/>
  <c r="E686" i="61"/>
  <c r="E685" i="61"/>
  <c r="R684" i="61"/>
  <c r="X684" i="61" s="1"/>
  <c r="E684" i="61"/>
  <c r="R683" i="61"/>
  <c r="X683" i="61" s="1"/>
  <c r="E683" i="61"/>
  <c r="R682" i="61"/>
  <c r="E682" i="61"/>
  <c r="R681" i="61"/>
  <c r="P642" i="61"/>
  <c r="P631" i="61"/>
  <c r="P622" i="61"/>
  <c r="O425" i="61"/>
  <c r="H400" i="61"/>
  <c r="R353" i="61"/>
  <c r="AI678" i="61" s="1"/>
  <c r="T323" i="61"/>
  <c r="O268" i="61"/>
  <c r="O291" i="61" s="1"/>
  <c r="J268" i="61"/>
  <c r="J291" i="61" s="1"/>
  <c r="O267" i="61"/>
  <c r="O290" i="61" s="1"/>
  <c r="J267" i="61"/>
  <c r="J290" i="61" s="1"/>
  <c r="T253" i="61"/>
  <c r="W674" i="61" s="1"/>
  <c r="U215" i="61"/>
  <c r="O215" i="61"/>
  <c r="U213" i="61"/>
  <c r="O213" i="61"/>
  <c r="U211" i="61"/>
  <c r="O211" i="61"/>
  <c r="S194" i="61"/>
  <c r="Q180" i="61"/>
  <c r="O671" i="61" s="1"/>
  <c r="Q179" i="61"/>
  <c r="K670" i="61" s="1"/>
  <c r="Q178" i="61"/>
  <c r="K669" i="61" s="1"/>
  <c r="Q160" i="61"/>
  <c r="Q177" i="61" s="1"/>
  <c r="O668" i="61" s="1"/>
  <c r="O102" i="61"/>
  <c r="O270" i="61" s="1"/>
  <c r="O310" i="61" s="1"/>
  <c r="J102" i="61"/>
  <c r="J270" i="61" s="1"/>
  <c r="O101" i="61"/>
  <c r="O269" i="61" s="1"/>
  <c r="O292" i="61" s="1"/>
  <c r="J101" i="61"/>
  <c r="O100" i="61"/>
  <c r="J100" i="61"/>
  <c r="O99" i="61"/>
  <c r="O266" i="61" s="1"/>
  <c r="O289" i="61" s="1"/>
  <c r="J99" i="61"/>
  <c r="J266" i="61" s="1"/>
  <c r="O98" i="61"/>
  <c r="O265" i="61" s="1"/>
  <c r="O288" i="61" s="1"/>
  <c r="J98" i="61"/>
  <c r="O97" i="61"/>
  <c r="J97" i="61"/>
  <c r="AF681" i="61" l="1"/>
  <c r="X681" i="61" s="1"/>
  <c r="X685" i="61" s="1"/>
  <c r="W669" i="61"/>
  <c r="K671" i="61"/>
  <c r="O669" i="61"/>
  <c r="S669" i="61"/>
  <c r="V290" i="61"/>
  <c r="V291" i="61"/>
  <c r="O307" i="61"/>
  <c r="J307" i="61"/>
  <c r="J310" i="61"/>
  <c r="J293" i="61"/>
  <c r="V98" i="61"/>
  <c r="J265" i="61"/>
  <c r="J305" i="61" s="1"/>
  <c r="O308" i="61"/>
  <c r="J103" i="61"/>
  <c r="V267" i="61"/>
  <c r="O305" i="61"/>
  <c r="I661" i="61"/>
  <c r="S661" i="61" s="1"/>
  <c r="I662" i="61"/>
  <c r="K662" i="61" s="1"/>
  <c r="I660" i="61"/>
  <c r="J306" i="61"/>
  <c r="O264" i="61"/>
  <c r="O103" i="61"/>
  <c r="J269" i="61"/>
  <c r="V101" i="61"/>
  <c r="K674" i="61"/>
  <c r="K668" i="61"/>
  <c r="W668" i="61"/>
  <c r="W671" i="61"/>
  <c r="S671" i="61"/>
  <c r="O306" i="61"/>
  <c r="S668" i="61"/>
  <c r="V97" i="61"/>
  <c r="J264" i="61"/>
  <c r="I664" i="61"/>
  <c r="W670" i="61"/>
  <c r="S670" i="61"/>
  <c r="S674" i="61"/>
  <c r="O674" i="61"/>
  <c r="O293" i="61"/>
  <c r="J308" i="61"/>
  <c r="V100" i="61"/>
  <c r="J289" i="61"/>
  <c r="O309" i="61"/>
  <c r="O670" i="61"/>
  <c r="V308" i="61" l="1"/>
  <c r="W661" i="61"/>
  <c r="S662" i="61"/>
  <c r="O661" i="61"/>
  <c r="K661" i="61"/>
  <c r="V307" i="61"/>
  <c r="V265" i="61"/>
  <c r="V305" i="61"/>
  <c r="J288" i="61"/>
  <c r="V288" i="61" s="1"/>
  <c r="I659" i="61"/>
  <c r="O659" i="61" s="1"/>
  <c r="J287" i="61"/>
  <c r="J304" i="61"/>
  <c r="I658" i="61"/>
  <c r="J271" i="61"/>
  <c r="V264" i="61"/>
  <c r="O304" i="61"/>
  <c r="O311" i="61" s="1"/>
  <c r="O271" i="61"/>
  <c r="O287" i="61"/>
  <c r="O294" i="61" s="1"/>
  <c r="V103" i="61"/>
  <c r="Q176" i="61" s="1"/>
  <c r="Q181" i="61" s="1"/>
  <c r="J309" i="61"/>
  <c r="V309" i="61" s="1"/>
  <c r="J292" i="61"/>
  <c r="V292" i="61" s="1"/>
  <c r="I663" i="61"/>
  <c r="V269" i="61"/>
  <c r="S659" i="61" l="1"/>
  <c r="W659" i="61"/>
  <c r="K659" i="61"/>
  <c r="O658" i="61"/>
  <c r="I665" i="61"/>
  <c r="K658" i="61"/>
  <c r="W658" i="61"/>
  <c r="S658" i="61"/>
  <c r="V304" i="61"/>
  <c r="V311" i="61" s="1"/>
  <c r="J311" i="61"/>
  <c r="S663" i="61"/>
  <c r="O663" i="61"/>
  <c r="W663" i="61"/>
  <c r="K663" i="61"/>
  <c r="V271" i="61"/>
  <c r="J294" i="61"/>
  <c r="V287" i="61"/>
  <c r="V294" i="61" s="1"/>
  <c r="W666" i="61" l="1"/>
  <c r="W665" i="61"/>
  <c r="K666" i="61"/>
  <c r="K665" i="61"/>
  <c r="S666" i="61"/>
  <c r="S665" i="61"/>
  <c r="O666" i="61"/>
  <c r="O665" i="61"/>
  <c r="K675" i="61" l="1"/>
  <c r="K672" i="61"/>
  <c r="W675" i="61"/>
  <c r="W672" i="61"/>
  <c r="O675" i="61"/>
  <c r="O672" i="61"/>
  <c r="S675" i="61"/>
  <c r="S672" i="61"/>
  <c r="F184" i="56" l="1"/>
  <c r="E184" i="56"/>
  <c r="F183" i="56"/>
  <c r="E183" i="56"/>
  <c r="H182" i="56"/>
  <c r="G182" i="56"/>
  <c r="F182" i="56"/>
  <c r="E182" i="56"/>
  <c r="D182" i="56"/>
  <c r="C182" i="56"/>
  <c r="B182" i="56"/>
  <c r="F181" i="56"/>
  <c r="E181" i="56"/>
  <c r="F180" i="56"/>
  <c r="E180" i="56"/>
  <c r="H179" i="56"/>
  <c r="G179" i="56"/>
  <c r="F179" i="56"/>
  <c r="E179" i="56"/>
  <c r="D179" i="56"/>
  <c r="C179" i="56"/>
  <c r="B179" i="56"/>
  <c r="F178" i="56"/>
  <c r="E178" i="56"/>
  <c r="F177" i="56"/>
  <c r="E177" i="56"/>
  <c r="H176" i="56"/>
  <c r="G176" i="56"/>
  <c r="F176" i="56"/>
  <c r="E176" i="56"/>
  <c r="D176" i="56"/>
  <c r="C176" i="56"/>
  <c r="B176" i="56"/>
  <c r="F175" i="56"/>
  <c r="E175" i="56"/>
  <c r="F174" i="56"/>
  <c r="E174" i="56"/>
  <c r="H173" i="56"/>
  <c r="G173" i="56"/>
  <c r="F173" i="56"/>
  <c r="E173" i="56"/>
  <c r="D173" i="56"/>
  <c r="C173" i="56"/>
  <c r="B173" i="56"/>
  <c r="F172" i="56"/>
  <c r="E172" i="56"/>
  <c r="F171" i="56"/>
  <c r="E171" i="56"/>
  <c r="H170" i="56"/>
  <c r="G170" i="56"/>
  <c r="F170" i="56"/>
  <c r="E170" i="56"/>
  <c r="D170" i="56"/>
  <c r="C170" i="56"/>
  <c r="B170" i="56"/>
  <c r="F169" i="56"/>
  <c r="E169" i="56"/>
  <c r="F168" i="56"/>
  <c r="E168" i="56"/>
  <c r="H167" i="56"/>
  <c r="G167" i="56"/>
  <c r="F167" i="56"/>
  <c r="E167" i="56"/>
  <c r="D167" i="56"/>
  <c r="C167" i="56"/>
  <c r="B167" i="56"/>
  <c r="F166" i="56"/>
  <c r="E166" i="56"/>
  <c r="F165" i="56"/>
  <c r="E165" i="56"/>
  <c r="H164" i="56"/>
  <c r="G164" i="56"/>
  <c r="F164" i="56"/>
  <c r="E164" i="56"/>
  <c r="D164" i="56"/>
  <c r="C164" i="56"/>
  <c r="B164" i="56"/>
  <c r="F163" i="56"/>
  <c r="E163" i="56"/>
  <c r="F162" i="56"/>
  <c r="E162" i="56"/>
  <c r="H161" i="56"/>
  <c r="G161" i="56"/>
  <c r="F161" i="56"/>
  <c r="E161" i="56"/>
  <c r="D161" i="56"/>
  <c r="C161" i="56"/>
  <c r="B161" i="56"/>
  <c r="F160" i="56"/>
  <c r="E160" i="56"/>
  <c r="F159" i="56"/>
  <c r="E159" i="56"/>
  <c r="H158" i="56"/>
  <c r="G158" i="56"/>
  <c r="F158" i="56"/>
  <c r="E158" i="56"/>
  <c r="D158" i="56"/>
  <c r="C158" i="56"/>
  <c r="B158" i="56"/>
  <c r="F157" i="56"/>
  <c r="E157" i="56"/>
  <c r="F156" i="56"/>
  <c r="E156" i="56"/>
  <c r="H155" i="56"/>
  <c r="G155" i="56"/>
  <c r="F155" i="56"/>
  <c r="E155" i="56"/>
  <c r="D155" i="56"/>
  <c r="C155" i="56"/>
  <c r="B155" i="56"/>
  <c r="F154" i="56"/>
  <c r="E154" i="56"/>
  <c r="F153" i="56"/>
  <c r="E153" i="56"/>
  <c r="H152" i="56"/>
  <c r="G152" i="56"/>
  <c r="F152" i="56"/>
  <c r="E152" i="56"/>
  <c r="D152" i="56"/>
  <c r="C152" i="56"/>
  <c r="B152" i="56"/>
  <c r="F151" i="56"/>
  <c r="E151" i="56"/>
  <c r="F150" i="56"/>
  <c r="E150" i="56"/>
  <c r="H149" i="56"/>
  <c r="G149" i="56"/>
  <c r="F149" i="56"/>
  <c r="E149" i="56"/>
  <c r="D149" i="56"/>
  <c r="C149" i="56"/>
  <c r="B149" i="56"/>
  <c r="F148" i="56"/>
  <c r="E148" i="56"/>
  <c r="F147" i="56"/>
  <c r="E147" i="56"/>
  <c r="H146" i="56"/>
  <c r="G146" i="56"/>
  <c r="F146" i="56"/>
  <c r="E146" i="56"/>
  <c r="D146" i="56"/>
  <c r="C146" i="56"/>
  <c r="B146" i="56"/>
  <c r="F145" i="56"/>
  <c r="E145" i="56"/>
  <c r="F144" i="56"/>
  <c r="E144" i="56"/>
  <c r="H143" i="56"/>
  <c r="G143" i="56"/>
  <c r="F143" i="56"/>
  <c r="E143" i="56"/>
  <c r="D143" i="56"/>
  <c r="C143" i="56"/>
  <c r="B143" i="56"/>
  <c r="F142" i="56"/>
  <c r="E142" i="56"/>
  <c r="F141" i="56"/>
  <c r="E141" i="56"/>
  <c r="H140" i="56"/>
  <c r="G140" i="56"/>
  <c r="F140" i="56"/>
  <c r="E140" i="56"/>
  <c r="D140" i="56"/>
  <c r="C140" i="56"/>
  <c r="B140" i="56"/>
  <c r="F139" i="56"/>
  <c r="E139" i="56"/>
  <c r="F138" i="56"/>
  <c r="E138" i="56"/>
  <c r="H137" i="56"/>
  <c r="G137" i="56"/>
  <c r="F137" i="56"/>
  <c r="E137" i="56"/>
  <c r="D137" i="56"/>
  <c r="C137" i="56"/>
  <c r="B137" i="56"/>
  <c r="F136" i="56"/>
  <c r="E136" i="56"/>
  <c r="F135" i="56"/>
  <c r="E135" i="56"/>
  <c r="H134" i="56"/>
  <c r="G134" i="56"/>
  <c r="F134" i="56"/>
  <c r="E134" i="56"/>
  <c r="D134" i="56"/>
  <c r="C134" i="56"/>
  <c r="B134" i="56"/>
  <c r="F133" i="56"/>
  <c r="E133" i="56"/>
  <c r="F132" i="56"/>
  <c r="E132" i="56"/>
  <c r="H131" i="56"/>
  <c r="G131" i="56"/>
  <c r="F131" i="56"/>
  <c r="E131" i="56"/>
  <c r="D131" i="56"/>
  <c r="C131" i="56"/>
  <c r="B131" i="56"/>
  <c r="F130" i="56"/>
  <c r="E130" i="56"/>
  <c r="F129" i="56"/>
  <c r="E129" i="56"/>
  <c r="H128" i="56"/>
  <c r="G128" i="56"/>
  <c r="F128" i="56"/>
  <c r="E128" i="56"/>
  <c r="D128" i="56"/>
  <c r="C128" i="56"/>
  <c r="B128" i="56"/>
  <c r="F127" i="56"/>
  <c r="E127" i="56"/>
  <c r="F126" i="56"/>
  <c r="E126" i="56"/>
  <c r="H125" i="56"/>
  <c r="G125" i="56"/>
  <c r="F125" i="56"/>
  <c r="E125" i="56"/>
  <c r="D125" i="56"/>
  <c r="C125" i="56"/>
  <c r="B125" i="56"/>
  <c r="F124" i="56"/>
  <c r="E124" i="56"/>
  <c r="F123" i="56"/>
  <c r="E123" i="56"/>
  <c r="H122" i="56"/>
  <c r="G122" i="56"/>
  <c r="F122" i="56"/>
  <c r="E122" i="56"/>
  <c r="D122" i="56"/>
  <c r="C122" i="56"/>
  <c r="B122" i="56"/>
  <c r="F121" i="56"/>
  <c r="E121" i="56"/>
  <c r="F120" i="56"/>
  <c r="E120" i="56"/>
  <c r="H119" i="56"/>
  <c r="G119" i="56"/>
  <c r="F119" i="56"/>
  <c r="E119" i="56"/>
  <c r="D119" i="56"/>
  <c r="C119" i="56"/>
  <c r="B119" i="56"/>
  <c r="F118" i="56"/>
  <c r="E118" i="56"/>
  <c r="F117" i="56"/>
  <c r="E117" i="56"/>
  <c r="H116" i="56"/>
  <c r="G116" i="56"/>
  <c r="F116" i="56"/>
  <c r="E116" i="56"/>
  <c r="D116" i="56"/>
  <c r="C116" i="56"/>
  <c r="B116" i="56"/>
  <c r="F115" i="56"/>
  <c r="E115" i="56"/>
  <c r="F114" i="56"/>
  <c r="E114" i="56"/>
  <c r="H113" i="56"/>
  <c r="G113" i="56"/>
  <c r="F113" i="56"/>
  <c r="E113" i="56"/>
  <c r="D113" i="56"/>
  <c r="C113" i="56"/>
  <c r="B113" i="56"/>
  <c r="F112" i="56"/>
  <c r="E112" i="56"/>
  <c r="F111" i="56"/>
  <c r="E111" i="56"/>
  <c r="H110" i="56"/>
  <c r="G110" i="56"/>
  <c r="F110" i="56"/>
  <c r="E110" i="56"/>
  <c r="D110" i="56"/>
  <c r="C110" i="56"/>
  <c r="B110" i="56"/>
  <c r="F109" i="56"/>
  <c r="E109" i="56"/>
  <c r="F108" i="56"/>
  <c r="E108" i="56"/>
  <c r="H107" i="56"/>
  <c r="G107" i="56"/>
  <c r="F107" i="56"/>
  <c r="E107" i="56"/>
  <c r="D107" i="56"/>
  <c r="C107" i="56"/>
  <c r="B107" i="56"/>
  <c r="F106" i="56"/>
  <c r="E106" i="56"/>
  <c r="F105" i="56"/>
  <c r="E105" i="56"/>
  <c r="H104" i="56"/>
  <c r="G104" i="56"/>
  <c r="F104" i="56"/>
  <c r="E104" i="56"/>
  <c r="D104" i="56"/>
  <c r="C104" i="56"/>
  <c r="B104" i="56"/>
  <c r="F103" i="56"/>
  <c r="E103" i="56"/>
  <c r="F102" i="56"/>
  <c r="E102" i="56"/>
  <c r="H101" i="56"/>
  <c r="G101" i="56"/>
  <c r="F101" i="56"/>
  <c r="E101" i="56"/>
  <c r="D101" i="56"/>
  <c r="C101" i="56"/>
  <c r="B101" i="56"/>
  <c r="F100" i="56"/>
  <c r="E100" i="56"/>
  <c r="F99" i="56"/>
  <c r="E99" i="56"/>
  <c r="H98" i="56"/>
  <c r="G98" i="56"/>
  <c r="F98" i="56"/>
  <c r="E98" i="56"/>
  <c r="D98" i="56"/>
  <c r="C98" i="56"/>
  <c r="B98" i="56"/>
  <c r="F97" i="56"/>
  <c r="E97" i="56"/>
  <c r="F96" i="56"/>
  <c r="E96" i="56"/>
  <c r="H95" i="56"/>
  <c r="G95" i="56"/>
  <c r="F95" i="56"/>
  <c r="E95" i="56"/>
  <c r="D95" i="56"/>
  <c r="C95" i="56"/>
  <c r="B95" i="56"/>
  <c r="F94" i="56"/>
  <c r="E94" i="56"/>
  <c r="F93" i="56"/>
  <c r="E93" i="56"/>
  <c r="H92" i="56"/>
  <c r="G92" i="56"/>
  <c r="F92" i="56"/>
  <c r="E92" i="56"/>
  <c r="D92" i="56"/>
  <c r="C92" i="56"/>
  <c r="B92" i="56"/>
  <c r="F91" i="56"/>
  <c r="E91" i="56"/>
  <c r="F90" i="56"/>
  <c r="E90" i="56"/>
  <c r="H89" i="56"/>
  <c r="G89" i="56"/>
  <c r="F89" i="56"/>
  <c r="E89" i="56"/>
  <c r="D89" i="56"/>
  <c r="C89" i="56"/>
  <c r="B89" i="56"/>
  <c r="F88" i="56"/>
  <c r="E88" i="56"/>
  <c r="F87" i="56"/>
  <c r="E87" i="56"/>
  <c r="H86" i="56"/>
  <c r="G86" i="56"/>
  <c r="F86" i="56"/>
  <c r="E86" i="56"/>
  <c r="D86" i="56"/>
  <c r="C86" i="56"/>
  <c r="B86" i="56"/>
  <c r="F85" i="56"/>
  <c r="E85" i="56"/>
  <c r="F84" i="56"/>
  <c r="E84" i="56"/>
  <c r="H83" i="56"/>
  <c r="G83" i="56"/>
  <c r="F83" i="56"/>
  <c r="E83" i="56"/>
  <c r="D83" i="56"/>
  <c r="C83" i="56"/>
  <c r="B83" i="56"/>
  <c r="F82" i="56"/>
  <c r="E82" i="56"/>
  <c r="F81" i="56"/>
  <c r="E81" i="56"/>
  <c r="H80" i="56"/>
  <c r="G80" i="56"/>
  <c r="F80" i="56"/>
  <c r="E80" i="56"/>
  <c r="D80" i="56"/>
  <c r="C80" i="56"/>
  <c r="B80" i="56"/>
  <c r="F79" i="56"/>
  <c r="E79" i="56"/>
  <c r="F78" i="56"/>
  <c r="E78" i="56"/>
  <c r="H77" i="56"/>
  <c r="G77" i="56"/>
  <c r="F77" i="56"/>
  <c r="E77" i="56"/>
  <c r="D77" i="56"/>
  <c r="C77" i="56"/>
  <c r="B77" i="56"/>
  <c r="F76" i="56"/>
  <c r="E76" i="56"/>
  <c r="F75" i="56"/>
  <c r="E75" i="56"/>
  <c r="H74" i="56"/>
  <c r="G74" i="56"/>
  <c r="F74" i="56"/>
  <c r="E74" i="56"/>
  <c r="D74" i="56"/>
  <c r="C74" i="56"/>
  <c r="B74" i="56"/>
  <c r="F73" i="56"/>
  <c r="E73" i="56"/>
  <c r="F72" i="56"/>
  <c r="E72" i="56"/>
  <c r="H71" i="56"/>
  <c r="G71" i="56"/>
  <c r="F71" i="56"/>
  <c r="E71" i="56"/>
  <c r="D71" i="56"/>
  <c r="C71" i="56"/>
  <c r="B71" i="56"/>
  <c r="F70" i="56"/>
  <c r="E70" i="56"/>
  <c r="F69" i="56"/>
  <c r="E69" i="56"/>
  <c r="H68" i="56"/>
  <c r="G68" i="56"/>
  <c r="F68" i="56"/>
  <c r="E68" i="56"/>
  <c r="D68" i="56"/>
  <c r="C68" i="56"/>
  <c r="B68" i="56"/>
  <c r="F67" i="56"/>
  <c r="E67" i="56"/>
  <c r="F66" i="56"/>
  <c r="E66" i="56"/>
  <c r="H65" i="56"/>
  <c r="G65" i="56"/>
  <c r="F65" i="56"/>
  <c r="E65" i="56"/>
  <c r="D65" i="56"/>
  <c r="C65" i="56"/>
  <c r="B65" i="56"/>
  <c r="F64" i="56"/>
  <c r="E64" i="56"/>
  <c r="F63" i="56"/>
  <c r="E63" i="56"/>
  <c r="H62" i="56"/>
  <c r="G62" i="56"/>
  <c r="F62" i="56"/>
  <c r="E62" i="56"/>
  <c r="D62" i="56"/>
  <c r="C62" i="56"/>
  <c r="B62" i="56"/>
  <c r="F61" i="56"/>
  <c r="E61" i="56"/>
  <c r="F60" i="56"/>
  <c r="E60" i="56"/>
  <c r="H59" i="56"/>
  <c r="G59" i="56"/>
  <c r="F59" i="56"/>
  <c r="E59" i="56"/>
  <c r="D59" i="56"/>
  <c r="C59" i="56"/>
  <c r="B59" i="56"/>
  <c r="F58" i="56"/>
  <c r="E58" i="56"/>
  <c r="F57" i="56"/>
  <c r="E57" i="56"/>
  <c r="H56" i="56"/>
  <c r="G56" i="56"/>
  <c r="F56" i="56"/>
  <c r="E56" i="56"/>
  <c r="D56" i="56"/>
  <c r="C56" i="56"/>
  <c r="B56" i="56"/>
  <c r="F55" i="56"/>
  <c r="E55" i="56"/>
  <c r="F54" i="56"/>
  <c r="E54" i="56"/>
  <c r="H53" i="56"/>
  <c r="G53" i="56"/>
  <c r="F53" i="56"/>
  <c r="E53" i="56"/>
  <c r="D53" i="56"/>
  <c r="C53" i="56"/>
  <c r="B53" i="56"/>
  <c r="F52" i="56"/>
  <c r="E52" i="56"/>
  <c r="F51" i="56"/>
  <c r="E51" i="56"/>
  <c r="H50" i="56"/>
  <c r="G50" i="56"/>
  <c r="F50" i="56"/>
  <c r="E50" i="56"/>
  <c r="D50" i="56"/>
  <c r="C50" i="56"/>
  <c r="B50" i="56"/>
  <c r="F49" i="56"/>
  <c r="E49" i="56"/>
  <c r="F48" i="56"/>
  <c r="E48" i="56"/>
  <c r="H47" i="56"/>
  <c r="G47" i="56"/>
  <c r="F47" i="56"/>
  <c r="E47" i="56"/>
  <c r="D47" i="56"/>
  <c r="C47" i="56"/>
  <c r="B47" i="56"/>
  <c r="F46" i="56"/>
  <c r="E46" i="56"/>
  <c r="F45" i="56"/>
  <c r="E45" i="56"/>
  <c r="H44" i="56"/>
  <c r="G44" i="56"/>
  <c r="F44" i="56"/>
  <c r="E44" i="56"/>
  <c r="D44" i="56"/>
  <c r="C44" i="56"/>
  <c r="F43" i="56"/>
  <c r="E43" i="56"/>
  <c r="F42" i="56"/>
  <c r="E42" i="56"/>
  <c r="H41" i="56"/>
  <c r="G41" i="56"/>
  <c r="F41" i="56"/>
  <c r="E41" i="56"/>
  <c r="D41" i="56"/>
  <c r="C41" i="56"/>
  <c r="B41" i="56"/>
  <c r="F40" i="56"/>
  <c r="E40" i="56"/>
  <c r="F39" i="56"/>
  <c r="E39" i="56"/>
  <c r="H38" i="56"/>
  <c r="G38" i="56"/>
  <c r="F38" i="56"/>
  <c r="E38" i="56"/>
  <c r="D38" i="56"/>
  <c r="C38" i="56"/>
  <c r="B38" i="56"/>
  <c r="F37" i="56"/>
  <c r="E37" i="56"/>
  <c r="F36" i="56"/>
  <c r="E36" i="56"/>
  <c r="H35" i="56"/>
  <c r="G35" i="56"/>
  <c r="F35" i="56"/>
  <c r="E35" i="56"/>
  <c r="D35" i="56"/>
  <c r="C35" i="56"/>
  <c r="B35" i="56"/>
  <c r="F34" i="56"/>
  <c r="E34" i="56"/>
  <c r="F33" i="56"/>
  <c r="E33" i="56"/>
  <c r="H32" i="56"/>
  <c r="G32" i="56"/>
  <c r="F32" i="56"/>
  <c r="E32" i="56"/>
  <c r="D32" i="56"/>
  <c r="C32" i="56"/>
  <c r="B32" i="56"/>
  <c r="F31" i="56"/>
  <c r="E31" i="56"/>
  <c r="F30" i="56"/>
  <c r="E30" i="56"/>
  <c r="H29" i="56"/>
  <c r="G29" i="56"/>
  <c r="F29" i="56"/>
  <c r="E29" i="56"/>
  <c r="D29" i="56"/>
  <c r="C29" i="56"/>
  <c r="B29" i="56"/>
  <c r="F28" i="56"/>
  <c r="E28" i="56"/>
  <c r="F27" i="56"/>
  <c r="E27" i="56"/>
  <c r="H26" i="56"/>
  <c r="G26" i="56"/>
  <c r="F26" i="56"/>
  <c r="E26" i="56"/>
  <c r="D26" i="56"/>
  <c r="C26" i="56"/>
  <c r="B26" i="56"/>
  <c r="F25" i="56"/>
  <c r="E25" i="56"/>
  <c r="F24" i="56"/>
  <c r="E24" i="56"/>
  <c r="H23" i="56"/>
  <c r="G23" i="56"/>
  <c r="F23" i="56"/>
  <c r="E23" i="56"/>
  <c r="D23" i="56"/>
  <c r="C23" i="56"/>
  <c r="B23" i="56"/>
  <c r="F22" i="56"/>
  <c r="E22" i="56"/>
  <c r="F21" i="56"/>
  <c r="E21" i="56"/>
  <c r="H20" i="56"/>
  <c r="G20" i="56"/>
  <c r="F20" i="56"/>
  <c r="E20" i="56"/>
  <c r="D20" i="56"/>
  <c r="C20" i="56"/>
  <c r="F19" i="56"/>
  <c r="E19" i="56"/>
  <c r="F18" i="56"/>
  <c r="E18" i="56"/>
  <c r="H17" i="56"/>
  <c r="G17" i="56"/>
  <c r="F17" i="56"/>
  <c r="E17" i="56"/>
  <c r="D17" i="56"/>
  <c r="C17" i="56"/>
  <c r="F16" i="56"/>
  <c r="E16" i="56"/>
  <c r="F15" i="56"/>
  <c r="E15" i="56"/>
  <c r="H14" i="56"/>
  <c r="G14" i="56"/>
  <c r="F14" i="56"/>
  <c r="E14" i="56"/>
  <c r="D14" i="56"/>
  <c r="C14" i="56"/>
  <c r="F13" i="56"/>
  <c r="E13" i="56"/>
  <c r="F12" i="56"/>
  <c r="E12" i="56"/>
  <c r="H11" i="56"/>
  <c r="G11" i="56"/>
  <c r="F11" i="56"/>
  <c r="E11" i="56"/>
  <c r="D11" i="56"/>
  <c r="C11" i="56"/>
  <c r="F10" i="56"/>
  <c r="E10" i="56"/>
  <c r="F9" i="56"/>
  <c r="E9" i="56"/>
  <c r="H8" i="56"/>
  <c r="G8" i="56"/>
  <c r="F8" i="56"/>
  <c r="E8" i="56"/>
  <c r="D8" i="56"/>
  <c r="C8" i="56"/>
  <c r="F7" i="56"/>
  <c r="E7" i="56"/>
  <c r="F6" i="56"/>
  <c r="E6" i="56"/>
  <c r="H5" i="56"/>
  <c r="G5" i="56"/>
  <c r="F5" i="56"/>
  <c r="E5" i="56"/>
  <c r="D5" i="56"/>
  <c r="C5" i="56"/>
  <c r="Q4" i="56"/>
  <c r="F184" i="55"/>
  <c r="E184" i="55"/>
  <c r="F183" i="55"/>
  <c r="E183" i="55"/>
  <c r="H182" i="55"/>
  <c r="G182" i="55"/>
  <c r="F182" i="55"/>
  <c r="E182" i="55"/>
  <c r="D182" i="55"/>
  <c r="C182" i="55"/>
  <c r="B182" i="55"/>
  <c r="F181" i="55"/>
  <c r="E181" i="55"/>
  <c r="F180" i="55"/>
  <c r="E180" i="55"/>
  <c r="H179" i="55"/>
  <c r="G179" i="55"/>
  <c r="F179" i="55"/>
  <c r="E179" i="55"/>
  <c r="D179" i="55"/>
  <c r="C179" i="55"/>
  <c r="B179" i="55"/>
  <c r="F178" i="55"/>
  <c r="E178" i="55"/>
  <c r="F177" i="55"/>
  <c r="E177" i="55"/>
  <c r="H176" i="55"/>
  <c r="G176" i="55"/>
  <c r="F176" i="55"/>
  <c r="E176" i="55"/>
  <c r="D176" i="55"/>
  <c r="C176" i="55"/>
  <c r="B176" i="55"/>
  <c r="F175" i="55"/>
  <c r="E175" i="55"/>
  <c r="F174" i="55"/>
  <c r="E174" i="55"/>
  <c r="H173" i="55"/>
  <c r="G173" i="55"/>
  <c r="F173" i="55"/>
  <c r="E173" i="55"/>
  <c r="D173" i="55"/>
  <c r="C173" i="55"/>
  <c r="B173" i="55"/>
  <c r="F172" i="55"/>
  <c r="E172" i="55"/>
  <c r="F171" i="55"/>
  <c r="E171" i="55"/>
  <c r="H170" i="55"/>
  <c r="G170" i="55"/>
  <c r="F170" i="55"/>
  <c r="E170" i="55"/>
  <c r="D170" i="55"/>
  <c r="C170" i="55"/>
  <c r="B170" i="55"/>
  <c r="F169" i="55"/>
  <c r="E169" i="55"/>
  <c r="F168" i="55"/>
  <c r="E168" i="55"/>
  <c r="H167" i="55"/>
  <c r="G167" i="55"/>
  <c r="F167" i="55"/>
  <c r="E167" i="55"/>
  <c r="D167" i="55"/>
  <c r="C167" i="55"/>
  <c r="B167" i="55"/>
  <c r="F166" i="55"/>
  <c r="E166" i="55"/>
  <c r="F165" i="55"/>
  <c r="E165" i="55"/>
  <c r="H164" i="55"/>
  <c r="G164" i="55"/>
  <c r="F164" i="55"/>
  <c r="E164" i="55"/>
  <c r="D164" i="55"/>
  <c r="C164" i="55"/>
  <c r="B164" i="55"/>
  <c r="F163" i="55"/>
  <c r="E163" i="55"/>
  <c r="F162" i="55"/>
  <c r="E162" i="55"/>
  <c r="H161" i="55"/>
  <c r="G161" i="55"/>
  <c r="F161" i="55"/>
  <c r="E161" i="55"/>
  <c r="D161" i="55"/>
  <c r="C161" i="55"/>
  <c r="B161" i="55"/>
  <c r="F160" i="55"/>
  <c r="E160" i="55"/>
  <c r="F159" i="55"/>
  <c r="E159" i="55"/>
  <c r="H158" i="55"/>
  <c r="G158" i="55"/>
  <c r="F158" i="55"/>
  <c r="E158" i="55"/>
  <c r="D158" i="55"/>
  <c r="C158" i="55"/>
  <c r="B158" i="55"/>
  <c r="F157" i="55"/>
  <c r="E157" i="55"/>
  <c r="F156" i="55"/>
  <c r="E156" i="55"/>
  <c r="H155" i="55"/>
  <c r="G155" i="55"/>
  <c r="F155" i="55"/>
  <c r="E155" i="55"/>
  <c r="D155" i="55"/>
  <c r="C155" i="55"/>
  <c r="B155" i="55"/>
  <c r="F154" i="55"/>
  <c r="E154" i="55"/>
  <c r="F153" i="55"/>
  <c r="E153" i="55"/>
  <c r="H152" i="55"/>
  <c r="G152" i="55"/>
  <c r="F152" i="55"/>
  <c r="E152" i="55"/>
  <c r="D152" i="55"/>
  <c r="C152" i="55"/>
  <c r="B152" i="55"/>
  <c r="F151" i="55"/>
  <c r="E151" i="55"/>
  <c r="F150" i="55"/>
  <c r="E150" i="55"/>
  <c r="H149" i="55"/>
  <c r="G149" i="55"/>
  <c r="F149" i="55"/>
  <c r="E149" i="55"/>
  <c r="D149" i="55"/>
  <c r="C149" i="55"/>
  <c r="B149" i="55"/>
  <c r="F148" i="55"/>
  <c r="E148" i="55"/>
  <c r="F147" i="55"/>
  <c r="E147" i="55"/>
  <c r="H146" i="55"/>
  <c r="G146" i="55"/>
  <c r="F146" i="55"/>
  <c r="E146" i="55"/>
  <c r="D146" i="55"/>
  <c r="C146" i="55"/>
  <c r="B146" i="55"/>
  <c r="F145" i="55"/>
  <c r="E145" i="55"/>
  <c r="F144" i="55"/>
  <c r="E144" i="55"/>
  <c r="H143" i="55"/>
  <c r="G143" i="55"/>
  <c r="F143" i="55"/>
  <c r="E143" i="55"/>
  <c r="D143" i="55"/>
  <c r="C143" i="55"/>
  <c r="B143" i="55"/>
  <c r="F142" i="55"/>
  <c r="E142" i="55"/>
  <c r="F141" i="55"/>
  <c r="E141" i="55"/>
  <c r="H140" i="55"/>
  <c r="G140" i="55"/>
  <c r="F140" i="55"/>
  <c r="E140" i="55"/>
  <c r="D140" i="55"/>
  <c r="C140" i="55"/>
  <c r="B140" i="55"/>
  <c r="F139" i="55"/>
  <c r="E139" i="55"/>
  <c r="F138" i="55"/>
  <c r="E138" i="55"/>
  <c r="H137" i="55"/>
  <c r="G137" i="55"/>
  <c r="F137" i="55"/>
  <c r="E137" i="55"/>
  <c r="D137" i="55"/>
  <c r="C137" i="55"/>
  <c r="B137" i="55"/>
  <c r="F136" i="55"/>
  <c r="E136" i="55"/>
  <c r="F135" i="55"/>
  <c r="E135" i="55"/>
  <c r="H134" i="55"/>
  <c r="G134" i="55"/>
  <c r="F134" i="55"/>
  <c r="E134" i="55"/>
  <c r="D134" i="55"/>
  <c r="C134" i="55"/>
  <c r="B134" i="55"/>
  <c r="F133" i="55"/>
  <c r="E133" i="55"/>
  <c r="F132" i="55"/>
  <c r="E132" i="55"/>
  <c r="H131" i="55"/>
  <c r="G131" i="55"/>
  <c r="F131" i="55"/>
  <c r="E131" i="55"/>
  <c r="D131" i="55"/>
  <c r="C131" i="55"/>
  <c r="B131" i="55"/>
  <c r="F130" i="55"/>
  <c r="E130" i="55"/>
  <c r="F129" i="55"/>
  <c r="E129" i="55"/>
  <c r="H128" i="55"/>
  <c r="G128" i="55"/>
  <c r="F128" i="55"/>
  <c r="E128" i="55"/>
  <c r="D128" i="55"/>
  <c r="C128" i="55"/>
  <c r="B128" i="55"/>
  <c r="F127" i="55"/>
  <c r="E127" i="55"/>
  <c r="F126" i="55"/>
  <c r="E126" i="55"/>
  <c r="H125" i="55"/>
  <c r="G125" i="55"/>
  <c r="F125" i="55"/>
  <c r="E125" i="55"/>
  <c r="D125" i="55"/>
  <c r="C125" i="55"/>
  <c r="B125" i="55"/>
  <c r="F124" i="55"/>
  <c r="E124" i="55"/>
  <c r="F123" i="55"/>
  <c r="E123" i="55"/>
  <c r="H122" i="55"/>
  <c r="G122" i="55"/>
  <c r="F122" i="55"/>
  <c r="E122" i="55"/>
  <c r="D122" i="55"/>
  <c r="C122" i="55"/>
  <c r="B122" i="55"/>
  <c r="F121" i="55"/>
  <c r="E121" i="55"/>
  <c r="F120" i="55"/>
  <c r="E120" i="55"/>
  <c r="H119" i="55"/>
  <c r="G119" i="55"/>
  <c r="F119" i="55"/>
  <c r="E119" i="55"/>
  <c r="D119" i="55"/>
  <c r="C119" i="55"/>
  <c r="B119" i="55"/>
  <c r="F118" i="55"/>
  <c r="E118" i="55"/>
  <c r="F117" i="55"/>
  <c r="E117" i="55"/>
  <c r="H116" i="55"/>
  <c r="G116" i="55"/>
  <c r="F116" i="55"/>
  <c r="E116" i="55"/>
  <c r="D116" i="55"/>
  <c r="C116" i="55"/>
  <c r="B116" i="55"/>
  <c r="F115" i="55"/>
  <c r="E115" i="55"/>
  <c r="F114" i="55"/>
  <c r="E114" i="55"/>
  <c r="H113" i="55"/>
  <c r="G113" i="55"/>
  <c r="F113" i="55"/>
  <c r="E113" i="55"/>
  <c r="D113" i="55"/>
  <c r="C113" i="55"/>
  <c r="B113" i="55"/>
  <c r="F112" i="55"/>
  <c r="E112" i="55"/>
  <c r="F111" i="55"/>
  <c r="E111" i="55"/>
  <c r="H110" i="55"/>
  <c r="G110" i="55"/>
  <c r="F110" i="55"/>
  <c r="E110" i="55"/>
  <c r="D110" i="55"/>
  <c r="C110" i="55"/>
  <c r="B110" i="55"/>
  <c r="F109" i="55"/>
  <c r="E109" i="55"/>
  <c r="F108" i="55"/>
  <c r="E108" i="55"/>
  <c r="H107" i="55"/>
  <c r="G107" i="55"/>
  <c r="F107" i="55"/>
  <c r="E107" i="55"/>
  <c r="D107" i="55"/>
  <c r="C107" i="55"/>
  <c r="B107" i="55"/>
  <c r="F106" i="55"/>
  <c r="E106" i="55"/>
  <c r="F105" i="55"/>
  <c r="E105" i="55"/>
  <c r="H104" i="55"/>
  <c r="G104" i="55"/>
  <c r="F104" i="55"/>
  <c r="E104" i="55"/>
  <c r="D104" i="55"/>
  <c r="C104" i="55"/>
  <c r="B104" i="55"/>
  <c r="F103" i="55"/>
  <c r="E103" i="55"/>
  <c r="F102" i="55"/>
  <c r="E102" i="55"/>
  <c r="H101" i="55"/>
  <c r="G101" i="55"/>
  <c r="F101" i="55"/>
  <c r="E101" i="55"/>
  <c r="D101" i="55"/>
  <c r="C101" i="55"/>
  <c r="B101" i="55"/>
  <c r="F100" i="55"/>
  <c r="E100" i="55"/>
  <c r="F99" i="55"/>
  <c r="E99" i="55"/>
  <c r="H98" i="55"/>
  <c r="G98" i="55"/>
  <c r="F98" i="55"/>
  <c r="E98" i="55"/>
  <c r="D98" i="55"/>
  <c r="C98" i="55"/>
  <c r="B98" i="55"/>
  <c r="F97" i="55"/>
  <c r="E97" i="55"/>
  <c r="F96" i="55"/>
  <c r="E96" i="55"/>
  <c r="H95" i="55"/>
  <c r="G95" i="55"/>
  <c r="F95" i="55"/>
  <c r="E95" i="55"/>
  <c r="D95" i="55"/>
  <c r="C95" i="55"/>
  <c r="B95" i="55"/>
  <c r="F94" i="55"/>
  <c r="E94" i="55"/>
  <c r="F93" i="55"/>
  <c r="E93" i="55"/>
  <c r="H92" i="55"/>
  <c r="G92" i="55"/>
  <c r="F92" i="55"/>
  <c r="E92" i="55"/>
  <c r="D92" i="55"/>
  <c r="C92" i="55"/>
  <c r="B92" i="55"/>
  <c r="F91" i="55"/>
  <c r="E91" i="55"/>
  <c r="F90" i="55"/>
  <c r="E90" i="55"/>
  <c r="H89" i="55"/>
  <c r="G89" i="55"/>
  <c r="F89" i="55"/>
  <c r="E89" i="55"/>
  <c r="D89" i="55"/>
  <c r="C89" i="55"/>
  <c r="B89" i="55"/>
  <c r="F88" i="55"/>
  <c r="E88" i="55"/>
  <c r="F87" i="55"/>
  <c r="E87" i="55"/>
  <c r="H86" i="55"/>
  <c r="G86" i="55"/>
  <c r="F86" i="55"/>
  <c r="E86" i="55"/>
  <c r="D86" i="55"/>
  <c r="C86" i="55"/>
  <c r="B86" i="55"/>
  <c r="F85" i="55"/>
  <c r="E85" i="55"/>
  <c r="F84" i="55"/>
  <c r="E84" i="55"/>
  <c r="H83" i="55"/>
  <c r="G83" i="55"/>
  <c r="F83" i="55"/>
  <c r="E83" i="55"/>
  <c r="D83" i="55"/>
  <c r="C83" i="55"/>
  <c r="B83" i="55"/>
  <c r="F82" i="55"/>
  <c r="E82" i="55"/>
  <c r="F81" i="55"/>
  <c r="E81" i="55"/>
  <c r="H80" i="55"/>
  <c r="G80" i="55"/>
  <c r="F80" i="55"/>
  <c r="E80" i="55"/>
  <c r="D80" i="55"/>
  <c r="C80" i="55"/>
  <c r="B80" i="55"/>
  <c r="F79" i="55"/>
  <c r="E79" i="55"/>
  <c r="F78" i="55"/>
  <c r="E78" i="55"/>
  <c r="H77" i="55"/>
  <c r="G77" i="55"/>
  <c r="F77" i="55"/>
  <c r="E77" i="55"/>
  <c r="D77" i="55"/>
  <c r="C77" i="55"/>
  <c r="B77" i="55"/>
  <c r="F76" i="55"/>
  <c r="E76" i="55"/>
  <c r="F75" i="55"/>
  <c r="E75" i="55"/>
  <c r="H74" i="55"/>
  <c r="G74" i="55"/>
  <c r="F74" i="55"/>
  <c r="E74" i="55"/>
  <c r="D74" i="55"/>
  <c r="C74" i="55"/>
  <c r="B74" i="55"/>
  <c r="F73" i="55"/>
  <c r="E73" i="55"/>
  <c r="F72" i="55"/>
  <c r="E72" i="55"/>
  <c r="H71" i="55"/>
  <c r="G71" i="55"/>
  <c r="F71" i="55"/>
  <c r="E71" i="55"/>
  <c r="D71" i="55"/>
  <c r="C71" i="55"/>
  <c r="B71" i="55"/>
  <c r="F70" i="55"/>
  <c r="E70" i="55"/>
  <c r="F69" i="55"/>
  <c r="E69" i="55"/>
  <c r="H68" i="55"/>
  <c r="G68" i="55"/>
  <c r="F68" i="55"/>
  <c r="E68" i="55"/>
  <c r="D68" i="55"/>
  <c r="C68" i="55"/>
  <c r="B68" i="55"/>
  <c r="F67" i="55"/>
  <c r="E67" i="55"/>
  <c r="F66" i="55"/>
  <c r="E66" i="55"/>
  <c r="H65" i="55"/>
  <c r="G65" i="55"/>
  <c r="F65" i="55"/>
  <c r="E65" i="55"/>
  <c r="D65" i="55"/>
  <c r="C65" i="55"/>
  <c r="B65" i="55"/>
  <c r="F64" i="55"/>
  <c r="E64" i="55"/>
  <c r="F63" i="55"/>
  <c r="E63" i="55"/>
  <c r="H62" i="55"/>
  <c r="G62" i="55"/>
  <c r="F62" i="55"/>
  <c r="E62" i="55"/>
  <c r="D62" i="55"/>
  <c r="C62" i="55"/>
  <c r="B62" i="55"/>
  <c r="F61" i="55"/>
  <c r="E61" i="55"/>
  <c r="F60" i="55"/>
  <c r="E60" i="55"/>
  <c r="H59" i="55"/>
  <c r="G59" i="55"/>
  <c r="F59" i="55"/>
  <c r="E59" i="55"/>
  <c r="D59" i="55"/>
  <c r="C59" i="55"/>
  <c r="B59" i="55"/>
  <c r="F58" i="55"/>
  <c r="E58" i="55"/>
  <c r="F57" i="55"/>
  <c r="E57" i="55"/>
  <c r="H56" i="55"/>
  <c r="G56" i="55"/>
  <c r="F56" i="55"/>
  <c r="E56" i="55"/>
  <c r="D56" i="55"/>
  <c r="C56" i="55"/>
  <c r="B56" i="55"/>
  <c r="F55" i="55"/>
  <c r="E55" i="55"/>
  <c r="F54" i="55"/>
  <c r="E54" i="55"/>
  <c r="H53" i="55"/>
  <c r="G53" i="55"/>
  <c r="F53" i="55"/>
  <c r="E53" i="55"/>
  <c r="D53" i="55"/>
  <c r="C53" i="55"/>
  <c r="B53" i="55"/>
  <c r="F52" i="55"/>
  <c r="E52" i="55"/>
  <c r="F51" i="55"/>
  <c r="E51" i="55"/>
  <c r="H50" i="55"/>
  <c r="G50" i="55"/>
  <c r="F50" i="55"/>
  <c r="E50" i="55"/>
  <c r="D50" i="55"/>
  <c r="C50" i="55"/>
  <c r="B50" i="55"/>
  <c r="F49" i="55"/>
  <c r="E49" i="55"/>
  <c r="F48" i="55"/>
  <c r="E48" i="55"/>
  <c r="H47" i="55"/>
  <c r="G47" i="55"/>
  <c r="F47" i="55"/>
  <c r="E47" i="55"/>
  <c r="D47" i="55"/>
  <c r="C47" i="55"/>
  <c r="B47" i="55"/>
  <c r="F46" i="55"/>
  <c r="E46" i="55"/>
  <c r="F45" i="55"/>
  <c r="E45" i="55"/>
  <c r="H44" i="55"/>
  <c r="G44" i="55"/>
  <c r="F44" i="55"/>
  <c r="E44" i="55"/>
  <c r="D44" i="55"/>
  <c r="C44" i="55"/>
  <c r="B44" i="55"/>
  <c r="F43" i="55"/>
  <c r="E43" i="55"/>
  <c r="F42" i="55"/>
  <c r="E42" i="55"/>
  <c r="H41" i="55"/>
  <c r="G41" i="55"/>
  <c r="F41" i="55"/>
  <c r="E41" i="55"/>
  <c r="D41" i="55"/>
  <c r="C41" i="55"/>
  <c r="B41" i="55"/>
  <c r="F40" i="55"/>
  <c r="E40" i="55"/>
  <c r="F39" i="55"/>
  <c r="E39" i="55"/>
  <c r="H38" i="55"/>
  <c r="G38" i="55"/>
  <c r="F38" i="55"/>
  <c r="E38" i="55"/>
  <c r="D38" i="55"/>
  <c r="C38" i="55"/>
  <c r="B38" i="55"/>
  <c r="F37" i="55"/>
  <c r="E37" i="55"/>
  <c r="F36" i="55"/>
  <c r="E36" i="55"/>
  <c r="H35" i="55"/>
  <c r="G35" i="55"/>
  <c r="F35" i="55"/>
  <c r="E35" i="55"/>
  <c r="D35" i="55"/>
  <c r="C35" i="55"/>
  <c r="B35" i="55"/>
  <c r="F34" i="55"/>
  <c r="E34" i="55"/>
  <c r="F33" i="55"/>
  <c r="E33" i="55"/>
  <c r="H32" i="55"/>
  <c r="G32" i="55"/>
  <c r="F32" i="55"/>
  <c r="E32" i="55"/>
  <c r="D32" i="55"/>
  <c r="C32" i="55"/>
  <c r="B32" i="55"/>
  <c r="F31" i="55"/>
  <c r="E31" i="55"/>
  <c r="F30" i="55"/>
  <c r="E30" i="55"/>
  <c r="H29" i="55"/>
  <c r="G29" i="55"/>
  <c r="F29" i="55"/>
  <c r="E29" i="55"/>
  <c r="D29" i="55"/>
  <c r="C29" i="55"/>
  <c r="B29" i="55"/>
  <c r="F28" i="55"/>
  <c r="E28" i="55"/>
  <c r="F27" i="55"/>
  <c r="E27" i="55"/>
  <c r="H26" i="55"/>
  <c r="G26" i="55"/>
  <c r="F26" i="55"/>
  <c r="E26" i="55"/>
  <c r="D26" i="55"/>
  <c r="C26" i="55"/>
  <c r="B26" i="55"/>
  <c r="F25" i="55"/>
  <c r="E25" i="55"/>
  <c r="F24" i="55"/>
  <c r="E24" i="55"/>
  <c r="H23" i="55"/>
  <c r="G23" i="55"/>
  <c r="F23" i="55"/>
  <c r="E23" i="55"/>
  <c r="D23" i="55"/>
  <c r="C23" i="55"/>
  <c r="B23" i="55"/>
  <c r="F22" i="55"/>
  <c r="E22" i="55"/>
  <c r="F21" i="55"/>
  <c r="E21" i="55"/>
  <c r="H20" i="55"/>
  <c r="G20" i="55"/>
  <c r="F20" i="55"/>
  <c r="E20" i="55"/>
  <c r="D20" i="55"/>
  <c r="C20" i="55"/>
  <c r="B20" i="55"/>
  <c r="F19" i="55"/>
  <c r="E19" i="55"/>
  <c r="F18" i="55"/>
  <c r="E18" i="55"/>
  <c r="H17" i="55"/>
  <c r="G17" i="55"/>
  <c r="F17" i="55"/>
  <c r="E17" i="55"/>
  <c r="D17" i="55"/>
  <c r="C17" i="55"/>
  <c r="B17" i="55"/>
  <c r="F16" i="55"/>
  <c r="E16" i="55"/>
  <c r="F15" i="55"/>
  <c r="E15" i="55"/>
  <c r="H14" i="55"/>
  <c r="G14" i="55"/>
  <c r="F14" i="55"/>
  <c r="E14" i="55"/>
  <c r="D14" i="55"/>
  <c r="C14" i="55"/>
  <c r="B14" i="55"/>
  <c r="F13" i="55"/>
  <c r="E13" i="55"/>
  <c r="F12" i="55"/>
  <c r="E12" i="55"/>
  <c r="H11" i="55"/>
  <c r="G11" i="55"/>
  <c r="F11" i="55"/>
  <c r="E11" i="55"/>
  <c r="D11" i="55"/>
  <c r="C11" i="55"/>
  <c r="B11" i="55"/>
  <c r="F10" i="55"/>
  <c r="E10" i="55"/>
  <c r="F9" i="55"/>
  <c r="E9" i="55"/>
  <c r="H8" i="55"/>
  <c r="G8" i="55"/>
  <c r="F8" i="55"/>
  <c r="E8" i="55"/>
  <c r="D8" i="55"/>
  <c r="C8" i="55"/>
  <c r="B8" i="55"/>
  <c r="F7" i="55"/>
  <c r="E7" i="55"/>
  <c r="F6" i="55"/>
  <c r="E6" i="55"/>
  <c r="H5" i="55"/>
  <c r="G5" i="55"/>
  <c r="F5" i="55"/>
  <c r="E5" i="55"/>
  <c r="D5" i="55"/>
  <c r="C5" i="55"/>
  <c r="B5" i="55"/>
  <c r="Q4" i="55"/>
  <c r="F184" i="54"/>
  <c r="E184" i="54"/>
  <c r="F183" i="54"/>
  <c r="E183" i="54"/>
  <c r="G182" i="54"/>
  <c r="F182" i="54"/>
  <c r="E182" i="54"/>
  <c r="D182" i="54"/>
  <c r="C182" i="54"/>
  <c r="B182" i="54"/>
  <c r="F181" i="54"/>
  <c r="E181" i="54"/>
  <c r="F180" i="54"/>
  <c r="E180" i="54"/>
  <c r="G179" i="54"/>
  <c r="F179" i="54"/>
  <c r="E179" i="54"/>
  <c r="D179" i="54"/>
  <c r="C179" i="54"/>
  <c r="B179" i="54"/>
  <c r="F178" i="54"/>
  <c r="E178" i="54"/>
  <c r="F177" i="54"/>
  <c r="E177" i="54"/>
  <c r="G176" i="54"/>
  <c r="F176" i="54"/>
  <c r="E176" i="54"/>
  <c r="D176" i="54"/>
  <c r="C176" i="54"/>
  <c r="B176" i="54"/>
  <c r="F175" i="54"/>
  <c r="E175" i="54"/>
  <c r="F174" i="54"/>
  <c r="E174" i="54"/>
  <c r="G173" i="54"/>
  <c r="F173" i="54"/>
  <c r="E173" i="54"/>
  <c r="D173" i="54"/>
  <c r="C173" i="54"/>
  <c r="B173" i="54"/>
  <c r="F172" i="54"/>
  <c r="E172" i="54"/>
  <c r="F171" i="54"/>
  <c r="E171" i="54"/>
  <c r="G170" i="54"/>
  <c r="F170" i="54"/>
  <c r="E170" i="54"/>
  <c r="D170" i="54"/>
  <c r="C170" i="54"/>
  <c r="B170" i="54"/>
  <c r="F169" i="54"/>
  <c r="E169" i="54"/>
  <c r="F168" i="54"/>
  <c r="E168" i="54"/>
  <c r="G167" i="54"/>
  <c r="F167" i="54"/>
  <c r="E167" i="54"/>
  <c r="D167" i="54"/>
  <c r="C167" i="54"/>
  <c r="B167" i="54"/>
  <c r="F166" i="54"/>
  <c r="E166" i="54"/>
  <c r="F165" i="54"/>
  <c r="E165" i="54"/>
  <c r="G164" i="54"/>
  <c r="F164" i="54"/>
  <c r="E164" i="54"/>
  <c r="D164" i="54"/>
  <c r="C164" i="54"/>
  <c r="B164" i="54"/>
  <c r="F163" i="54"/>
  <c r="E163" i="54"/>
  <c r="F162" i="54"/>
  <c r="E162" i="54"/>
  <c r="G161" i="54"/>
  <c r="F161" i="54"/>
  <c r="E161" i="54"/>
  <c r="D161" i="54"/>
  <c r="C161" i="54"/>
  <c r="B161" i="54"/>
  <c r="F160" i="54"/>
  <c r="E160" i="54"/>
  <c r="F159" i="54"/>
  <c r="E159" i="54"/>
  <c r="G158" i="54"/>
  <c r="F158" i="54"/>
  <c r="E158" i="54"/>
  <c r="D158" i="54"/>
  <c r="C158" i="54"/>
  <c r="B158" i="54"/>
  <c r="F157" i="54"/>
  <c r="E157" i="54"/>
  <c r="F156" i="54"/>
  <c r="E156" i="54"/>
  <c r="G155" i="54"/>
  <c r="F155" i="54"/>
  <c r="E155" i="54"/>
  <c r="D155" i="54"/>
  <c r="C155" i="54"/>
  <c r="B155" i="54"/>
  <c r="F154" i="54"/>
  <c r="E154" i="54"/>
  <c r="F153" i="54"/>
  <c r="E153" i="54"/>
  <c r="G152" i="54"/>
  <c r="F152" i="54"/>
  <c r="E152" i="54"/>
  <c r="D152" i="54"/>
  <c r="C152" i="54"/>
  <c r="B152" i="54"/>
  <c r="F151" i="54"/>
  <c r="E151" i="54"/>
  <c r="F150" i="54"/>
  <c r="E150" i="54"/>
  <c r="G149" i="54"/>
  <c r="F149" i="54"/>
  <c r="E149" i="54"/>
  <c r="D149" i="54"/>
  <c r="C149" i="54"/>
  <c r="B149" i="54"/>
  <c r="F148" i="54"/>
  <c r="E148" i="54"/>
  <c r="F147" i="54"/>
  <c r="E147" i="54"/>
  <c r="G146" i="54"/>
  <c r="F146" i="54"/>
  <c r="E146" i="54"/>
  <c r="D146" i="54"/>
  <c r="C146" i="54"/>
  <c r="B146" i="54"/>
  <c r="F145" i="54"/>
  <c r="E145" i="54"/>
  <c r="F144" i="54"/>
  <c r="E144" i="54"/>
  <c r="G143" i="54"/>
  <c r="F143" i="54"/>
  <c r="E143" i="54"/>
  <c r="D143" i="54"/>
  <c r="C143" i="54"/>
  <c r="B143" i="54"/>
  <c r="F142" i="54"/>
  <c r="E142" i="54"/>
  <c r="F141" i="54"/>
  <c r="E141" i="54"/>
  <c r="G140" i="54"/>
  <c r="F140" i="54"/>
  <c r="E140" i="54"/>
  <c r="D140" i="54"/>
  <c r="C140" i="54"/>
  <c r="B140" i="54"/>
  <c r="F139" i="54"/>
  <c r="E139" i="54"/>
  <c r="F138" i="54"/>
  <c r="E138" i="54"/>
  <c r="G137" i="54"/>
  <c r="F137" i="54"/>
  <c r="E137" i="54"/>
  <c r="D137" i="54"/>
  <c r="C137" i="54"/>
  <c r="B137" i="54"/>
  <c r="F136" i="54"/>
  <c r="E136" i="54"/>
  <c r="F135" i="54"/>
  <c r="E135" i="54"/>
  <c r="G134" i="54"/>
  <c r="F134" i="54"/>
  <c r="E134" i="54"/>
  <c r="D134" i="54"/>
  <c r="C134" i="54"/>
  <c r="B134" i="54"/>
  <c r="F133" i="54"/>
  <c r="E133" i="54"/>
  <c r="F132" i="54"/>
  <c r="E132" i="54"/>
  <c r="G131" i="54"/>
  <c r="F131" i="54"/>
  <c r="E131" i="54"/>
  <c r="D131" i="54"/>
  <c r="C131" i="54"/>
  <c r="B131" i="54"/>
  <c r="F130" i="54"/>
  <c r="E130" i="54"/>
  <c r="F129" i="54"/>
  <c r="E129" i="54"/>
  <c r="G128" i="54"/>
  <c r="F128" i="54"/>
  <c r="E128" i="54"/>
  <c r="D128" i="54"/>
  <c r="C128" i="54"/>
  <c r="B128" i="54"/>
  <c r="F127" i="54"/>
  <c r="E127" i="54"/>
  <c r="F126" i="54"/>
  <c r="E126" i="54"/>
  <c r="G125" i="54"/>
  <c r="F125" i="54"/>
  <c r="E125" i="54"/>
  <c r="D125" i="54"/>
  <c r="C125" i="54"/>
  <c r="B125" i="54"/>
  <c r="F124" i="54"/>
  <c r="E124" i="54"/>
  <c r="F123" i="54"/>
  <c r="E123" i="54"/>
  <c r="G122" i="54"/>
  <c r="F122" i="54"/>
  <c r="E122" i="54"/>
  <c r="D122" i="54"/>
  <c r="C122" i="54"/>
  <c r="B122" i="54"/>
  <c r="F121" i="54"/>
  <c r="E121" i="54"/>
  <c r="F120" i="54"/>
  <c r="E120" i="54"/>
  <c r="G119" i="54"/>
  <c r="F119" i="54"/>
  <c r="E119" i="54"/>
  <c r="D119" i="54"/>
  <c r="C119" i="54"/>
  <c r="B119" i="54"/>
  <c r="F118" i="54"/>
  <c r="E118" i="54"/>
  <c r="F117" i="54"/>
  <c r="E117" i="54"/>
  <c r="G116" i="54"/>
  <c r="F116" i="54"/>
  <c r="E116" i="54"/>
  <c r="D116" i="54"/>
  <c r="C116" i="54"/>
  <c r="B116" i="54"/>
  <c r="F115" i="54"/>
  <c r="E115" i="54"/>
  <c r="F114" i="54"/>
  <c r="E114" i="54"/>
  <c r="G113" i="54"/>
  <c r="F113" i="54"/>
  <c r="E113" i="54"/>
  <c r="D113" i="54"/>
  <c r="C113" i="54"/>
  <c r="B113" i="54"/>
  <c r="F112" i="54"/>
  <c r="E112" i="54"/>
  <c r="F111" i="54"/>
  <c r="E111" i="54"/>
  <c r="G110" i="54"/>
  <c r="F110" i="54"/>
  <c r="E110" i="54"/>
  <c r="D110" i="54"/>
  <c r="C110" i="54"/>
  <c r="B110" i="54"/>
  <c r="F109" i="54"/>
  <c r="E109" i="54"/>
  <c r="F108" i="54"/>
  <c r="E108" i="54"/>
  <c r="G107" i="54"/>
  <c r="F107" i="54"/>
  <c r="E107" i="54"/>
  <c r="D107" i="54"/>
  <c r="C107" i="54"/>
  <c r="B107" i="54"/>
  <c r="F106" i="54"/>
  <c r="E106" i="54"/>
  <c r="F105" i="54"/>
  <c r="E105" i="54"/>
  <c r="G104" i="54"/>
  <c r="F104" i="54"/>
  <c r="E104" i="54"/>
  <c r="D104" i="54"/>
  <c r="C104" i="54"/>
  <c r="B104" i="54"/>
  <c r="F103" i="54"/>
  <c r="E103" i="54"/>
  <c r="F102" i="54"/>
  <c r="E102" i="54"/>
  <c r="G101" i="54"/>
  <c r="F101" i="54"/>
  <c r="E101" i="54"/>
  <c r="D101" i="54"/>
  <c r="C101" i="54"/>
  <c r="B101" i="54"/>
  <c r="F100" i="54"/>
  <c r="E100" i="54"/>
  <c r="F99" i="54"/>
  <c r="E99" i="54"/>
  <c r="G98" i="54"/>
  <c r="F98" i="54"/>
  <c r="E98" i="54"/>
  <c r="D98" i="54"/>
  <c r="C98" i="54"/>
  <c r="B98" i="54"/>
  <c r="F97" i="54"/>
  <c r="E97" i="54"/>
  <c r="F96" i="54"/>
  <c r="E96" i="54"/>
  <c r="G95" i="54"/>
  <c r="F95" i="54"/>
  <c r="E95" i="54"/>
  <c r="D95" i="54"/>
  <c r="C95" i="54"/>
  <c r="B95" i="54"/>
  <c r="F94" i="54"/>
  <c r="E94" i="54"/>
  <c r="F93" i="54"/>
  <c r="E93" i="54"/>
  <c r="G92" i="54"/>
  <c r="F92" i="54"/>
  <c r="E92" i="54"/>
  <c r="D92" i="54"/>
  <c r="C92" i="54"/>
  <c r="B92" i="54"/>
  <c r="F91" i="54"/>
  <c r="E91" i="54"/>
  <c r="F90" i="54"/>
  <c r="E90" i="54"/>
  <c r="G89" i="54"/>
  <c r="F89" i="54"/>
  <c r="E89" i="54"/>
  <c r="D89" i="54"/>
  <c r="C89" i="54"/>
  <c r="B89" i="54"/>
  <c r="F88" i="54"/>
  <c r="E88" i="54"/>
  <c r="F87" i="54"/>
  <c r="E87" i="54"/>
  <c r="G86" i="54"/>
  <c r="F86" i="54"/>
  <c r="E86" i="54"/>
  <c r="D86" i="54"/>
  <c r="C86" i="54"/>
  <c r="B86" i="54"/>
  <c r="F85" i="54"/>
  <c r="E85" i="54"/>
  <c r="F84" i="54"/>
  <c r="E84" i="54"/>
  <c r="G83" i="54"/>
  <c r="F83" i="54"/>
  <c r="E83" i="54"/>
  <c r="D83" i="54"/>
  <c r="C83" i="54"/>
  <c r="B83" i="54"/>
  <c r="F82" i="54"/>
  <c r="E82" i="54"/>
  <c r="F81" i="54"/>
  <c r="E81" i="54"/>
  <c r="G80" i="54"/>
  <c r="F80" i="54"/>
  <c r="E80" i="54"/>
  <c r="D80" i="54"/>
  <c r="C80" i="54"/>
  <c r="B80" i="54"/>
  <c r="F79" i="54"/>
  <c r="E79" i="54"/>
  <c r="F78" i="54"/>
  <c r="E78" i="54"/>
  <c r="G77" i="54"/>
  <c r="F77" i="54"/>
  <c r="E77" i="54"/>
  <c r="D77" i="54"/>
  <c r="C77" i="54"/>
  <c r="B77" i="54"/>
  <c r="F76" i="54"/>
  <c r="E76" i="54"/>
  <c r="F75" i="54"/>
  <c r="E75" i="54"/>
  <c r="G74" i="54"/>
  <c r="F74" i="54"/>
  <c r="E74" i="54"/>
  <c r="D74" i="54"/>
  <c r="C74" i="54"/>
  <c r="B74" i="54"/>
  <c r="F73" i="54"/>
  <c r="E73" i="54"/>
  <c r="F72" i="54"/>
  <c r="E72" i="54"/>
  <c r="G71" i="54"/>
  <c r="F71" i="54"/>
  <c r="E71" i="54"/>
  <c r="D71" i="54"/>
  <c r="C71" i="54"/>
  <c r="B71" i="54"/>
  <c r="F70" i="54"/>
  <c r="E70" i="54"/>
  <c r="F69" i="54"/>
  <c r="E69" i="54"/>
  <c r="G68" i="54"/>
  <c r="F68" i="54"/>
  <c r="E68" i="54"/>
  <c r="D68" i="54"/>
  <c r="C68" i="54"/>
  <c r="B68" i="54"/>
  <c r="F67" i="54"/>
  <c r="E67" i="54"/>
  <c r="F66" i="54"/>
  <c r="E66" i="54"/>
  <c r="G65" i="54"/>
  <c r="F65" i="54"/>
  <c r="E65" i="54"/>
  <c r="D65" i="54"/>
  <c r="C65" i="54"/>
  <c r="B65" i="54"/>
  <c r="F64" i="54"/>
  <c r="E64" i="54"/>
  <c r="F63" i="54"/>
  <c r="E63" i="54"/>
  <c r="G62" i="54"/>
  <c r="F62" i="54"/>
  <c r="E62" i="54"/>
  <c r="D62" i="54"/>
  <c r="C62" i="54"/>
  <c r="B62" i="54"/>
  <c r="F61" i="54"/>
  <c r="E61" i="54"/>
  <c r="F60" i="54"/>
  <c r="E60" i="54"/>
  <c r="G59" i="54"/>
  <c r="F59" i="54"/>
  <c r="E59" i="54"/>
  <c r="D59" i="54"/>
  <c r="C59" i="54"/>
  <c r="B59" i="54"/>
  <c r="F58" i="54"/>
  <c r="E58" i="54"/>
  <c r="F57" i="54"/>
  <c r="E57" i="54"/>
  <c r="G56" i="54"/>
  <c r="F56" i="54"/>
  <c r="E56" i="54"/>
  <c r="D56" i="54"/>
  <c r="C56" i="54"/>
  <c r="B56" i="54"/>
  <c r="F55" i="54"/>
  <c r="E55" i="54"/>
  <c r="F54" i="54"/>
  <c r="E54" i="54"/>
  <c r="G53" i="54"/>
  <c r="F53" i="54"/>
  <c r="E53" i="54"/>
  <c r="D53" i="54"/>
  <c r="C53" i="54"/>
  <c r="B53" i="54"/>
  <c r="F52" i="54"/>
  <c r="E52" i="54"/>
  <c r="F51" i="54"/>
  <c r="E51" i="54"/>
  <c r="G50" i="54"/>
  <c r="F50" i="54"/>
  <c r="E50" i="54"/>
  <c r="D50" i="54"/>
  <c r="C50" i="54"/>
  <c r="B50" i="54"/>
  <c r="F49" i="54"/>
  <c r="E49" i="54"/>
  <c r="F48" i="54"/>
  <c r="E48" i="54"/>
  <c r="G47" i="54"/>
  <c r="F47" i="54"/>
  <c r="E47" i="54"/>
  <c r="D47" i="54"/>
  <c r="C47" i="54"/>
  <c r="B47" i="54"/>
  <c r="F46" i="54"/>
  <c r="E46" i="54"/>
  <c r="F45" i="54"/>
  <c r="E45" i="54"/>
  <c r="G44" i="54"/>
  <c r="F44" i="54"/>
  <c r="E44" i="54"/>
  <c r="D44" i="54"/>
  <c r="C44" i="54"/>
  <c r="B44" i="54"/>
  <c r="F43" i="54"/>
  <c r="E43" i="54"/>
  <c r="F42" i="54"/>
  <c r="E42" i="54"/>
  <c r="G41" i="54"/>
  <c r="F41" i="54"/>
  <c r="E41" i="54"/>
  <c r="D41" i="54"/>
  <c r="C41" i="54"/>
  <c r="B41" i="54"/>
  <c r="F40" i="54"/>
  <c r="E40" i="54"/>
  <c r="F39" i="54"/>
  <c r="E39" i="54"/>
  <c r="G38" i="54"/>
  <c r="F38" i="54"/>
  <c r="E38" i="54"/>
  <c r="D38" i="54"/>
  <c r="C38" i="54"/>
  <c r="B38" i="54"/>
  <c r="F37" i="54"/>
  <c r="E37" i="54"/>
  <c r="F36" i="54"/>
  <c r="E36" i="54"/>
  <c r="G35" i="54"/>
  <c r="F35" i="54"/>
  <c r="E35" i="54"/>
  <c r="D35" i="54"/>
  <c r="C35" i="54"/>
  <c r="B35" i="54"/>
  <c r="F34" i="54"/>
  <c r="E34" i="54"/>
  <c r="F33" i="54"/>
  <c r="E33" i="54"/>
  <c r="G32" i="54"/>
  <c r="F32" i="54"/>
  <c r="E32" i="54"/>
  <c r="D32" i="54"/>
  <c r="C32" i="54"/>
  <c r="B32" i="54"/>
  <c r="F31" i="54"/>
  <c r="E31" i="54"/>
  <c r="F30" i="54"/>
  <c r="E30" i="54"/>
  <c r="G29" i="54"/>
  <c r="F29" i="54"/>
  <c r="E29" i="54"/>
  <c r="D29" i="54"/>
  <c r="C29" i="54"/>
  <c r="B29" i="54"/>
  <c r="F28" i="54"/>
  <c r="E28" i="54"/>
  <c r="F27" i="54"/>
  <c r="E27" i="54"/>
  <c r="G26" i="54"/>
  <c r="F26" i="54"/>
  <c r="E26" i="54"/>
  <c r="D26" i="54"/>
  <c r="C26" i="54"/>
  <c r="B26" i="54"/>
  <c r="F25" i="54"/>
  <c r="E25" i="54"/>
  <c r="F24" i="54"/>
  <c r="E24" i="54"/>
  <c r="G23" i="54"/>
  <c r="F23" i="54"/>
  <c r="E23" i="54"/>
  <c r="D23" i="54"/>
  <c r="C23" i="54"/>
  <c r="B23" i="54"/>
  <c r="F22" i="54"/>
  <c r="E22" i="54"/>
  <c r="F21" i="54"/>
  <c r="E21" i="54"/>
  <c r="G20" i="54"/>
  <c r="F20" i="54"/>
  <c r="E20" i="54"/>
  <c r="D20" i="54"/>
  <c r="C20" i="54"/>
  <c r="B20" i="54"/>
  <c r="F19" i="54"/>
  <c r="E19" i="54"/>
  <c r="F18" i="54"/>
  <c r="E18" i="54"/>
  <c r="G17" i="54"/>
  <c r="F17" i="54"/>
  <c r="E17" i="54"/>
  <c r="D17" i="54"/>
  <c r="C17" i="54"/>
  <c r="B17" i="54"/>
  <c r="F16" i="54"/>
  <c r="E16" i="54"/>
  <c r="F15" i="54"/>
  <c r="E15" i="54"/>
  <c r="G14" i="54"/>
  <c r="F14" i="54"/>
  <c r="E14" i="54"/>
  <c r="D14" i="54"/>
  <c r="C14" i="54"/>
  <c r="B14" i="54"/>
  <c r="F13" i="54"/>
  <c r="E13" i="54"/>
  <c r="F12" i="54"/>
  <c r="E12" i="54"/>
  <c r="G11" i="54"/>
  <c r="F11" i="54"/>
  <c r="E11" i="54"/>
  <c r="D11" i="54"/>
  <c r="C11" i="54"/>
  <c r="B11" i="54"/>
  <c r="F10" i="54"/>
  <c r="E10" i="54"/>
  <c r="F9" i="54"/>
  <c r="E9" i="54"/>
  <c r="G8" i="54"/>
  <c r="F8" i="54"/>
  <c r="E8" i="54"/>
  <c r="D8" i="54"/>
  <c r="C8" i="54"/>
  <c r="B8" i="54"/>
  <c r="F7" i="54"/>
  <c r="E7" i="54"/>
  <c r="F6" i="54"/>
  <c r="E6" i="54"/>
  <c r="G5" i="54"/>
  <c r="F5" i="54"/>
  <c r="E5" i="54"/>
  <c r="D5" i="54"/>
  <c r="C5" i="54"/>
  <c r="B5" i="54"/>
  <c r="AD182" i="52"/>
  <c r="AD179" i="52"/>
  <c r="AD176" i="52"/>
  <c r="AD173" i="52"/>
  <c r="AD170" i="52"/>
  <c r="AD167" i="52"/>
  <c r="AD164" i="52"/>
  <c r="AD161" i="52"/>
  <c r="AD158" i="52"/>
  <c r="AD155" i="52"/>
  <c r="AD152" i="52"/>
  <c r="AD149" i="52"/>
  <c r="AD146" i="52"/>
  <c r="AD143" i="52"/>
  <c r="AD140" i="52"/>
  <c r="AD137" i="52"/>
  <c r="AD134" i="52"/>
  <c r="AD131" i="52"/>
  <c r="AD128" i="52"/>
  <c r="AD125" i="52"/>
  <c r="AD122" i="52"/>
  <c r="AD119" i="52"/>
  <c r="AD116" i="52"/>
  <c r="AD113" i="52"/>
  <c r="AE112" i="52"/>
  <c r="AE111" i="52"/>
  <c r="AE110" i="52"/>
  <c r="AD110" i="52"/>
  <c r="AE109" i="52"/>
  <c r="AE108" i="52"/>
  <c r="AE107" i="52"/>
  <c r="AD107" i="52"/>
  <c r="AE106" i="52"/>
  <c r="AE105" i="52"/>
  <c r="AE104" i="52"/>
  <c r="AD104" i="52"/>
  <c r="AE103" i="52"/>
  <c r="AE102" i="52"/>
  <c r="AE101" i="52"/>
  <c r="AD101" i="52"/>
  <c r="AE100" i="52"/>
  <c r="AE99" i="52"/>
  <c r="AE98" i="52"/>
  <c r="AD98" i="52"/>
  <c r="AE97" i="52"/>
  <c r="AE96" i="52"/>
  <c r="AE95" i="52"/>
  <c r="AD95" i="52"/>
  <c r="AE94" i="52"/>
  <c r="AE93" i="52"/>
  <c r="AE92" i="52"/>
  <c r="AD92" i="52"/>
  <c r="AE91" i="52"/>
  <c r="AE90" i="52"/>
  <c r="AE89" i="52"/>
  <c r="AD89" i="52"/>
  <c r="AE88" i="52"/>
  <c r="AE87" i="52"/>
  <c r="AE86" i="52"/>
  <c r="AD86" i="52"/>
  <c r="AE85" i="52"/>
  <c r="AE84" i="52"/>
  <c r="AE83" i="52"/>
  <c r="AD83" i="52"/>
  <c r="AE82" i="52"/>
  <c r="AE81" i="52"/>
  <c r="AE80" i="52"/>
  <c r="AD80" i="52"/>
  <c r="AE79" i="52"/>
  <c r="AE78" i="52"/>
  <c r="AE77" i="52"/>
  <c r="AD77" i="52"/>
  <c r="AE76" i="52"/>
  <c r="AE75" i="52"/>
  <c r="AE74" i="52"/>
  <c r="AD74" i="52"/>
  <c r="AE73" i="52"/>
  <c r="AE72" i="52"/>
  <c r="AE71" i="52"/>
  <c r="AD71" i="52"/>
  <c r="AE70" i="52"/>
  <c r="AE69" i="52"/>
  <c r="AE68" i="52"/>
  <c r="AD68" i="52"/>
  <c r="AE67" i="52"/>
  <c r="AE66" i="52"/>
  <c r="AE65" i="52"/>
  <c r="AD65" i="52"/>
  <c r="AE64" i="52"/>
  <c r="AE63" i="52"/>
  <c r="AE62" i="52"/>
  <c r="AD62" i="52"/>
  <c r="AE61" i="52"/>
  <c r="AE60" i="52"/>
  <c r="AE59" i="52"/>
  <c r="AD59" i="52"/>
  <c r="AE58" i="52"/>
  <c r="AE57" i="52"/>
  <c r="AE56" i="52"/>
  <c r="AD56" i="52"/>
  <c r="AE55" i="52"/>
  <c r="AE54" i="52"/>
  <c r="AE53" i="52"/>
  <c r="AD53" i="52"/>
  <c r="AD50" i="52"/>
  <c r="AD47" i="52"/>
  <c r="AD44" i="52"/>
  <c r="AD41" i="52"/>
  <c r="AD38" i="52"/>
  <c r="AD35" i="52"/>
  <c r="AD32" i="52"/>
  <c r="AD29" i="52"/>
  <c r="AD26" i="52"/>
  <c r="AD23" i="52"/>
  <c r="AD20" i="52"/>
  <c r="AD17" i="52"/>
  <c r="AD14" i="52"/>
  <c r="AD11" i="52"/>
  <c r="AD8" i="52"/>
  <c r="AD5" i="52"/>
  <c r="W5" i="56" s="1"/>
  <c r="R3" i="56" s="1"/>
  <c r="AD182" i="51"/>
  <c r="V182" i="55" s="1"/>
  <c r="AD179" i="51"/>
  <c r="V179" i="55" s="1"/>
  <c r="AD176" i="51"/>
  <c r="V176" i="55" s="1"/>
  <c r="AD173" i="51"/>
  <c r="V173" i="55" s="1"/>
  <c r="AD170" i="51"/>
  <c r="V170" i="55" s="1"/>
  <c r="AD167" i="51"/>
  <c r="V167" i="55" s="1"/>
  <c r="AD164" i="51"/>
  <c r="V164" i="55" s="1"/>
  <c r="AD161" i="51"/>
  <c r="V161" i="55" s="1"/>
  <c r="AD158" i="51"/>
  <c r="V158" i="55" s="1"/>
  <c r="AD155" i="51"/>
  <c r="V155" i="55" s="1"/>
  <c r="AD152" i="51"/>
  <c r="V152" i="55" s="1"/>
  <c r="AD149" i="51"/>
  <c r="V149" i="55" s="1"/>
  <c r="AD146" i="51"/>
  <c r="V146" i="55" s="1"/>
  <c r="AD143" i="51"/>
  <c r="V143" i="55" s="1"/>
  <c r="AD140" i="51"/>
  <c r="V140" i="55" s="1"/>
  <c r="AD137" i="51"/>
  <c r="V137" i="55" s="1"/>
  <c r="AD134" i="51"/>
  <c r="V134" i="55" s="1"/>
  <c r="AD131" i="51"/>
  <c r="V131" i="55" s="1"/>
  <c r="AD128" i="51"/>
  <c r="V128" i="55" s="1"/>
  <c r="AD125" i="51"/>
  <c r="V125" i="55" s="1"/>
  <c r="AD122" i="51"/>
  <c r="V122" i="55" s="1"/>
  <c r="AD119" i="51"/>
  <c r="V119" i="55" s="1"/>
  <c r="AD116" i="51"/>
  <c r="V116" i="55" s="1"/>
  <c r="AD113" i="51"/>
  <c r="V113" i="55" s="1"/>
  <c r="AD110" i="51"/>
  <c r="V110" i="55" s="1"/>
  <c r="AD107" i="51"/>
  <c r="V107" i="55" s="1"/>
  <c r="AD104" i="51"/>
  <c r="V104" i="55" s="1"/>
  <c r="AD101" i="51"/>
  <c r="V101" i="55" s="1"/>
  <c r="AD98" i="51"/>
  <c r="V98" i="55" s="1"/>
  <c r="AD95" i="51"/>
  <c r="V95" i="55" s="1"/>
  <c r="AD92" i="51"/>
  <c r="V92" i="55" s="1"/>
  <c r="AD89" i="51"/>
  <c r="V89" i="55" s="1"/>
  <c r="AD86" i="51"/>
  <c r="V86" i="55" s="1"/>
  <c r="AD83" i="51"/>
  <c r="V83" i="55" s="1"/>
  <c r="AD80" i="51"/>
  <c r="V80" i="55" s="1"/>
  <c r="AD77" i="51"/>
  <c r="V77" i="55" s="1"/>
  <c r="AD74" i="51"/>
  <c r="V74" i="55" s="1"/>
  <c r="AD71" i="51"/>
  <c r="V71" i="55" s="1"/>
  <c r="AD68" i="51"/>
  <c r="V68" i="55" s="1"/>
  <c r="AD65" i="51"/>
  <c r="V65" i="55" s="1"/>
  <c r="AD62" i="51"/>
  <c r="V62" i="55" s="1"/>
  <c r="AD59" i="51"/>
  <c r="V59" i="55" s="1"/>
  <c r="AD56" i="51"/>
  <c r="V56" i="55" s="1"/>
  <c r="AD53" i="51"/>
  <c r="V53" i="55" s="1"/>
  <c r="AD50" i="51"/>
  <c r="V50" i="55" s="1"/>
  <c r="AD47" i="51"/>
  <c r="V47" i="55" s="1"/>
  <c r="AD44" i="51"/>
  <c r="V44" i="55" s="1"/>
  <c r="AD41" i="51"/>
  <c r="V41" i="55" s="1"/>
  <c r="AD38" i="51"/>
  <c r="V38" i="55" s="1"/>
  <c r="AD35" i="51"/>
  <c r="V35" i="55" s="1"/>
  <c r="AD32" i="51"/>
  <c r="V32" i="55" s="1"/>
  <c r="AD29" i="51"/>
  <c r="V29" i="55" s="1"/>
  <c r="AD26" i="51"/>
  <c r="V26" i="55" s="1"/>
  <c r="AD23" i="51"/>
  <c r="V23" i="55" s="1"/>
  <c r="AD20" i="51"/>
  <c r="V20" i="55" s="1"/>
  <c r="AD17" i="51"/>
  <c r="V17" i="55" s="1"/>
  <c r="AD14" i="51"/>
  <c r="V14" i="55" s="1"/>
  <c r="AD11" i="51"/>
  <c r="V11" i="55" s="1"/>
  <c r="AD8" i="51"/>
  <c r="V8" i="55" s="1"/>
  <c r="AD5" i="51"/>
  <c r="V5" i="55" s="1"/>
  <c r="R3" i="55" s="1"/>
  <c r="AC182" i="50"/>
  <c r="U182" i="54" s="1"/>
  <c r="AC179" i="50"/>
  <c r="U179" i="54" s="1"/>
  <c r="AC176" i="50"/>
  <c r="U176" i="54" s="1"/>
  <c r="AC173" i="50"/>
  <c r="U173" i="54" s="1"/>
  <c r="AC170" i="50"/>
  <c r="U170" i="54" s="1"/>
  <c r="AC167" i="50"/>
  <c r="U167" i="54" s="1"/>
  <c r="AC164" i="50"/>
  <c r="U164" i="54" s="1"/>
  <c r="AC161" i="50"/>
  <c r="U161" i="54" s="1"/>
  <c r="AC158" i="50"/>
  <c r="U158" i="54" s="1"/>
  <c r="AC155" i="50"/>
  <c r="U155" i="54" s="1"/>
  <c r="AC152" i="50"/>
  <c r="U152" i="54" s="1"/>
  <c r="AC149" i="50"/>
  <c r="U149" i="54" s="1"/>
  <c r="AC146" i="50"/>
  <c r="U146" i="54" s="1"/>
  <c r="AC143" i="50"/>
  <c r="U143" i="54" s="1"/>
  <c r="AC140" i="50"/>
  <c r="U140" i="54" s="1"/>
  <c r="AC137" i="50"/>
  <c r="U137" i="54" s="1"/>
  <c r="AC134" i="50"/>
  <c r="U134" i="54" s="1"/>
  <c r="AC131" i="50"/>
  <c r="U131" i="54" s="1"/>
  <c r="AC128" i="50"/>
  <c r="U128" i="54" s="1"/>
  <c r="AC125" i="50"/>
  <c r="U125" i="54" s="1"/>
  <c r="AC122" i="50"/>
  <c r="U122" i="54" s="1"/>
  <c r="AC119" i="50"/>
  <c r="U119" i="54" s="1"/>
  <c r="AC116" i="50"/>
  <c r="U116" i="54" s="1"/>
  <c r="AC113" i="50"/>
  <c r="U113" i="54" s="1"/>
  <c r="AD112" i="50"/>
  <c r="AD111" i="50"/>
  <c r="AD110" i="50"/>
  <c r="AC110" i="50"/>
  <c r="U110" i="54" s="1"/>
  <c r="AD109" i="50"/>
  <c r="AD108" i="50"/>
  <c r="AD107" i="50"/>
  <c r="AC107" i="50"/>
  <c r="U107" i="54" s="1"/>
  <c r="AD106" i="50"/>
  <c r="AD105" i="50"/>
  <c r="AD104" i="50"/>
  <c r="AC104" i="50"/>
  <c r="U104" i="54" s="1"/>
  <c r="AD103" i="50"/>
  <c r="AD102" i="50"/>
  <c r="AD101" i="50"/>
  <c r="AC101" i="50"/>
  <c r="U101" i="54" s="1"/>
  <c r="AD100" i="50"/>
  <c r="AD99" i="50"/>
  <c r="AD98" i="50"/>
  <c r="AC98" i="50"/>
  <c r="U98" i="54" s="1"/>
  <c r="AD97" i="50"/>
  <c r="AD96" i="50"/>
  <c r="AD95" i="50"/>
  <c r="AC95" i="50"/>
  <c r="U95" i="54" s="1"/>
  <c r="AD94" i="50"/>
  <c r="AD93" i="50"/>
  <c r="AD92" i="50"/>
  <c r="AC92" i="50"/>
  <c r="U92" i="54" s="1"/>
  <c r="AD91" i="50"/>
  <c r="AD90" i="50"/>
  <c r="AD89" i="50"/>
  <c r="AC89" i="50"/>
  <c r="U89" i="54" s="1"/>
  <c r="AD88" i="50"/>
  <c r="AD87" i="50"/>
  <c r="AD86" i="50"/>
  <c r="AC86" i="50"/>
  <c r="U86" i="54" s="1"/>
  <c r="AD85" i="50"/>
  <c r="AD84" i="50"/>
  <c r="AD83" i="50"/>
  <c r="AC83" i="50"/>
  <c r="U83" i="54" s="1"/>
  <c r="AD82" i="50"/>
  <c r="AD81" i="50"/>
  <c r="AD80" i="50"/>
  <c r="AC80" i="50"/>
  <c r="U80" i="54" s="1"/>
  <c r="AD79" i="50"/>
  <c r="AD78" i="50"/>
  <c r="AD77" i="50"/>
  <c r="AC77" i="50"/>
  <c r="U77" i="54" s="1"/>
  <c r="AD76" i="50"/>
  <c r="AD75" i="50"/>
  <c r="AD74" i="50"/>
  <c r="AC74" i="50"/>
  <c r="U74" i="54" s="1"/>
  <c r="AD73" i="50"/>
  <c r="AD72" i="50"/>
  <c r="AD71" i="50"/>
  <c r="AC71" i="50"/>
  <c r="U71" i="54" s="1"/>
  <c r="AD70" i="50"/>
  <c r="AD69" i="50"/>
  <c r="AD68" i="50"/>
  <c r="AC68" i="50"/>
  <c r="U68" i="54" s="1"/>
  <c r="AD67" i="50"/>
  <c r="AD66" i="50"/>
  <c r="AD65" i="50"/>
  <c r="AC65" i="50"/>
  <c r="U65" i="54" s="1"/>
  <c r="AD64" i="50"/>
  <c r="AD63" i="50"/>
  <c r="AD62" i="50"/>
  <c r="AC62" i="50"/>
  <c r="U62" i="54" s="1"/>
  <c r="AD61" i="50"/>
  <c r="AD60" i="50"/>
  <c r="AD59" i="50"/>
  <c r="AC59" i="50"/>
  <c r="U59" i="54" s="1"/>
  <c r="AD58" i="50"/>
  <c r="AD57" i="50"/>
  <c r="AD56" i="50"/>
  <c r="AC56" i="50"/>
  <c r="U56" i="54" s="1"/>
  <c r="AD55" i="50"/>
  <c r="AD54" i="50"/>
  <c r="AD53" i="50"/>
  <c r="AC53" i="50"/>
  <c r="U53" i="54" s="1"/>
  <c r="AC50" i="50"/>
  <c r="U50" i="54" s="1"/>
  <c r="AC47" i="50"/>
  <c r="U47" i="54" s="1"/>
  <c r="AC44" i="50"/>
  <c r="U44" i="54" s="1"/>
  <c r="AC41" i="50"/>
  <c r="U41" i="54" s="1"/>
  <c r="AC38" i="50"/>
  <c r="U38" i="54" s="1"/>
  <c r="AC35" i="50"/>
  <c r="U35" i="54" s="1"/>
  <c r="AC32" i="50"/>
  <c r="U32" i="54" s="1"/>
  <c r="AC29" i="50"/>
  <c r="U29" i="54" s="1"/>
  <c r="AC26" i="50"/>
  <c r="U26" i="54" s="1"/>
  <c r="AC23" i="50"/>
  <c r="U23" i="54" s="1"/>
  <c r="AC20" i="50"/>
  <c r="U20" i="54" s="1"/>
  <c r="AC17" i="50"/>
  <c r="U17" i="54" s="1"/>
  <c r="AC14" i="50"/>
  <c r="U14" i="54" s="1"/>
  <c r="AC11" i="50"/>
  <c r="U11" i="54" s="1"/>
  <c r="AC8" i="50"/>
  <c r="U8" i="54" s="1"/>
  <c r="AC5" i="50"/>
  <c r="U5" i="54" s="1"/>
  <c r="AC182" i="49"/>
  <c r="AC179" i="49"/>
  <c r="AC176" i="49"/>
  <c r="AC173" i="49"/>
  <c r="AC170" i="49"/>
  <c r="AC167" i="49"/>
  <c r="AC164" i="49"/>
  <c r="AC161" i="49"/>
  <c r="AC158" i="49"/>
  <c r="AC155" i="49"/>
  <c r="AC152" i="49"/>
  <c r="AC149" i="49"/>
  <c r="AC146" i="49"/>
  <c r="AC143" i="49"/>
  <c r="AC140" i="49"/>
  <c r="AC137" i="49"/>
  <c r="AC134" i="49"/>
  <c r="AC131" i="49"/>
  <c r="AC128" i="49"/>
  <c r="AC125" i="49"/>
  <c r="AC122" i="49"/>
  <c r="AC119" i="49"/>
  <c r="AC116" i="49"/>
  <c r="AC113" i="49"/>
  <c r="AC110" i="49"/>
  <c r="AC107" i="49"/>
  <c r="AC104" i="49"/>
  <c r="AC101" i="49"/>
  <c r="AC98" i="49"/>
  <c r="AC95" i="49"/>
  <c r="AC92" i="49"/>
  <c r="AC89" i="49"/>
  <c r="AC86" i="49"/>
  <c r="AC83" i="49"/>
  <c r="AC80" i="49"/>
  <c r="AC77" i="49"/>
  <c r="AC74" i="49"/>
  <c r="AC71" i="49"/>
  <c r="AC68" i="49"/>
  <c r="AC65" i="49"/>
  <c r="AC62" i="49"/>
  <c r="AC59" i="49"/>
  <c r="AC56" i="49"/>
  <c r="AC53" i="49"/>
  <c r="AC50" i="49"/>
  <c r="AC47" i="49"/>
  <c r="AC44" i="49"/>
  <c r="AC41" i="49"/>
  <c r="AC38" i="49"/>
  <c r="AC35" i="49"/>
  <c r="AC32" i="49"/>
  <c r="AC29" i="49"/>
  <c r="AC26" i="49"/>
  <c r="AC23" i="49"/>
  <c r="AC20" i="49"/>
  <c r="AC17" i="49"/>
  <c r="AC14" i="49"/>
  <c r="AC11" i="49"/>
  <c r="AC8" i="49"/>
  <c r="AC5" i="49"/>
  <c r="Q185" i="61" l="1"/>
  <c r="X653" i="61" s="1"/>
  <c r="AJ669" i="61"/>
  <c r="AJ671" i="61" s="1"/>
  <c r="Q184" i="61"/>
  <c r="X652" i="61" l="1"/>
  <c r="X654" i="61" s="1"/>
  <c r="Q186" i="61"/>
  <c r="A30" i="45"/>
  <c r="AJ675" i="61" l="1"/>
  <c r="AS684" i="61"/>
  <c r="AK684" i="61"/>
  <c r="AW684" i="61"/>
  <c r="AO684" i="61"/>
  <c r="F1" i="45"/>
  <c r="AK688" i="61" l="1"/>
  <c r="K677" i="61" s="1"/>
  <c r="K678" i="61" s="1"/>
  <c r="AK685" i="61"/>
  <c r="AK686" i="61" s="1"/>
  <c r="AK687" i="61" s="1"/>
  <c r="AW685" i="61"/>
  <c r="AW686" i="61" s="1"/>
  <c r="AW687" i="61" s="1"/>
  <c r="AW688" i="61"/>
  <c r="W677" i="61" s="1"/>
  <c r="W678" i="61" s="1"/>
  <c r="AS685" i="61"/>
  <c r="AS686" i="61" s="1"/>
  <c r="AS687" i="61" s="1"/>
  <c r="AS688" i="61"/>
  <c r="S677" i="61" s="1"/>
  <c r="S678" i="61" s="1"/>
  <c r="AO688" i="61"/>
  <c r="O677" i="61" s="1"/>
  <c r="O678" i="61" s="1"/>
  <c r="AO685" i="61"/>
  <c r="AO686" i="61" s="1"/>
  <c r="AO687" i="61" s="1"/>
</calcChain>
</file>

<file path=xl/comments1.xml><?xml version="1.0" encoding="utf-8"?>
<comments xmlns="http://schemas.openxmlformats.org/spreadsheetml/2006/main">
  <authors>
    <author>Administrator</author>
    <author>相模原市役所</author>
  </authors>
  <commentList>
    <comment ref="U2" authorId="0" shapeId="0">
      <text>
        <r>
          <rPr>
            <b/>
            <sz val="9"/>
            <color indexed="81"/>
            <rFont val="MS P ゴシック"/>
            <family val="3"/>
            <charset val="128"/>
          </rPr>
          <t>月間の時間数です。
例：1日8時間で20日勤務の場合は160時間</t>
        </r>
      </text>
    </comment>
    <comment ref="G3" authorId="1"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P4" authorId="0" shapeId="0">
      <text>
        <r>
          <rPr>
            <b/>
            <sz val="9"/>
            <color indexed="81"/>
            <rFont val="MS P ゴシック"/>
            <family val="3"/>
            <charset val="128"/>
          </rPr>
          <t>手当の名称を記載してください</t>
        </r>
      </text>
    </comment>
    <comment ref="AA4" authorId="0" shapeId="0">
      <text>
        <r>
          <rPr>
            <b/>
            <sz val="9"/>
            <color indexed="81"/>
            <rFont val="MS P ゴシック"/>
            <family val="3"/>
            <charset val="128"/>
          </rPr>
          <t>事由が採用や退職の場合は上段に事由発生日を記載してください</t>
        </r>
      </text>
    </comment>
    <comment ref="P5" authorId="0" shapeId="0">
      <text>
        <r>
          <rPr>
            <b/>
            <sz val="9"/>
            <color indexed="81"/>
            <rFont val="MS P ゴシック"/>
            <family val="3"/>
            <charset val="128"/>
          </rPr>
          <t>手当支払がある場合は「有」として、対象外の場合は記載しないでください。</t>
        </r>
      </text>
    </comment>
  </commentList>
</comments>
</file>

<file path=xl/comments2.xml><?xml version="1.0" encoding="utf-8"?>
<comments xmlns="http://schemas.openxmlformats.org/spreadsheetml/2006/main">
  <authors>
    <author>Administrator</author>
    <author>相模原市役所</author>
  </authors>
  <commentList>
    <comment ref="U2" authorId="0" shapeId="0">
      <text>
        <r>
          <rPr>
            <b/>
            <sz val="9"/>
            <color indexed="81"/>
            <rFont val="MS P ゴシック"/>
            <family val="3"/>
            <charset val="128"/>
          </rPr>
          <t>月間の時間数です。
例：1日8時間で20日勤務の場合は160時間</t>
        </r>
      </text>
    </comment>
    <comment ref="G3" authorId="1"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P4" authorId="0" shapeId="0">
      <text>
        <r>
          <rPr>
            <b/>
            <sz val="9"/>
            <color indexed="81"/>
            <rFont val="MS P ゴシック"/>
            <family val="3"/>
            <charset val="128"/>
          </rPr>
          <t>手当の名称を記載してください</t>
        </r>
      </text>
    </comment>
    <comment ref="AA4" authorId="0" shapeId="0">
      <text>
        <r>
          <rPr>
            <b/>
            <sz val="9"/>
            <color indexed="81"/>
            <rFont val="MS P ゴシック"/>
            <family val="3"/>
            <charset val="128"/>
          </rPr>
          <t>事由が採用や退職の場合は上段に事由発生日を記載してください</t>
        </r>
      </text>
    </comment>
    <comment ref="P5" authorId="0" shapeId="0">
      <text>
        <r>
          <rPr>
            <b/>
            <sz val="9"/>
            <color indexed="81"/>
            <rFont val="MS P ゴシック"/>
            <family val="3"/>
            <charset val="128"/>
          </rPr>
          <t>手当支払がある場合は「有」として、対象外の場合は記載しないでください。</t>
        </r>
      </text>
    </comment>
  </commentList>
</comments>
</file>

<file path=xl/comments3.xml><?xml version="1.0" encoding="utf-8"?>
<comments xmlns="http://schemas.openxmlformats.org/spreadsheetml/2006/main">
  <authors>
    <author>相模原市役所</author>
    <author>Administrator</author>
  </authors>
  <commentList>
    <comment ref="G3" authorId="0" shapeId="0">
      <text>
        <r>
          <rPr>
            <b/>
            <sz val="9"/>
            <color indexed="81"/>
            <rFont val="MS P ゴシック"/>
            <family val="3"/>
            <charset val="128"/>
          </rPr>
          <t>※法人で採用した年月日を記入してください。</t>
        </r>
      </text>
    </comment>
    <comment ref="H3" authorId="0" shapeId="0">
      <text>
        <r>
          <rPr>
            <b/>
            <sz val="9"/>
            <color indexed="81"/>
            <rFont val="MS P ゴシック"/>
            <family val="3"/>
            <charset val="128"/>
          </rPr>
          <t>一定期間ごとに更新の有無を判断する契約の場合は、定めありを選択してください。</t>
        </r>
      </text>
    </comment>
    <comment ref="Q4" authorId="1" shapeId="0">
      <text>
        <r>
          <rPr>
            <b/>
            <sz val="9"/>
            <color indexed="81"/>
            <rFont val="MS P ゴシック"/>
            <family val="3"/>
            <charset val="128"/>
          </rPr>
          <t>手当の名称を記載してください</t>
        </r>
      </text>
    </comment>
    <comment ref="AB4" authorId="1" shapeId="0">
      <text>
        <r>
          <rPr>
            <b/>
            <sz val="9"/>
            <color indexed="81"/>
            <rFont val="MS P ゴシック"/>
            <family val="3"/>
            <charset val="128"/>
          </rPr>
          <t>事由が採用や退職の場合は上段に事由発生日を記載してください</t>
        </r>
      </text>
    </comment>
    <comment ref="Q5" authorId="1" shapeId="0">
      <text>
        <r>
          <rPr>
            <b/>
            <sz val="9"/>
            <color indexed="81"/>
            <rFont val="MS P ゴシック"/>
            <family val="3"/>
            <charset val="128"/>
          </rPr>
          <t>手当支払がある場合は「有」として、対象外の場合は記載しないでください。</t>
        </r>
      </text>
    </comment>
  </commentList>
</comments>
</file>

<file path=xl/comments4.xml><?xml version="1.0" encoding="utf-8"?>
<comments xmlns="http://schemas.openxmlformats.org/spreadsheetml/2006/main">
  <authors>
    <author>相模原市役所</author>
    <author>Administrator</author>
  </authors>
  <commentList>
    <comment ref="G3" authorId="0" shapeId="0">
      <text>
        <r>
          <rPr>
            <b/>
            <sz val="9"/>
            <color indexed="81"/>
            <rFont val="MS P ゴシック"/>
            <family val="3"/>
            <charset val="128"/>
          </rPr>
          <t>※法人で採用した年月日を記入してください。</t>
        </r>
      </text>
    </comment>
    <comment ref="H3" authorId="0" shapeId="0">
      <text>
        <r>
          <rPr>
            <b/>
            <sz val="9"/>
            <color indexed="81"/>
            <rFont val="MS P ゴシック"/>
            <family val="3"/>
            <charset val="128"/>
          </rPr>
          <t>一定期間ごとに更新の有無を判断する契約の場合は、定めありを選択してください。</t>
        </r>
      </text>
    </comment>
    <comment ref="Q4" authorId="1" shapeId="0">
      <text>
        <r>
          <rPr>
            <b/>
            <sz val="9"/>
            <color indexed="81"/>
            <rFont val="MS P ゴシック"/>
            <family val="3"/>
            <charset val="128"/>
          </rPr>
          <t>手当の名称を記載してください</t>
        </r>
      </text>
    </comment>
    <comment ref="AB4" authorId="1" shapeId="0">
      <text>
        <r>
          <rPr>
            <b/>
            <sz val="9"/>
            <color indexed="81"/>
            <rFont val="MS P ゴシック"/>
            <family val="3"/>
            <charset val="128"/>
          </rPr>
          <t>事由が採用や退職の場合は上段に事由発生日を記載してください</t>
        </r>
      </text>
    </comment>
    <comment ref="Q5" authorId="1" shapeId="0">
      <text>
        <r>
          <rPr>
            <b/>
            <sz val="9"/>
            <color indexed="81"/>
            <rFont val="MS P ゴシック"/>
            <family val="3"/>
            <charset val="128"/>
          </rPr>
          <t>手当支払がある場合は「有」として、対象外の場合は記載しないでください。</t>
        </r>
      </text>
    </comment>
  </commentList>
</comments>
</file>

<file path=xl/comments5.xml><?xml version="1.0" encoding="utf-8"?>
<comments xmlns="http://schemas.openxmlformats.org/spreadsheetml/2006/main">
  <authors>
    <author>Administrator</author>
  </authors>
  <commentList>
    <comment ref="I4" authorId="0" shapeId="0">
      <text>
        <r>
          <rPr>
            <b/>
            <sz val="9"/>
            <color indexed="81"/>
            <rFont val="MS P ゴシック"/>
            <family val="3"/>
            <charset val="128"/>
          </rPr>
          <t xml:space="preserve">勤務時間は契約上のものではなく、シフト作成時に予定した時間を記入してください。
</t>
        </r>
      </text>
    </comment>
    <comment ref="M4" authorId="0" shapeId="0">
      <text>
        <r>
          <rPr>
            <b/>
            <sz val="9"/>
            <color indexed="81"/>
            <rFont val="MS P ゴシック"/>
            <family val="3"/>
            <charset val="128"/>
          </rPr>
          <t>勤務時間は契約上のものではなく、指導監査実施月の前々月に実際に勤務した時間を記入してください。  例） 監査実施月が12月→10月の実績</t>
        </r>
      </text>
    </comment>
  </commentList>
</comments>
</file>

<file path=xl/comments6.xml><?xml version="1.0" encoding="utf-8"?>
<comments xmlns="http://schemas.openxmlformats.org/spreadsheetml/2006/main">
  <authors>
    <author>Administrator</author>
  </authors>
  <commentList>
    <comment ref="I4" authorId="0" shapeId="0">
      <text>
        <r>
          <rPr>
            <b/>
            <sz val="9"/>
            <color indexed="81"/>
            <rFont val="MS P ゴシック"/>
            <family val="3"/>
            <charset val="128"/>
          </rPr>
          <t xml:space="preserve">勤務時間は契約上のものではなく、シフト作成時に予定した時間を記入してください。
</t>
        </r>
      </text>
    </comment>
    <comment ref="M4" authorId="0" shapeId="0">
      <text>
        <r>
          <rPr>
            <b/>
            <sz val="9"/>
            <color indexed="81"/>
            <rFont val="MS P ゴシック"/>
            <family val="3"/>
            <charset val="128"/>
          </rPr>
          <t>勤務時間は契約上のものではなく、指導監査実施月の前々月に実際に勤務した時間を記入してください。  例） 監査実施月が12月→10月の実績</t>
        </r>
      </text>
    </comment>
  </commentList>
</comments>
</file>

<file path=xl/sharedStrings.xml><?xml version="1.0" encoding="utf-8"?>
<sst xmlns="http://schemas.openxmlformats.org/spreadsheetml/2006/main" count="6423" uniqueCount="1480">
  <si>
    <t>監査事項</t>
  </si>
  <si>
    <t>監査内容</t>
  </si>
  <si>
    <t>※結果</t>
    <rPh sb="1" eb="3">
      <t>ケッカ</t>
    </rPh>
    <phoneticPr fontId="3"/>
  </si>
  <si>
    <t>自主点検記入欄</t>
    <rPh sb="0" eb="2">
      <t>ジシュ</t>
    </rPh>
    <rPh sb="2" eb="4">
      <t>テンケン</t>
    </rPh>
    <rPh sb="4" eb="6">
      <t>キニュウ</t>
    </rPh>
    <rPh sb="6" eb="7">
      <t>ラン</t>
    </rPh>
    <phoneticPr fontId="3"/>
  </si>
  <si>
    <t>今年度</t>
    <rPh sb="0" eb="3">
      <t>コンネンド</t>
    </rPh>
    <phoneticPr fontId="3"/>
  </si>
  <si>
    <t>人</t>
    <rPh sb="0" eb="1">
      <t>ニン</t>
    </rPh>
    <phoneticPr fontId="3"/>
  </si>
  <si>
    <t>有</t>
    <rPh sb="0" eb="1">
      <t>アリ</t>
    </rPh>
    <phoneticPr fontId="3"/>
  </si>
  <si>
    <t>施設名</t>
    <rPh sb="0" eb="2">
      <t>シセツ</t>
    </rPh>
    <rPh sb="2" eb="3">
      <t>メイ</t>
    </rPh>
    <phoneticPr fontId="3"/>
  </si>
  <si>
    <t>※施設名は自動表示されます。</t>
    <rPh sb="1" eb="3">
      <t>シセツ</t>
    </rPh>
    <rPh sb="3" eb="4">
      <t>メイ</t>
    </rPh>
    <rPh sb="5" eb="7">
      <t>ジドウ</t>
    </rPh>
    <rPh sb="7" eb="9">
      <t>ヒョウジ</t>
    </rPh>
    <phoneticPr fontId="3"/>
  </si>
  <si>
    <t>条</t>
    <rPh sb="0" eb="1">
      <t>ジョウ</t>
    </rPh>
    <phoneticPr fontId="3"/>
  </si>
  <si>
    <t>該当なし</t>
    <rPh sb="0" eb="2">
      <t>ガイトウ</t>
    </rPh>
    <phoneticPr fontId="3"/>
  </si>
  <si>
    <t>前年度</t>
    <rPh sb="0" eb="3">
      <t>ゼンネンド</t>
    </rPh>
    <phoneticPr fontId="3"/>
  </si>
  <si>
    <t>氏名</t>
    <rPh sb="0" eb="2">
      <t>シメイ</t>
    </rPh>
    <phoneticPr fontId="3"/>
  </si>
  <si>
    <t>所在地</t>
  </si>
  <si>
    <t>電話</t>
    <rPh sb="0" eb="2">
      <t>デンワ</t>
    </rPh>
    <phoneticPr fontId="3"/>
  </si>
  <si>
    <t>施設長氏名</t>
  </si>
  <si>
    <t>計</t>
    <rPh sb="0" eb="1">
      <t>ケイ</t>
    </rPh>
    <phoneticPr fontId="3"/>
  </si>
  <si>
    <t>年齢</t>
    <rPh sb="0" eb="2">
      <t>ネンレイ</t>
    </rPh>
    <phoneticPr fontId="3"/>
  </si>
  <si>
    <t>学級名</t>
    <rPh sb="0" eb="2">
      <t>ガッキュウ</t>
    </rPh>
    <rPh sb="2" eb="3">
      <t>メイ</t>
    </rPh>
    <phoneticPr fontId="3"/>
  </si>
  <si>
    <t>年齢
構成</t>
    <rPh sb="0" eb="2">
      <t>ネンレイ</t>
    </rPh>
    <rPh sb="3" eb="5">
      <t>コウセイ</t>
    </rPh>
    <phoneticPr fontId="3"/>
  </si>
  <si>
    <t>専任保育教諭</t>
    <rPh sb="0" eb="2">
      <t>センニン</t>
    </rPh>
    <rPh sb="2" eb="4">
      <t>ホイク</t>
    </rPh>
    <phoneticPr fontId="3"/>
  </si>
  <si>
    <t>等の数</t>
    <rPh sb="0" eb="1">
      <t>トウ</t>
    </rPh>
    <rPh sb="2" eb="3">
      <t>カズ</t>
    </rPh>
    <phoneticPr fontId="3"/>
  </si>
  <si>
    <t>合計</t>
    <rPh sb="0" eb="2">
      <t>ゴウケイ</t>
    </rPh>
    <phoneticPr fontId="2"/>
  </si>
  <si>
    <t>内科医</t>
    <rPh sb="0" eb="2">
      <t>ナイカ</t>
    </rPh>
    <rPh sb="2" eb="3">
      <t>イ</t>
    </rPh>
    <phoneticPr fontId="3"/>
  </si>
  <si>
    <t>歯科医</t>
    <rPh sb="0" eb="2">
      <t>シカ</t>
    </rPh>
    <rPh sb="2" eb="3">
      <t>イ</t>
    </rPh>
    <phoneticPr fontId="3"/>
  </si>
  <si>
    <t>薬剤師</t>
    <rPh sb="0" eb="3">
      <t>ヤクザイシ</t>
    </rPh>
    <phoneticPr fontId="3"/>
  </si>
  <si>
    <t>常勤</t>
    <rPh sb="0" eb="2">
      <t>ジョウキン</t>
    </rPh>
    <phoneticPr fontId="3"/>
  </si>
  <si>
    <t>非常勤</t>
    <rPh sb="0" eb="3">
      <t>ヒジョウキン</t>
    </rPh>
    <phoneticPr fontId="3"/>
  </si>
  <si>
    <t>㎡</t>
    <phoneticPr fontId="3"/>
  </si>
  <si>
    <t>職員室</t>
    <rPh sb="0" eb="3">
      <t>ショクインシツ</t>
    </rPh>
    <phoneticPr fontId="2"/>
  </si>
  <si>
    <t>遊戯室</t>
    <rPh sb="0" eb="3">
      <t>ユウギシツ</t>
    </rPh>
    <phoneticPr fontId="3"/>
  </si>
  <si>
    <t>保健室</t>
    <rPh sb="0" eb="3">
      <t>ホケンシツ</t>
    </rPh>
    <phoneticPr fontId="3"/>
  </si>
  <si>
    <t>便所</t>
    <rPh sb="0" eb="2">
      <t>ベンジョ</t>
    </rPh>
    <phoneticPr fontId="3"/>
  </si>
  <si>
    <t>放送聴取設備</t>
    <rPh sb="0" eb="2">
      <t>ホウソウ</t>
    </rPh>
    <rPh sb="2" eb="4">
      <t>チョウシュ</t>
    </rPh>
    <rPh sb="4" eb="6">
      <t>セツビ</t>
    </rPh>
    <phoneticPr fontId="2"/>
  </si>
  <si>
    <t>映写設備</t>
    <rPh sb="0" eb="2">
      <t>エイシャ</t>
    </rPh>
    <rPh sb="2" eb="4">
      <t>セツビ</t>
    </rPh>
    <phoneticPr fontId="2"/>
  </si>
  <si>
    <t>水遊び場</t>
    <rPh sb="0" eb="1">
      <t>ミズ</t>
    </rPh>
    <rPh sb="1" eb="2">
      <t>アソ</t>
    </rPh>
    <rPh sb="3" eb="4">
      <t>バ</t>
    </rPh>
    <phoneticPr fontId="2"/>
  </si>
  <si>
    <t>園児清浄用設備</t>
    <rPh sb="0" eb="2">
      <t>エンジ</t>
    </rPh>
    <rPh sb="2" eb="4">
      <t>セイジョウ</t>
    </rPh>
    <rPh sb="4" eb="5">
      <t>ヨウ</t>
    </rPh>
    <rPh sb="5" eb="7">
      <t>セツビ</t>
    </rPh>
    <phoneticPr fontId="2"/>
  </si>
  <si>
    <t>図書室</t>
    <rPh sb="0" eb="3">
      <t>トショシツ</t>
    </rPh>
    <phoneticPr fontId="2"/>
  </si>
  <si>
    <t>会議室</t>
    <rPh sb="0" eb="3">
      <t>カイギシツ</t>
    </rPh>
    <phoneticPr fontId="2"/>
  </si>
  <si>
    <t>◆学校環境衛生検査の実施状況</t>
    <rPh sb="1" eb="3">
      <t>ガッコウ</t>
    </rPh>
    <rPh sb="3" eb="5">
      <t>カンキョウ</t>
    </rPh>
    <rPh sb="5" eb="7">
      <t>エイセイ</t>
    </rPh>
    <rPh sb="7" eb="9">
      <t>ケンサ</t>
    </rPh>
    <rPh sb="10" eb="12">
      <t>ジッシ</t>
    </rPh>
    <rPh sb="12" eb="14">
      <t>ジョウキョウ</t>
    </rPh>
    <phoneticPr fontId="3"/>
  </si>
  <si>
    <t>記録の有無</t>
    <rPh sb="0" eb="2">
      <t>キロク</t>
    </rPh>
    <rPh sb="3" eb="5">
      <t>ウム</t>
    </rPh>
    <phoneticPr fontId="3"/>
  </si>
  <si>
    <t>◆規程の整備状況</t>
    <rPh sb="1" eb="3">
      <t>キテイ</t>
    </rPh>
    <rPh sb="4" eb="6">
      <t>セイビ</t>
    </rPh>
    <rPh sb="6" eb="8">
      <t>ジョウキョウ</t>
    </rPh>
    <phoneticPr fontId="3"/>
  </si>
  <si>
    <t>最新の改定年月日</t>
    <rPh sb="0" eb="2">
      <t>サイシン</t>
    </rPh>
    <rPh sb="3" eb="5">
      <t>カイテイ</t>
    </rPh>
    <rPh sb="5" eb="8">
      <t>ネンガッピ</t>
    </rPh>
    <phoneticPr fontId="3"/>
  </si>
  <si>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</si>
  <si>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</si>
  <si>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</si>
  <si>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</si>
  <si>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</si>
  <si>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避難</t>
    <rPh sb="0" eb="2">
      <t>ヒナン</t>
    </rPh>
    <phoneticPr fontId="3"/>
  </si>
  <si>
    <t>消火</t>
    <rPh sb="0" eb="2">
      <t>ショウカ</t>
    </rPh>
    <phoneticPr fontId="3"/>
  </si>
  <si>
    <t>監査事項</t>
    <rPh sb="0" eb="2">
      <t>カンサ</t>
    </rPh>
    <rPh sb="2" eb="4">
      <t>ジコウ</t>
    </rPh>
    <phoneticPr fontId="3"/>
  </si>
  <si>
    <t>利用者処遇</t>
    <rPh sb="0" eb="3">
      <t>リヨウシャ</t>
    </rPh>
    <rPh sb="3" eb="5">
      <t>ショグウ</t>
    </rPh>
    <phoneticPr fontId="3"/>
  </si>
  <si>
    <t>条番号</t>
    <rPh sb="0" eb="1">
      <t>ジョウ</t>
    </rPh>
    <rPh sb="1" eb="3">
      <t>バンゴウ</t>
    </rPh>
    <phoneticPr fontId="3"/>
  </si>
  <si>
    <t>〒</t>
    <phoneticPr fontId="3"/>
  </si>
  <si>
    <t>水色のセル</t>
    <rPh sb="0" eb="2">
      <t>ミズイロ</t>
    </rPh>
    <rPh sb="1" eb="2">
      <t>イロ</t>
    </rPh>
    <phoneticPr fontId="3"/>
  </si>
  <si>
    <t>計算式が入力されているため、自動表示されます。そのままご活用ください。</t>
    <rPh sb="14" eb="16">
      <t>ジドウ</t>
    </rPh>
    <rPh sb="16" eb="18">
      <t>ヒョウジ</t>
    </rPh>
    <phoneticPr fontId="3"/>
  </si>
  <si>
    <t>桃色のセル</t>
    <rPh sb="0" eb="1">
      <t>モモ</t>
    </rPh>
    <rPh sb="1" eb="2">
      <t>イロ</t>
    </rPh>
    <phoneticPr fontId="3"/>
  </si>
  <si>
    <t>記入者氏名</t>
    <phoneticPr fontId="3"/>
  </si>
  <si>
    <t>自主点検記入欄に、前年度実績又は指導監査実施通知書等で指示された日現在の状況を記入してください。</t>
    <phoneticPr fontId="3"/>
  </si>
  <si>
    <t>記入方法</t>
    <phoneticPr fontId="3"/>
  </si>
  <si>
    <t>相模原市指導監査基準幼保連携型認定こども園編</t>
    <rPh sb="0" eb="4">
      <t>サガミハラシ</t>
    </rPh>
    <rPh sb="4" eb="6">
      <t>シドウ</t>
    </rPh>
    <rPh sb="6" eb="8">
      <t>カンサ</t>
    </rPh>
    <rPh sb="8" eb="10">
      <t>キジュン</t>
    </rPh>
    <rPh sb="10" eb="11">
      <t>ヨウ</t>
    </rPh>
    <rPh sb="11" eb="12">
      <t>タモツ</t>
    </rPh>
    <rPh sb="12" eb="14">
      <t>レンケイ</t>
    </rPh>
    <rPh sb="14" eb="15">
      <t>ガタ</t>
    </rPh>
    <rPh sb="15" eb="17">
      <t>ニンテイ</t>
    </rPh>
    <rPh sb="20" eb="21">
      <t>エン</t>
    </rPh>
    <rPh sb="21" eb="22">
      <t>ヘン</t>
    </rPh>
    <phoneticPr fontId="3"/>
  </si>
  <si>
    <t>いない</t>
    <phoneticPr fontId="3"/>
  </si>
  <si>
    <t>適</t>
    <rPh sb="0" eb="1">
      <t>テキ</t>
    </rPh>
    <phoneticPr fontId="3"/>
  </si>
  <si>
    <t>該当</t>
    <rPh sb="0" eb="2">
      <t>ガイトウ</t>
    </rPh>
    <phoneticPr fontId="3"/>
  </si>
  <si>
    <t>ある</t>
    <phoneticPr fontId="3"/>
  </si>
  <si>
    <t>無</t>
    <rPh sb="0" eb="1">
      <t>ナ</t>
    </rPh>
    <phoneticPr fontId="3"/>
  </si>
  <si>
    <t>否</t>
    <rPh sb="0" eb="1">
      <t>ヒ</t>
    </rPh>
    <phoneticPr fontId="3"/>
  </si>
  <si>
    <t>非該当</t>
    <rPh sb="0" eb="1">
      <t>ヒ</t>
    </rPh>
    <rPh sb="1" eb="3">
      <t>ガイトウ</t>
    </rPh>
    <phoneticPr fontId="3"/>
  </si>
  <si>
    <t>業務委託</t>
    <rPh sb="0" eb="2">
      <t>ギョウム</t>
    </rPh>
    <rPh sb="2" eb="4">
      <t>イタク</t>
    </rPh>
    <phoneticPr fontId="3"/>
  </si>
  <si>
    <t>いる</t>
    <phoneticPr fontId="3"/>
  </si>
  <si>
    <t>ない</t>
    <phoneticPr fontId="3"/>
  </si>
  <si>
    <t>◎いずれかを選択→</t>
    <rPh sb="6" eb="8">
      <t>センタク</t>
    </rPh>
    <phoneticPr fontId="3"/>
  </si>
  <si>
    <t>任命又は採用なし</t>
    <rPh sb="0" eb="2">
      <t>ニンメイ</t>
    </rPh>
    <rPh sb="2" eb="3">
      <t>マタ</t>
    </rPh>
    <rPh sb="4" eb="6">
      <t>サイヨウ</t>
    </rPh>
    <phoneticPr fontId="3"/>
  </si>
  <si>
    <t>◆設備変更</t>
    <rPh sb="1" eb="3">
      <t>セツビ</t>
    </rPh>
    <rPh sb="3" eb="5">
      <t>ヘンコウ</t>
    </rPh>
    <phoneticPr fontId="3"/>
  </si>
  <si>
    <t>前回指導監査日以降の設備変更</t>
    <rPh sb="0" eb="2">
      <t>ゼンカイ</t>
    </rPh>
    <rPh sb="2" eb="4">
      <t>シドウ</t>
    </rPh>
    <rPh sb="4" eb="6">
      <t>カンサ</t>
    </rPh>
    <rPh sb="6" eb="7">
      <t>ビ</t>
    </rPh>
    <rPh sb="7" eb="9">
      <t>イコウ</t>
    </rPh>
    <rPh sb="10" eb="12">
      <t>セツビ</t>
    </rPh>
    <phoneticPr fontId="3"/>
  </si>
  <si>
    <t>　　年　　月　　日</t>
    <rPh sb="2" eb="3">
      <t>ネン</t>
    </rPh>
    <rPh sb="5" eb="6">
      <t>ガツ</t>
    </rPh>
    <rPh sb="8" eb="9">
      <t>ニチ</t>
    </rPh>
    <phoneticPr fontId="3"/>
  </si>
  <si>
    <t>項目</t>
    <rPh sb="0" eb="2">
      <t>コウモク</t>
    </rPh>
    <phoneticPr fontId="3"/>
  </si>
  <si>
    <t>今年度</t>
    <rPh sb="0" eb="2">
      <t>コンネン</t>
    </rPh>
    <rPh sb="2" eb="3">
      <t>ド</t>
    </rPh>
    <phoneticPr fontId="3"/>
  </si>
  <si>
    <t>消防計画</t>
    <rPh sb="0" eb="2">
      <t>ショウボウ</t>
    </rPh>
    <rPh sb="2" eb="4">
      <t>ケイカク</t>
    </rPh>
    <phoneticPr fontId="3"/>
  </si>
  <si>
    <t>◆指定された警戒区域等の該当</t>
    <rPh sb="1" eb="3">
      <t>シテイ</t>
    </rPh>
    <rPh sb="6" eb="8">
      <t>ケイカイ</t>
    </rPh>
    <rPh sb="8" eb="10">
      <t>クイキ</t>
    </rPh>
    <rPh sb="10" eb="11">
      <t>トウ</t>
    </rPh>
    <rPh sb="12" eb="14">
      <t>ガイトウ</t>
    </rPh>
    <phoneticPr fontId="3"/>
  </si>
  <si>
    <t>・該当有の場合、下記に内容を記入してください。</t>
    <rPh sb="1" eb="3">
      <t>ガイトウ</t>
    </rPh>
    <rPh sb="8" eb="10">
      <t>カキ</t>
    </rPh>
    <phoneticPr fontId="3"/>
  </si>
  <si>
    <t>土砂災害</t>
    <rPh sb="0" eb="2">
      <t>ドシャ</t>
    </rPh>
    <rPh sb="2" eb="4">
      <t>サイガイ</t>
    </rPh>
    <phoneticPr fontId="3"/>
  </si>
  <si>
    <t>洪水</t>
    <phoneticPr fontId="3"/>
  </si>
  <si>
    <t>火災</t>
    <rPh sb="0" eb="2">
      <t>カサイ</t>
    </rPh>
    <phoneticPr fontId="3"/>
  </si>
  <si>
    <t>水害・土砂災害</t>
    <rPh sb="0" eb="2">
      <t>スイガイ</t>
    </rPh>
    <rPh sb="3" eb="5">
      <t>ドシャ</t>
    </rPh>
    <rPh sb="5" eb="7">
      <t>サイガイ</t>
    </rPh>
    <phoneticPr fontId="3"/>
  </si>
  <si>
    <t>地震</t>
    <rPh sb="0" eb="2">
      <t>ジシン</t>
    </rPh>
    <phoneticPr fontId="3"/>
  </si>
  <si>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3"/>
  </si>
  <si>
    <t>園児数</t>
    <rPh sb="0" eb="2">
      <t>エンジ</t>
    </rPh>
    <rPh sb="2" eb="3">
      <t>スウ</t>
    </rPh>
    <phoneticPr fontId="3"/>
  </si>
  <si>
    <t>◆防犯訓練の実施状況</t>
    <rPh sb="1" eb="3">
      <t>ボウハン</t>
    </rPh>
    <rPh sb="3" eb="5">
      <t>クンレン</t>
    </rPh>
    <rPh sb="6" eb="8">
      <t>ジッシ</t>
    </rPh>
    <rPh sb="8" eb="10">
      <t>ジョウキョウ</t>
    </rPh>
    <phoneticPr fontId="3"/>
  </si>
  <si>
    <t>人</t>
    <rPh sb="0" eb="1">
      <t>ヒト</t>
    </rPh>
    <phoneticPr fontId="3"/>
  </si>
  <si>
    <t>◆発育及び発達状態の把握の状況</t>
    <rPh sb="1" eb="3">
      <t>ハツイク</t>
    </rPh>
    <rPh sb="3" eb="4">
      <t>オヨ</t>
    </rPh>
    <rPh sb="5" eb="7">
      <t>ハッタツ</t>
    </rPh>
    <rPh sb="7" eb="9">
      <t>ジョウタイ</t>
    </rPh>
    <rPh sb="10" eb="12">
      <t>ハアク</t>
    </rPh>
    <rPh sb="13" eb="15">
      <t>ジョウキョウ</t>
    </rPh>
    <phoneticPr fontId="3"/>
  </si>
  <si>
    <t>実施済回数</t>
    <rPh sb="0" eb="2">
      <t>ジッシ</t>
    </rPh>
    <rPh sb="2" eb="3">
      <t>ズ</t>
    </rPh>
    <rPh sb="3" eb="5">
      <t>カイスウ</t>
    </rPh>
    <phoneticPr fontId="3"/>
  </si>
  <si>
    <t>◆除去食の提供に係る状況</t>
    <rPh sb="1" eb="3">
      <t>ジョキョ</t>
    </rPh>
    <rPh sb="3" eb="4">
      <t>ショク</t>
    </rPh>
    <rPh sb="5" eb="7">
      <t>テイキョウ</t>
    </rPh>
    <rPh sb="8" eb="9">
      <t>カカ</t>
    </rPh>
    <rPh sb="10" eb="12">
      <t>ジョウキョウ</t>
    </rPh>
    <phoneticPr fontId="3"/>
  </si>
  <si>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3"/>
  </si>
  <si>
    <t>指導・助言・勧告</t>
    <rPh sb="0" eb="2">
      <t>シドウ</t>
    </rPh>
    <rPh sb="3" eb="5">
      <t>ジョゲン</t>
    </rPh>
    <rPh sb="6" eb="8">
      <t>カンコク</t>
    </rPh>
    <phoneticPr fontId="3"/>
  </si>
  <si>
    <t>・結果の公表方法</t>
    <rPh sb="1" eb="3">
      <t>ケッカ</t>
    </rPh>
    <rPh sb="4" eb="6">
      <t>コウヒョウ</t>
    </rPh>
    <rPh sb="6" eb="8">
      <t>ホウホウ</t>
    </rPh>
    <phoneticPr fontId="3"/>
  </si>
  <si>
    <t>園だより</t>
    <rPh sb="0" eb="1">
      <t>エン</t>
    </rPh>
    <phoneticPr fontId="3"/>
  </si>
  <si>
    <t>園内掲示板</t>
    <rPh sb="0" eb="2">
      <t>エンナイ</t>
    </rPh>
    <rPh sb="2" eb="5">
      <t>ケイジバン</t>
    </rPh>
    <phoneticPr fontId="3"/>
  </si>
  <si>
    <t>配布印刷物</t>
    <rPh sb="0" eb="2">
      <t>ハイフ</t>
    </rPh>
    <rPh sb="2" eb="4">
      <t>インサツ</t>
    </rPh>
    <rPh sb="4" eb="5">
      <t>ブツ</t>
    </rPh>
    <phoneticPr fontId="3"/>
  </si>
  <si>
    <t>個人面談・懇談会等</t>
    <rPh sb="0" eb="2">
      <t>コジン</t>
    </rPh>
    <rPh sb="2" eb="4">
      <t>メンダン</t>
    </rPh>
    <rPh sb="5" eb="8">
      <t>コンダンカイ</t>
    </rPh>
    <rPh sb="8" eb="9">
      <t>ナド</t>
    </rPh>
    <phoneticPr fontId="3"/>
  </si>
  <si>
    <t>＜記入上の注意＞</t>
    <phoneticPr fontId="3"/>
  </si>
  <si>
    <t>「※結果」の欄は、記入しないでください。</t>
    <phoneticPr fontId="3"/>
  </si>
  <si>
    <t>本園</t>
    <rPh sb="0" eb="2">
      <t>モトゾノ</t>
    </rPh>
    <phoneticPr fontId="3"/>
  </si>
  <si>
    <t>分園</t>
    <rPh sb="0" eb="1">
      <t>ブン</t>
    </rPh>
    <rPh sb="1" eb="2">
      <t>エン</t>
    </rPh>
    <phoneticPr fontId="3"/>
  </si>
  <si>
    <t>〇</t>
    <phoneticPr fontId="3"/>
  </si>
  <si>
    <t>本園</t>
    <rPh sb="0" eb="1">
      <t>ホン</t>
    </rPh>
    <rPh sb="1" eb="2">
      <t>エン</t>
    </rPh>
    <phoneticPr fontId="3"/>
  </si>
  <si>
    <t>その他（</t>
    <rPh sb="2" eb="3">
      <t>タ</t>
    </rPh>
    <phoneticPr fontId="2"/>
  </si>
  <si>
    <t>◆調理員の配置状況</t>
    <rPh sb="1" eb="4">
      <t>チョウリイン</t>
    </rPh>
    <rPh sb="5" eb="7">
      <t>ハイチ</t>
    </rPh>
    <rPh sb="7" eb="9">
      <t>ジョウキョウ</t>
    </rPh>
    <phoneticPr fontId="3"/>
  </si>
  <si>
    <t>〔本園〕</t>
    <rPh sb="1" eb="2">
      <t>ホン</t>
    </rPh>
    <rPh sb="2" eb="3">
      <t>エン</t>
    </rPh>
    <phoneticPr fontId="3"/>
  </si>
  <si>
    <t>合計</t>
    <rPh sb="0" eb="2">
      <t>ゴウケイ</t>
    </rPh>
    <phoneticPr fontId="3"/>
  </si>
  <si>
    <t>単位：人</t>
    <rPh sb="0" eb="2">
      <t>タンイ</t>
    </rPh>
    <rPh sb="3" eb="4">
      <t>ヒト</t>
    </rPh>
    <phoneticPr fontId="3"/>
  </si>
  <si>
    <t>〔分園〕</t>
    <rPh sb="1" eb="2">
      <t>ブン</t>
    </rPh>
    <rPh sb="2" eb="3">
      <t>エン</t>
    </rPh>
    <phoneticPr fontId="3"/>
  </si>
  <si>
    <t>採用なし</t>
    <rPh sb="0" eb="2">
      <t>サイヨウ</t>
    </rPh>
    <phoneticPr fontId="3"/>
  </si>
  <si>
    <t>分園</t>
    <rPh sb="0" eb="2">
      <t>ブンエン</t>
    </rPh>
    <phoneticPr fontId="3"/>
  </si>
  <si>
    <t>転落防止措置</t>
    <phoneticPr fontId="3"/>
  </si>
  <si>
    <t>単位：㎡</t>
    <rPh sb="0" eb="2">
      <t>タンイ</t>
    </rPh>
    <phoneticPr fontId="3"/>
  </si>
  <si>
    <t>面積</t>
    <rPh sb="0" eb="2">
      <t>メンセキ</t>
    </rPh>
    <phoneticPr fontId="3"/>
  </si>
  <si>
    <t>区別した設置</t>
    <rPh sb="0" eb="2">
      <t>クベツ</t>
    </rPh>
    <rPh sb="4" eb="6">
      <t>セッチ</t>
    </rPh>
    <phoneticPr fontId="3"/>
  </si>
  <si>
    <t>◆その他設備</t>
    <rPh sb="3" eb="4">
      <t>タ</t>
    </rPh>
    <rPh sb="4" eb="6">
      <t>セツビ</t>
    </rPh>
    <phoneticPr fontId="3"/>
  </si>
  <si>
    <t>加熱、保存等の調理機能</t>
    <rPh sb="0" eb="2">
      <t>カネツ</t>
    </rPh>
    <rPh sb="3" eb="5">
      <t>ホゾン</t>
    </rPh>
    <rPh sb="5" eb="6">
      <t>トウ</t>
    </rPh>
    <rPh sb="7" eb="9">
      <t>チョウリ</t>
    </rPh>
    <rPh sb="9" eb="11">
      <t>キノウ</t>
    </rPh>
    <phoneticPr fontId="3"/>
  </si>
  <si>
    <t>1学級　180㎡以上</t>
    <rPh sb="1" eb="3">
      <t>ガッキュウ</t>
    </rPh>
    <phoneticPr fontId="3"/>
  </si>
  <si>
    <t>◆職員の配置状況</t>
    <rPh sb="1" eb="3">
      <t>ショクイン</t>
    </rPh>
    <rPh sb="3" eb="4">
      <t>イクジ</t>
    </rPh>
    <rPh sb="4" eb="6">
      <t>ハイチ</t>
    </rPh>
    <rPh sb="6" eb="8">
      <t>ジョウキョウ</t>
    </rPh>
    <phoneticPr fontId="3"/>
  </si>
  <si>
    <t>※</t>
    <phoneticPr fontId="3"/>
  </si>
  <si>
    <t>分園に園庭を設置しない場合、本園には、本園及び分園の学級数・園児数に対応した面積が必要</t>
    <rPh sb="6" eb="8">
      <t>セッチ</t>
    </rPh>
    <phoneticPr fontId="3"/>
  </si>
  <si>
    <t>A</t>
    <phoneticPr fontId="3"/>
  </si>
  <si>
    <t>B</t>
    <phoneticPr fontId="3"/>
  </si>
  <si>
    <t>C</t>
    <phoneticPr fontId="3"/>
  </si>
  <si>
    <t>D</t>
    <phoneticPr fontId="3"/>
  </si>
  <si>
    <t>≧A又はB</t>
    <phoneticPr fontId="3"/>
  </si>
  <si>
    <t>≧C又はD</t>
    <phoneticPr fontId="3"/>
  </si>
  <si>
    <t>E</t>
    <phoneticPr fontId="3"/>
  </si>
  <si>
    <t>F</t>
    <phoneticPr fontId="3"/>
  </si>
  <si>
    <t>G</t>
    <phoneticPr fontId="3"/>
  </si>
  <si>
    <t>H</t>
    <phoneticPr fontId="3"/>
  </si>
  <si>
    <t>I</t>
    <phoneticPr fontId="3"/>
  </si>
  <si>
    <t>J</t>
    <phoneticPr fontId="3"/>
  </si>
  <si>
    <t>≧H、I又はJ</t>
    <phoneticPr fontId="3"/>
  </si>
  <si>
    <t>副園長又は教頭</t>
    <rPh sb="0" eb="3">
      <t>フクエンチョウ</t>
    </rPh>
    <rPh sb="3" eb="4">
      <t>マタ</t>
    </rPh>
    <rPh sb="5" eb="7">
      <t>キョウトウ</t>
    </rPh>
    <phoneticPr fontId="3"/>
  </si>
  <si>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6">
      <t>ジョ</t>
    </rPh>
    <rPh sb="16" eb="18">
      <t>キョウユ</t>
    </rPh>
    <phoneticPr fontId="3"/>
  </si>
  <si>
    <t>事務職員</t>
    <rPh sb="0" eb="2">
      <t>ジム</t>
    </rPh>
    <rPh sb="2" eb="4">
      <t>ショクイン</t>
    </rPh>
    <phoneticPr fontId="3"/>
  </si>
  <si>
    <t>単位：人</t>
    <rPh sb="0" eb="2">
      <t>タンイ</t>
    </rPh>
    <rPh sb="3" eb="4">
      <t>ニン</t>
    </rPh>
    <phoneticPr fontId="3"/>
  </si>
  <si>
    <t>必要な資格を有していない者</t>
    <rPh sb="0" eb="2">
      <t>ヒツヨウ</t>
    </rPh>
    <rPh sb="3" eb="5">
      <t>シカク</t>
    </rPh>
    <rPh sb="6" eb="7">
      <t>ユウ</t>
    </rPh>
    <rPh sb="12" eb="13">
      <t>モノ</t>
    </rPh>
    <phoneticPr fontId="3"/>
  </si>
  <si>
    <t>把握方法</t>
    <rPh sb="0" eb="2">
      <t>ハアク</t>
    </rPh>
    <rPh sb="2" eb="4">
      <t>ホウホウ</t>
    </rPh>
    <phoneticPr fontId="3"/>
  </si>
  <si>
    <t>規程の名称</t>
    <rPh sb="0" eb="2">
      <t>キテイ</t>
    </rPh>
    <rPh sb="3" eb="5">
      <t>メイショウ</t>
    </rPh>
    <phoneticPr fontId="3"/>
  </si>
  <si>
    <t>園外で調理し、搬入</t>
    <rPh sb="3" eb="5">
      <t>チョウリ</t>
    </rPh>
    <phoneticPr fontId="3"/>
  </si>
  <si>
    <t>本園で調理し、搬入</t>
    <rPh sb="3" eb="5">
      <t>チョウリ</t>
    </rPh>
    <phoneticPr fontId="3"/>
  </si>
  <si>
    <t>園内で調理</t>
    <rPh sb="1" eb="2">
      <t>ナイ</t>
    </rPh>
    <rPh sb="3" eb="5">
      <t>チョウリ</t>
    </rPh>
    <phoneticPr fontId="3"/>
  </si>
  <si>
    <t>※幼稚園からの移行特例適用の場合</t>
    <rPh sb="1" eb="4">
      <t>ヨウチエン</t>
    </rPh>
    <rPh sb="7" eb="9">
      <t>イコウ</t>
    </rPh>
    <rPh sb="9" eb="11">
      <t>トクレイ</t>
    </rPh>
    <rPh sb="11" eb="13">
      <t>テキヨウ</t>
    </rPh>
    <rPh sb="14" eb="16">
      <t>バアイ</t>
    </rPh>
    <phoneticPr fontId="3"/>
  </si>
  <si>
    <t>◆保育を必要とする園児に対する給食の提供方法</t>
    <rPh sb="15" eb="17">
      <t>キュウショク</t>
    </rPh>
    <rPh sb="18" eb="20">
      <t>テイキョウ</t>
    </rPh>
    <rPh sb="20" eb="22">
      <t>ホウホウ</t>
    </rPh>
    <phoneticPr fontId="3"/>
  </si>
  <si>
    <t>回</t>
    <rPh sb="0" eb="1">
      <t>カイ</t>
    </rPh>
    <phoneticPr fontId="3"/>
  </si>
  <si>
    <t>幼稚園教諭の普通免許状＋保育士の登録</t>
    <rPh sb="0" eb="3">
      <t>ヨウチエン</t>
    </rPh>
    <rPh sb="3" eb="5">
      <t>キョウユ</t>
    </rPh>
    <rPh sb="6" eb="8">
      <t>フツウ</t>
    </rPh>
    <rPh sb="8" eb="10">
      <t>メンキョ</t>
    </rPh>
    <rPh sb="12" eb="15">
      <t>ホイクシ</t>
    </rPh>
    <rPh sb="16" eb="18">
      <t>トウロク</t>
    </rPh>
    <phoneticPr fontId="3"/>
  </si>
  <si>
    <t>Ｅ－mail</t>
    <phoneticPr fontId="3"/>
  </si>
  <si>
    <t>法人名</t>
    <rPh sb="0" eb="2">
      <t>ホウジン</t>
    </rPh>
    <rPh sb="2" eb="3">
      <t>メイ</t>
    </rPh>
    <phoneticPr fontId="3"/>
  </si>
  <si>
    <t>セルを選択すると右側に「▼」が表示されます。▼をクリックし、選択肢の中から該当するものを選んでください。
(手書きで記入する場合は、いずれかに○を付けてください。)</t>
    <rPh sb="3" eb="5">
      <t>センタク</t>
    </rPh>
    <rPh sb="8" eb="10">
      <t>ミギガワ</t>
    </rPh>
    <rPh sb="30" eb="33">
      <t>センタクシ</t>
    </rPh>
    <rPh sb="34" eb="35">
      <t>ナカ</t>
    </rPh>
    <rPh sb="37" eb="39">
      <t>ガイトウ</t>
    </rPh>
    <rPh sb="44" eb="45">
      <t>エラ</t>
    </rPh>
    <rPh sb="73" eb="74">
      <t>ツ</t>
    </rPh>
    <phoneticPr fontId="3"/>
  </si>
  <si>
    <t>いる・いない</t>
  </si>
  <si>
    <t>いる・いない</t>
    <phoneticPr fontId="3"/>
  </si>
  <si>
    <t>いない・いる</t>
    <phoneticPr fontId="3"/>
  </si>
  <si>
    <t>いる・いない・任命又は採用なし</t>
    <rPh sb="7" eb="9">
      <t>ニンメイ</t>
    </rPh>
    <rPh sb="9" eb="10">
      <t>マタ</t>
    </rPh>
    <rPh sb="11" eb="13">
      <t>サイヨウ</t>
    </rPh>
    <phoneticPr fontId="3"/>
  </si>
  <si>
    <t>いる・いない・業務委託</t>
    <rPh sb="7" eb="9">
      <t>ギョウム</t>
    </rPh>
    <rPh sb="9" eb="11">
      <t>イタク</t>
    </rPh>
    <phoneticPr fontId="3"/>
  </si>
  <si>
    <t>ない・ある</t>
    <phoneticPr fontId="3"/>
  </si>
  <si>
    <t>有・無</t>
    <rPh sb="0" eb="1">
      <t>アリ</t>
    </rPh>
    <rPh sb="2" eb="3">
      <t>ナ</t>
    </rPh>
    <phoneticPr fontId="3"/>
  </si>
  <si>
    <t>適・否</t>
    <rPh sb="0" eb="1">
      <t>テキ</t>
    </rPh>
    <rPh sb="2" eb="3">
      <t>ヒ</t>
    </rPh>
    <phoneticPr fontId="3"/>
  </si>
  <si>
    <t>該当・非該当</t>
    <rPh sb="0" eb="2">
      <t>ガイトウ</t>
    </rPh>
    <rPh sb="3" eb="6">
      <t>ヒガイトウ</t>
    </rPh>
    <phoneticPr fontId="3"/>
  </si>
  <si>
    <t>常勤・非常勤</t>
    <rPh sb="0" eb="2">
      <t>ジョウキン</t>
    </rPh>
    <rPh sb="3" eb="6">
      <t>ヒジョウキン</t>
    </rPh>
    <phoneticPr fontId="3"/>
  </si>
  <si>
    <t>いる・いない・採用なし</t>
    <rPh sb="7" eb="9">
      <t>サイヨウ</t>
    </rPh>
    <phoneticPr fontId="3"/>
  </si>
  <si>
    <t>いる・いない・該当なし</t>
    <rPh sb="7" eb="9">
      <t>ガイトウ</t>
    </rPh>
    <phoneticPr fontId="3"/>
  </si>
  <si>
    <t>その他(</t>
  </si>
  <si>
    <t>その他(</t>
    <rPh sb="2" eb="3">
      <t>タ</t>
    </rPh>
    <phoneticPr fontId="3"/>
  </si>
  <si>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</si>
  <si>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◆その他配置している職員(該当に〇)</t>
    <rPh sb="3" eb="4">
      <t>タ</t>
    </rPh>
    <rPh sb="4" eb="6">
      <t>ハイチ</t>
    </rPh>
    <rPh sb="10" eb="12">
      <t>ショクイン</t>
    </rPh>
    <rPh sb="13" eb="15">
      <t>ガイトウ</t>
    </rPh>
    <phoneticPr fontId="3"/>
  </si>
  <si>
    <t>(注)調理業務の全部を委託している場合は、記入不要です。</t>
    <rPh sb="1" eb="2">
      <t>チュウ</t>
    </rPh>
    <rPh sb="3" eb="5">
      <t>チョウリ</t>
    </rPh>
    <rPh sb="5" eb="7">
      <t>ギョウム</t>
    </rPh>
    <rPh sb="8" eb="10">
      <t>ゼンブ</t>
    </rPh>
    <rPh sb="11" eb="13">
      <t>イタク</t>
    </rPh>
    <rPh sb="17" eb="19">
      <t>バアイ</t>
    </rPh>
    <rPh sb="21" eb="23">
      <t>キニュウ</t>
    </rPh>
    <rPh sb="23" eb="25">
      <t>フヨウ</t>
    </rPh>
    <phoneticPr fontId="3"/>
  </si>
  <si>
    <t>特例適用(上記いずれかの資格を有している者)</t>
    <rPh sb="0" eb="2">
      <t>トクレイ</t>
    </rPh>
    <rPh sb="2" eb="4">
      <t>テキヨウ</t>
    </rPh>
    <rPh sb="5" eb="7">
      <t>ジョウキ</t>
    </rPh>
    <rPh sb="12" eb="14">
      <t>シカク</t>
    </rPh>
    <rPh sb="15" eb="16">
      <t>ユウ</t>
    </rPh>
    <rPh sb="20" eb="21">
      <t>モノ</t>
    </rPh>
    <phoneticPr fontId="3"/>
  </si>
  <si>
    <t>2学級以上　320㎡＋100㎡×(学級数－2)</t>
  </si>
  <si>
    <t>※特例(イ)適用の場合</t>
    <rPh sb="1" eb="3">
      <t>トクレイ</t>
    </rPh>
    <rPh sb="6" eb="8">
      <t>テキヨウ</t>
    </rPh>
    <rPh sb="9" eb="11">
      <t>バアイ</t>
    </rPh>
    <phoneticPr fontId="3"/>
  </si>
  <si>
    <t>2学級以下　330㎡＋30㎡×(学級数－1)</t>
  </si>
  <si>
    <t>3学級以上　400㎡＋80㎡×(学級数－3)</t>
  </si>
  <si>
    <t>・特例(ア)又は(イ)適用の場合</t>
    <rPh sb="1" eb="3">
      <t>トクレイ</t>
    </rPh>
    <rPh sb="6" eb="7">
      <t>マタ</t>
    </rPh>
    <rPh sb="11" eb="13">
      <t>テキヨウ</t>
    </rPh>
    <rPh sb="14" eb="16">
      <t>バアイ</t>
    </rPh>
    <phoneticPr fontId="3"/>
  </si>
  <si>
    <t>変更届出年月日(有の場合)</t>
    <rPh sb="0" eb="2">
      <t>ヘンコウ</t>
    </rPh>
    <rPh sb="2" eb="3">
      <t>トドケ</t>
    </rPh>
    <rPh sb="3" eb="4">
      <t>デ</t>
    </rPh>
    <rPh sb="4" eb="7">
      <t>ネンガッピ</t>
    </rPh>
    <rPh sb="8" eb="9">
      <t>ア</t>
    </rPh>
    <rPh sb="10" eb="12">
      <t>バアイ</t>
    </rPh>
    <phoneticPr fontId="3"/>
  </si>
  <si>
    <t>)</t>
  </si>
  <si>
    <t>ハザードマップ
該当内容
(該当に〇)</t>
    <rPh sb="8" eb="10">
      <t>ガイトウ</t>
    </rPh>
    <rPh sb="10" eb="12">
      <t>ナイヨウ</t>
    </rPh>
    <phoneticPr fontId="3"/>
  </si>
  <si>
    <t>浸水(内水)</t>
  </si>
  <si>
    <t>※「☆」欄には、専任保育教諭のうち、助保育教諭及び講師の員数を記入。</t>
    <rPh sb="8" eb="10">
      <t>センニン</t>
    </rPh>
    <rPh sb="10" eb="12">
      <t>ホイク</t>
    </rPh>
    <rPh sb="12" eb="14">
      <t>キョウユ</t>
    </rPh>
    <rPh sb="18" eb="19">
      <t>ジョ</t>
    </rPh>
    <rPh sb="19" eb="21">
      <t>ホイク</t>
    </rPh>
    <rPh sb="21" eb="23">
      <t>キョウユ</t>
    </rPh>
    <rPh sb="23" eb="24">
      <t>オヨ</t>
    </rPh>
    <rPh sb="25" eb="27">
      <t>コウシ</t>
    </rPh>
    <rPh sb="28" eb="30">
      <t>インズウ</t>
    </rPh>
    <rPh sb="31" eb="33">
      <t>キニュウ</t>
    </rPh>
    <phoneticPr fontId="3"/>
  </si>
  <si>
    <t>◆分園を設置している。</t>
    <rPh sb="1" eb="3">
      <t>ブンエン</t>
    </rPh>
    <rPh sb="4" eb="6">
      <t>セッチ</t>
    </rPh>
    <phoneticPr fontId="2"/>
  </si>
  <si>
    <t>◆嘱託医等の配置状況</t>
    <rPh sb="1" eb="3">
      <t>ショクタク</t>
    </rPh>
    <rPh sb="3" eb="4">
      <t>イ</t>
    </rPh>
    <rPh sb="4" eb="5">
      <t>トウ</t>
    </rPh>
    <rPh sb="6" eb="8">
      <t>ハイチ</t>
    </rPh>
    <rPh sb="8" eb="10">
      <t>ジョウキョウ</t>
    </rPh>
    <phoneticPr fontId="3"/>
  </si>
  <si>
    <t>※上記資格を満たさない場合
　左記ただし書きの該当</t>
    <rPh sb="1" eb="3">
      <t>ジョウキ</t>
    </rPh>
    <rPh sb="3" eb="5">
      <t>シカク</t>
    </rPh>
    <rPh sb="6" eb="7">
      <t>ミ</t>
    </rPh>
    <rPh sb="11" eb="13">
      <t>バアイ</t>
    </rPh>
    <rPh sb="15" eb="17">
      <t>サキ</t>
    </rPh>
    <rPh sb="20" eb="21">
      <t>ガ</t>
    </rPh>
    <phoneticPr fontId="3"/>
  </si>
  <si>
    <t>◆園舎の面積</t>
    <phoneticPr fontId="3"/>
  </si>
  <si>
    <t>◆園庭の面積</t>
    <rPh sb="2" eb="3">
      <t>ニワ</t>
    </rPh>
    <phoneticPr fontId="3"/>
  </si>
  <si>
    <t>≧E、F又はG</t>
    <phoneticPr fontId="3"/>
  </si>
  <si>
    <t>◆乳児室、ほふく室、保育室又は遊戯室の面積の状況</t>
    <rPh sb="1" eb="3">
      <t>ニュウジ</t>
    </rPh>
    <rPh sb="3" eb="4">
      <t>シツ</t>
    </rPh>
    <rPh sb="8" eb="9">
      <t>シツ</t>
    </rPh>
    <rPh sb="10" eb="13">
      <t>ホイクシツ</t>
    </rPh>
    <rPh sb="13" eb="14">
      <t>マタ</t>
    </rPh>
    <rPh sb="15" eb="18">
      <t>ユウギシツ</t>
    </rPh>
    <rPh sb="19" eb="21">
      <t>メンセキ</t>
    </rPh>
    <rPh sb="22" eb="24">
      <t>ジョウキョウ</t>
    </rPh>
    <phoneticPr fontId="3"/>
  </si>
  <si>
    <t>◆給食施設栄養管理報告書(児童福祉施設用)</t>
    <rPh sb="1" eb="3">
      <t>キュウショク</t>
    </rPh>
    <rPh sb="3" eb="5">
      <t>シセツ</t>
    </rPh>
    <rPh sb="5" eb="7">
      <t>エイヨウ</t>
    </rPh>
    <rPh sb="7" eb="9">
      <t>カンリ</t>
    </rPh>
    <rPh sb="9" eb="12">
      <t>ホウコクショ</t>
    </rPh>
    <rPh sb="13" eb="15">
      <t>ジドウ</t>
    </rPh>
    <rPh sb="15" eb="17">
      <t>フクシ</t>
    </rPh>
    <rPh sb="17" eb="20">
      <t>シセツヨウ</t>
    </rPh>
    <phoneticPr fontId="3"/>
  </si>
  <si>
    <t>報告年月日(直近)</t>
    <rPh sb="0" eb="2">
      <t>ホウコク</t>
    </rPh>
    <rPh sb="2" eb="5">
      <t>ネンガッピ</t>
    </rPh>
    <rPh sb="6" eb="8">
      <t>チョッキン</t>
    </rPh>
    <phoneticPr fontId="3"/>
  </si>
  <si>
    <t>名</t>
    <rPh sb="0" eb="1">
      <t>メイ</t>
    </rPh>
    <phoneticPr fontId="3"/>
  </si>
  <si>
    <t>前年度未受診数</t>
    <rPh sb="0" eb="3">
      <t>ゼンネンド</t>
    </rPh>
    <rPh sb="3" eb="4">
      <t>ミ</t>
    </rPh>
    <rPh sb="4" eb="6">
      <t>ジュシン</t>
    </rPh>
    <rPh sb="6" eb="7">
      <t>スウ</t>
    </rPh>
    <phoneticPr fontId="3"/>
  </si>
  <si>
    <t>◆定期健康診断未受診の児童への対応をご記入ください。</t>
    <rPh sb="1" eb="3">
      <t>テイキ</t>
    </rPh>
    <rPh sb="3" eb="5">
      <t>ケンコウ</t>
    </rPh>
    <rPh sb="5" eb="7">
      <t>シンダン</t>
    </rPh>
    <rPh sb="7" eb="8">
      <t>ミ</t>
    </rPh>
    <rPh sb="8" eb="10">
      <t>ジュシン</t>
    </rPh>
    <rPh sb="11" eb="13">
      <t>ジドウ</t>
    </rPh>
    <rPh sb="15" eb="17">
      <t>タイオウ</t>
    </rPh>
    <rPh sb="19" eb="21">
      <t>キニュウ</t>
    </rPh>
    <phoneticPr fontId="3"/>
  </si>
  <si>
    <t>前年度対象人数</t>
    <rPh sb="0" eb="3">
      <t>ゼンネンド</t>
    </rPh>
    <rPh sb="3" eb="5">
      <t>タイショウ</t>
    </rPh>
    <rPh sb="5" eb="7">
      <t>ニンズウ</t>
    </rPh>
    <phoneticPr fontId="3"/>
  </si>
  <si>
    <t>◆早期発見のための取組みをご記入ください。</t>
    <rPh sb="1" eb="3">
      <t>ソウキ</t>
    </rPh>
    <rPh sb="3" eb="5">
      <t>ハッケン</t>
    </rPh>
    <rPh sb="9" eb="11">
      <t>トリクミ</t>
    </rPh>
    <rPh sb="14" eb="16">
      <t>キニュウ</t>
    </rPh>
    <phoneticPr fontId="3"/>
  </si>
  <si>
    <t>◆該当児の在籍数</t>
    <rPh sb="1" eb="3">
      <t>ガイトウ</t>
    </rPh>
    <rPh sb="3" eb="4">
      <t>ジ</t>
    </rPh>
    <rPh sb="5" eb="7">
      <t>ザイセキ</t>
    </rPh>
    <rPh sb="7" eb="8">
      <t>スウ</t>
    </rPh>
    <phoneticPr fontId="3"/>
  </si>
  <si>
    <t>◆感染症等の発生の予防対策をご記入ください。</t>
    <rPh sb="1" eb="4">
      <t>カンセンショウ</t>
    </rPh>
    <rPh sb="4" eb="5">
      <t>トウ</t>
    </rPh>
    <rPh sb="6" eb="8">
      <t>ハッセイ</t>
    </rPh>
    <rPh sb="9" eb="11">
      <t>ヨボウ</t>
    </rPh>
    <rPh sb="11" eb="13">
      <t>タイサク</t>
    </rPh>
    <rPh sb="15" eb="17">
      <t>キニュウ</t>
    </rPh>
    <phoneticPr fontId="3"/>
  </si>
  <si>
    <t>◆前年度感染症等の発生状況及び保護者への情報提供の状況</t>
    <rPh sb="1" eb="4">
      <t>ゼンネンド</t>
    </rPh>
    <rPh sb="4" eb="7">
      <t>カンセンショウ</t>
    </rPh>
    <rPh sb="7" eb="8">
      <t>トウ</t>
    </rPh>
    <rPh sb="9" eb="11">
      <t>ハッセイ</t>
    </rPh>
    <rPh sb="11" eb="13">
      <t>ジョウキョウ</t>
    </rPh>
    <rPh sb="13" eb="14">
      <t>オヨ</t>
    </rPh>
    <rPh sb="15" eb="18">
      <t>ホゴシャ</t>
    </rPh>
    <rPh sb="20" eb="22">
      <t>ジョウホウ</t>
    </rPh>
    <rPh sb="22" eb="24">
      <t>テイキョウ</t>
    </rPh>
    <rPh sb="25" eb="27">
      <t>ジョウキョウ</t>
    </rPh>
    <phoneticPr fontId="3"/>
  </si>
  <si>
    <t>有・無</t>
  </si>
  <si>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3"/>
  </si>
  <si>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3"/>
  </si>
  <si>
    <t>◆検査漏れがあった場合の対応方法をご記入ください。</t>
    <rPh sb="1" eb="3">
      <t>ケンサ</t>
    </rPh>
    <rPh sb="3" eb="4">
      <t>モ</t>
    </rPh>
    <rPh sb="9" eb="11">
      <t>バアイ</t>
    </rPh>
    <rPh sb="12" eb="14">
      <t>タイオウ</t>
    </rPh>
    <rPh sb="14" eb="16">
      <t>ホウホウ</t>
    </rPh>
    <rPh sb="18" eb="20">
      <t>キニュウ</t>
    </rPh>
    <phoneticPr fontId="3"/>
  </si>
  <si>
    <t>前年度途中入園児数</t>
    <rPh sb="0" eb="3">
      <t>ゼンネンド</t>
    </rPh>
    <rPh sb="3" eb="5">
      <t>トチュウ</t>
    </rPh>
    <rPh sb="5" eb="7">
      <t>ニュウエン</t>
    </rPh>
    <rPh sb="7" eb="8">
      <t>ジ</t>
    </rPh>
    <rPh sb="8" eb="9">
      <t>スウ</t>
    </rPh>
    <phoneticPr fontId="3"/>
  </si>
  <si>
    <t>◆年度途中に入園した児童の健康診断実施状況をご記入ください。</t>
    <rPh sb="1" eb="3">
      <t>ネンド</t>
    </rPh>
    <rPh sb="3" eb="5">
      <t>トチュウ</t>
    </rPh>
    <rPh sb="6" eb="8">
      <t>ニュウエン</t>
    </rPh>
    <rPh sb="10" eb="12">
      <t>ジドウ</t>
    </rPh>
    <rPh sb="13" eb="15">
      <t>ケンコウ</t>
    </rPh>
    <rPh sb="15" eb="17">
      <t>シンダン</t>
    </rPh>
    <rPh sb="17" eb="19">
      <t>ジッシ</t>
    </rPh>
    <rPh sb="19" eb="21">
      <t>ジョウキョウ</t>
    </rPh>
    <rPh sb="23" eb="25">
      <t>キニュウ</t>
    </rPh>
    <phoneticPr fontId="3"/>
  </si>
  <si>
    <t>実施状況</t>
    <rPh sb="0" eb="2">
      <t>ジッシ</t>
    </rPh>
    <rPh sb="2" eb="4">
      <t>ジョウキョウ</t>
    </rPh>
    <phoneticPr fontId="3"/>
  </si>
  <si>
    <t>検食の実施</t>
    <rPh sb="0" eb="2">
      <t>ケンショク</t>
    </rPh>
    <rPh sb="3" eb="5">
      <t>ジッシ</t>
    </rPh>
    <phoneticPr fontId="3"/>
  </si>
  <si>
    <t>調理業務の衛生的取扱い等契約の履行状況の確認</t>
    <rPh sb="0" eb="2">
      <t>チョウリ</t>
    </rPh>
    <rPh sb="2" eb="4">
      <t>ギョウム</t>
    </rPh>
    <rPh sb="5" eb="8">
      <t>エイセイテキ</t>
    </rPh>
    <rPh sb="8" eb="10">
      <t>トリアツカ</t>
    </rPh>
    <rPh sb="11" eb="12">
      <t>トウ</t>
    </rPh>
    <rPh sb="12" eb="14">
      <t>ケイヤク</t>
    </rPh>
    <rPh sb="15" eb="17">
      <t>リコウ</t>
    </rPh>
    <rPh sb="17" eb="19">
      <t>ジョウキョウ</t>
    </rPh>
    <rPh sb="20" eb="22">
      <t>カクニン</t>
    </rPh>
    <phoneticPr fontId="3"/>
  </si>
  <si>
    <t>児童の嗜好調査及び喫食状況の把握</t>
    <rPh sb="0" eb="2">
      <t>ジドウ</t>
    </rPh>
    <rPh sb="3" eb="5">
      <t>シコウ</t>
    </rPh>
    <rPh sb="5" eb="7">
      <t>チョウサ</t>
    </rPh>
    <rPh sb="7" eb="8">
      <t>オヨ</t>
    </rPh>
    <rPh sb="9" eb="11">
      <t>キッショク</t>
    </rPh>
    <rPh sb="11" eb="13">
      <t>ジョウキョウ</t>
    </rPh>
    <rPh sb="14" eb="16">
      <t>ハアク</t>
    </rPh>
    <phoneticPr fontId="3"/>
  </si>
  <si>
    <t>栄養指導の実施</t>
    <rPh sb="0" eb="2">
      <t>エイヨウ</t>
    </rPh>
    <rPh sb="2" eb="4">
      <t>シドウ</t>
    </rPh>
    <rPh sb="5" eb="7">
      <t>ジッシ</t>
    </rPh>
    <phoneticPr fontId="3"/>
  </si>
  <si>
    <t>◆受託業者が実施した健康診断及び検便の確認</t>
    <rPh sb="1" eb="3">
      <t>ジュタク</t>
    </rPh>
    <rPh sb="3" eb="5">
      <t>ギョウシャ</t>
    </rPh>
    <rPh sb="6" eb="8">
      <t>ジッシ</t>
    </rPh>
    <rPh sb="10" eb="12">
      <t>ケンコウ</t>
    </rPh>
    <rPh sb="12" eb="14">
      <t>シンダン</t>
    </rPh>
    <rPh sb="14" eb="15">
      <t>オヨ</t>
    </rPh>
    <rPh sb="16" eb="18">
      <t>ケンベン</t>
    </rPh>
    <rPh sb="19" eb="21">
      <t>カクニン</t>
    </rPh>
    <phoneticPr fontId="3"/>
  </si>
  <si>
    <t>確認担当者</t>
    <rPh sb="0" eb="2">
      <t>カクニン</t>
    </rPh>
    <rPh sb="2" eb="5">
      <t>タントウシャ</t>
    </rPh>
    <phoneticPr fontId="3"/>
  </si>
  <si>
    <t>◆健康診断及び検便の実施結果確認方法をご記入ください。</t>
    <rPh sb="1" eb="3">
      <t>ケンコウ</t>
    </rPh>
    <rPh sb="3" eb="5">
      <t>シンダン</t>
    </rPh>
    <rPh sb="5" eb="6">
      <t>オヨ</t>
    </rPh>
    <rPh sb="7" eb="9">
      <t>ケンベン</t>
    </rPh>
    <rPh sb="10" eb="12">
      <t>ジッシ</t>
    </rPh>
    <rPh sb="12" eb="14">
      <t>ケッカ</t>
    </rPh>
    <rPh sb="14" eb="16">
      <t>カクニン</t>
    </rPh>
    <rPh sb="16" eb="18">
      <t>ホウホウ</t>
    </rPh>
    <rPh sb="20" eb="22">
      <t>キニュウ</t>
    </rPh>
    <phoneticPr fontId="3"/>
  </si>
  <si>
    <t>献立の確認</t>
    <rPh sb="0" eb="2">
      <t>コンダテ</t>
    </rPh>
    <rPh sb="3" eb="5">
      <t>カクニン</t>
    </rPh>
    <phoneticPr fontId="3"/>
  </si>
  <si>
    <t>除去食を要する児童数</t>
    <rPh sb="0" eb="2">
      <t>ジョキョ</t>
    </rPh>
    <rPh sb="2" eb="3">
      <t>ショク</t>
    </rPh>
    <rPh sb="4" eb="5">
      <t>ヨウ</t>
    </rPh>
    <rPh sb="7" eb="9">
      <t>ジドウ</t>
    </rPh>
    <rPh sb="9" eb="10">
      <t>スウ</t>
    </rPh>
    <phoneticPr fontId="3"/>
  </si>
  <si>
    <t>◆除去食対応フローチャートの作成</t>
    <rPh sb="1" eb="3">
      <t>ジョキョ</t>
    </rPh>
    <rPh sb="3" eb="4">
      <t>ショク</t>
    </rPh>
    <rPh sb="4" eb="6">
      <t>タイオウ</t>
    </rPh>
    <rPh sb="14" eb="16">
      <t>サクセイ</t>
    </rPh>
    <phoneticPr fontId="3"/>
  </si>
  <si>
    <t>◆誤食時の対応フローチャートの作成</t>
    <rPh sb="1" eb="2">
      <t>ゴ</t>
    </rPh>
    <rPh sb="3" eb="4">
      <t>ジ</t>
    </rPh>
    <rPh sb="5" eb="7">
      <t>タイオウ</t>
    </rPh>
    <rPh sb="15" eb="17">
      <t>サクセイ</t>
    </rPh>
    <phoneticPr fontId="3"/>
  </si>
  <si>
    <t>※調理業務委託施設のみ回答</t>
    <rPh sb="1" eb="3">
      <t>チョウリ</t>
    </rPh>
    <rPh sb="3" eb="5">
      <t>ギョウム</t>
    </rPh>
    <rPh sb="5" eb="7">
      <t>イタク</t>
    </rPh>
    <rPh sb="7" eb="9">
      <t>シセツ</t>
    </rPh>
    <rPh sb="11" eb="13">
      <t>カイトウ</t>
    </rPh>
    <phoneticPr fontId="3"/>
  </si>
  <si>
    <t>適正な給食材料の使用及び所要の栄養量が確保される調理の実施</t>
    <rPh sb="0" eb="2">
      <t>テキセイ</t>
    </rPh>
    <rPh sb="3" eb="5">
      <t>キュウショク</t>
    </rPh>
    <rPh sb="5" eb="7">
      <t>ザイリョウ</t>
    </rPh>
    <rPh sb="8" eb="10">
      <t>シヨウ</t>
    </rPh>
    <rPh sb="10" eb="11">
      <t>オヨ</t>
    </rPh>
    <rPh sb="12" eb="14">
      <t>ショヨウ</t>
    </rPh>
    <rPh sb="15" eb="17">
      <t>エイヨウ</t>
    </rPh>
    <rPh sb="17" eb="18">
      <t>リョウ</t>
    </rPh>
    <rPh sb="19" eb="21">
      <t>カクホ</t>
    </rPh>
    <rPh sb="24" eb="26">
      <t>チョウリ</t>
    </rPh>
    <rPh sb="27" eb="29">
      <t>ジッシ</t>
    </rPh>
    <phoneticPr fontId="3"/>
  </si>
  <si>
    <t>受託業者の調理業務の実績や組織体制</t>
    <rPh sb="0" eb="2">
      <t>ジュタク</t>
    </rPh>
    <rPh sb="2" eb="4">
      <t>ギョウシャ</t>
    </rPh>
    <rPh sb="5" eb="7">
      <t>チョウリ</t>
    </rPh>
    <rPh sb="7" eb="9">
      <t>ギョウム</t>
    </rPh>
    <rPh sb="10" eb="12">
      <t>ジッセキ</t>
    </rPh>
    <rPh sb="13" eb="15">
      <t>ソシキ</t>
    </rPh>
    <rPh sb="15" eb="17">
      <t>タイセイ</t>
    </rPh>
    <phoneticPr fontId="3"/>
  </si>
  <si>
    <t>受託業者の栄養士配置状況</t>
    <rPh sb="0" eb="2">
      <t>ジュタク</t>
    </rPh>
    <rPh sb="2" eb="4">
      <t>ギョウシャ</t>
    </rPh>
    <rPh sb="5" eb="8">
      <t>エイヨウシ</t>
    </rPh>
    <rPh sb="8" eb="10">
      <t>ハイチ</t>
    </rPh>
    <rPh sb="10" eb="12">
      <t>ジョウキョウ</t>
    </rPh>
    <phoneticPr fontId="3"/>
  </si>
  <si>
    <t>調理従事業務者の経験の程度</t>
    <rPh sb="0" eb="2">
      <t>チョウリ</t>
    </rPh>
    <rPh sb="2" eb="4">
      <t>ジュウジ</t>
    </rPh>
    <rPh sb="4" eb="6">
      <t>ギョウム</t>
    </rPh>
    <rPh sb="6" eb="7">
      <t>シャ</t>
    </rPh>
    <rPh sb="8" eb="10">
      <t>ケイケン</t>
    </rPh>
    <rPh sb="11" eb="13">
      <t>テイド</t>
    </rPh>
    <phoneticPr fontId="3"/>
  </si>
  <si>
    <t>受託業者の衛生面及び技術面の教育又は訓練の実施状況</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rPh sb="23" eb="25">
      <t>ジョウキョウ</t>
    </rPh>
    <phoneticPr fontId="3"/>
  </si>
  <si>
    <t>調理従事者の定期的な健康診断及び検便の実施状況</t>
    <rPh sb="0" eb="2">
      <t>チョウリ</t>
    </rPh>
    <rPh sb="2" eb="5">
      <t>ジュウジシャ</t>
    </rPh>
    <rPh sb="6" eb="9">
      <t>テイキテキ</t>
    </rPh>
    <rPh sb="10" eb="12">
      <t>ケンコウ</t>
    </rPh>
    <rPh sb="12" eb="14">
      <t>シンダン</t>
    </rPh>
    <rPh sb="14" eb="15">
      <t>オヨ</t>
    </rPh>
    <rPh sb="16" eb="18">
      <t>ケンベン</t>
    </rPh>
    <rPh sb="19" eb="21">
      <t>ジッシ</t>
    </rPh>
    <rPh sb="21" eb="23">
      <t>ジョウキョウ</t>
    </rPh>
    <phoneticPr fontId="3"/>
  </si>
  <si>
    <t>不当廉売行為等健全な商習慣に違反する行為の状況</t>
    <rPh sb="0" eb="2">
      <t>フトウ</t>
    </rPh>
    <rPh sb="2" eb="4">
      <t>レンバイ</t>
    </rPh>
    <rPh sb="4" eb="6">
      <t>コウイ</t>
    </rPh>
    <rPh sb="6" eb="7">
      <t>トウ</t>
    </rPh>
    <rPh sb="7" eb="9">
      <t>ケンゼン</t>
    </rPh>
    <rPh sb="10" eb="13">
      <t>ショウシュウカン</t>
    </rPh>
    <rPh sb="14" eb="16">
      <t>イハン</t>
    </rPh>
    <rPh sb="18" eb="20">
      <t>コウイ</t>
    </rPh>
    <rPh sb="21" eb="23">
      <t>ジョウキョウ</t>
    </rPh>
    <phoneticPr fontId="3"/>
  </si>
  <si>
    <t>項目</t>
    <phoneticPr fontId="3"/>
  </si>
  <si>
    <t>　</t>
  </si>
  <si>
    <t>）</t>
    <phoneticPr fontId="2"/>
  </si>
  <si>
    <t>記録</t>
    <rPh sb="0" eb="2">
      <t>キロク</t>
    </rPh>
    <phoneticPr fontId="3"/>
  </si>
  <si>
    <t>報告日</t>
    <rPh sb="0" eb="2">
      <t>ホウコク</t>
    </rPh>
    <rPh sb="2" eb="3">
      <t>ビ</t>
    </rPh>
    <phoneticPr fontId="3"/>
  </si>
  <si>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3"/>
  </si>
  <si>
    <t>施設が実施する業務</t>
    <rPh sb="0" eb="2">
      <t>シセツ</t>
    </rPh>
    <rPh sb="3" eb="5">
      <t>ジッシ</t>
    </rPh>
    <rPh sb="7" eb="9">
      <t>ギョウム</t>
    </rPh>
    <phoneticPr fontId="3"/>
  </si>
  <si>
    <t>◆園児の保護者の子育て支援の状況をご記入ください。</t>
    <rPh sb="1" eb="3">
      <t>エンジ</t>
    </rPh>
    <rPh sb="4" eb="7">
      <t>ホゴシャ</t>
    </rPh>
    <rPh sb="8" eb="10">
      <t>コソダ</t>
    </rPh>
    <rPh sb="11" eb="13">
      <t>シエン</t>
    </rPh>
    <rPh sb="14" eb="16">
      <t>ジョウキョウ</t>
    </rPh>
    <rPh sb="18" eb="20">
      <t>キニュウ</t>
    </rPh>
    <phoneticPr fontId="3"/>
  </si>
  <si>
    <t>◆食に関する取組内容をご記入ください。</t>
    <rPh sb="1" eb="2">
      <t>ショク</t>
    </rPh>
    <rPh sb="3" eb="4">
      <t>カン</t>
    </rPh>
    <rPh sb="6" eb="7">
      <t>ト</t>
    </rPh>
    <rPh sb="7" eb="8">
      <t>ク</t>
    </rPh>
    <rPh sb="8" eb="10">
      <t>ナイヨウ</t>
    </rPh>
    <rPh sb="12" eb="14">
      <t>キニュウ</t>
    </rPh>
    <phoneticPr fontId="3"/>
  </si>
  <si>
    <t>◆月に1回以上の検便の実施</t>
    <rPh sb="1" eb="2">
      <t>ツキ</t>
    </rPh>
    <rPh sb="4" eb="7">
      <t>カイイジョウ</t>
    </rPh>
    <rPh sb="8" eb="10">
      <t>ケンベン</t>
    </rPh>
    <rPh sb="11" eb="13">
      <t>ジッシ</t>
    </rPh>
    <phoneticPr fontId="3"/>
  </si>
  <si>
    <t>満3歳以上</t>
  </si>
  <si>
    <t>満3歳未満</t>
    <rPh sb="0" eb="1">
      <t>マン</t>
    </rPh>
    <rPh sb="2" eb="3">
      <t>サイ</t>
    </rPh>
    <rPh sb="3" eb="5">
      <t>ミマン</t>
    </rPh>
    <phoneticPr fontId="3"/>
  </si>
  <si>
    <t>満3歳以上</t>
    <rPh sb="0" eb="1">
      <t>マン</t>
    </rPh>
    <rPh sb="2" eb="3">
      <t>サイ</t>
    </rPh>
    <rPh sb="3" eb="5">
      <t>イジョウ</t>
    </rPh>
    <phoneticPr fontId="3"/>
  </si>
  <si>
    <t>1号</t>
    <rPh sb="1" eb="2">
      <t>ゴウ</t>
    </rPh>
    <phoneticPr fontId="3"/>
  </si>
  <si>
    <t>1歳児</t>
    <rPh sb="1" eb="2">
      <t>サイ</t>
    </rPh>
    <rPh sb="2" eb="3">
      <t>ジ</t>
    </rPh>
    <phoneticPr fontId="3"/>
  </si>
  <si>
    <t>(1)満1歳未満の園児</t>
  </si>
  <si>
    <t>×1.98㎡</t>
  </si>
  <si>
    <t>園児1人当たり</t>
    <rPh sb="0" eb="2">
      <t>エンジ</t>
    </rPh>
    <rPh sb="3" eb="4">
      <t>ニン</t>
    </rPh>
    <rPh sb="4" eb="5">
      <t>ア</t>
    </rPh>
    <phoneticPr fontId="3"/>
  </si>
  <si>
    <t>乳児室又はほふく室※1</t>
    <rPh sb="0" eb="2">
      <t>ニュウジ</t>
    </rPh>
    <rPh sb="2" eb="3">
      <t>シツ</t>
    </rPh>
    <rPh sb="3" eb="4">
      <t>マタ</t>
    </rPh>
    <rPh sb="8" eb="9">
      <t>シツ</t>
    </rPh>
    <phoneticPr fontId="3"/>
  </si>
  <si>
    <t>調乳室※1</t>
    <rPh sb="0" eb="3">
      <t>チョウニュウシツ</t>
    </rPh>
    <phoneticPr fontId="3"/>
  </si>
  <si>
    <t>沐浴室※1</t>
    <rPh sb="0" eb="2">
      <t>モクヨク</t>
    </rPh>
    <rPh sb="2" eb="3">
      <t>シツ</t>
    </rPh>
    <phoneticPr fontId="3"/>
  </si>
  <si>
    <t>年1回以上の実施</t>
    <rPh sb="0" eb="1">
      <t>ネン</t>
    </rPh>
    <rPh sb="2" eb="3">
      <t>カイ</t>
    </rPh>
    <rPh sb="3" eb="5">
      <t>イジョウ</t>
    </rPh>
    <rPh sb="6" eb="8">
      <t>ジッシ</t>
    </rPh>
    <phoneticPr fontId="3"/>
  </si>
  <si>
    <t>2号</t>
    <rPh sb="1" eb="2">
      <t>ゴウ</t>
    </rPh>
    <phoneticPr fontId="3"/>
  </si>
  <si>
    <t>2歳児</t>
    <rPh sb="1" eb="2">
      <t>サイ</t>
    </rPh>
    <rPh sb="2" eb="3">
      <t>ジ</t>
    </rPh>
    <phoneticPr fontId="3"/>
  </si>
  <si>
    <t>1歳児＋2歳児</t>
    <rPh sb="1" eb="2">
      <t>サイ</t>
    </rPh>
    <rPh sb="2" eb="3">
      <t>ジ</t>
    </rPh>
    <rPh sb="5" eb="6">
      <t>サイ</t>
    </rPh>
    <rPh sb="6" eb="7">
      <t>ジ</t>
    </rPh>
    <phoneticPr fontId="3"/>
  </si>
  <si>
    <t>　満2歳の園児数</t>
  </si>
  <si>
    <t>　満2歳の園児数</t>
    <rPh sb="5" eb="7">
      <t>エンジ</t>
    </rPh>
    <rPh sb="7" eb="8">
      <t>スウ</t>
    </rPh>
    <phoneticPr fontId="3"/>
  </si>
  <si>
    <t>保育室※2</t>
    <rPh sb="0" eb="3">
      <t>ホイクシツ</t>
    </rPh>
    <phoneticPr fontId="3"/>
  </si>
  <si>
    <t>・保育室等を2階以上に設置している場合</t>
    <rPh sb="4" eb="5">
      <t>トウ</t>
    </rPh>
    <rPh sb="8" eb="10">
      <t>イジョウ</t>
    </rPh>
    <rPh sb="11" eb="13">
      <t>セッチ</t>
    </rPh>
    <rPh sb="17" eb="19">
      <t>バアイ</t>
    </rPh>
    <phoneticPr fontId="3"/>
  </si>
  <si>
    <t>2階に設置</t>
  </si>
  <si>
    <t>3号</t>
    <rPh sb="1" eb="2">
      <t>ゴウ</t>
    </rPh>
    <phoneticPr fontId="3"/>
  </si>
  <si>
    <t>3歳児</t>
    <rPh sb="1" eb="2">
      <t>サイ</t>
    </rPh>
    <rPh sb="2" eb="3">
      <t>ジ</t>
    </rPh>
    <phoneticPr fontId="3"/>
  </si>
  <si>
    <t>おおむね3人につき1人</t>
  </si>
  <si>
    <t>÷3＝</t>
  </si>
  <si>
    <t>3歳児</t>
    <rPh sb="1" eb="2">
      <t>サイ</t>
    </rPh>
    <phoneticPr fontId="3"/>
  </si>
  <si>
    <t>・満3歳以上の園児に係る基準面積の算定</t>
  </si>
  <si>
    <t>・満3歳以上の園児に係る基準面積の算定</t>
    <rPh sb="12" eb="14">
      <t>キジュン</t>
    </rPh>
    <rPh sb="17" eb="19">
      <t>サンテイ</t>
    </rPh>
    <phoneticPr fontId="3"/>
  </si>
  <si>
    <t>満3歳以上の園児数</t>
  </si>
  <si>
    <t>・満3歳未満の園児に係る基準面積の算定</t>
    <rPh sb="7" eb="9">
      <t>エンジ</t>
    </rPh>
    <rPh sb="10" eb="11">
      <t>カカ</t>
    </rPh>
    <rPh sb="12" eb="14">
      <t>キジュン</t>
    </rPh>
    <rPh sb="14" eb="16">
      <t>メンセキ</t>
    </rPh>
    <rPh sb="17" eb="19">
      <t>サンテイ</t>
    </rPh>
    <phoneticPr fontId="3"/>
  </si>
  <si>
    <t>×3.3㎡</t>
  </si>
  <si>
    <t>　満3歳以上の園児数</t>
  </si>
  <si>
    <t>・満3歳未満の園児に係る基準面積の算定</t>
    <rPh sb="4" eb="6">
      <t>ミマン</t>
    </rPh>
    <phoneticPr fontId="3"/>
  </si>
  <si>
    <t>保育室の数(満3歳以上)</t>
    <rPh sb="0" eb="3">
      <t>ホイクシツ</t>
    </rPh>
    <rPh sb="4" eb="5">
      <t>カズ</t>
    </rPh>
    <rPh sb="6" eb="7">
      <t>マン</t>
    </rPh>
    <rPh sb="8" eb="9">
      <t>サイ</t>
    </rPh>
    <rPh sb="9" eb="11">
      <t>イジョウ</t>
    </rPh>
    <phoneticPr fontId="3"/>
  </si>
  <si>
    <t>調理室※3</t>
    <rPh sb="0" eb="3">
      <t>チョウリシツ</t>
    </rPh>
    <phoneticPr fontId="3"/>
  </si>
  <si>
    <t>3階以上に設置</t>
  </si>
  <si>
    <t>4歳児</t>
    <rPh sb="1" eb="2">
      <t>サイ</t>
    </rPh>
    <rPh sb="2" eb="3">
      <t>ジ</t>
    </rPh>
    <phoneticPr fontId="3"/>
  </si>
  <si>
    <t>(4)満4歳以上の園児</t>
  </si>
  <si>
    <t>飲料水、手洗、足洗用設備※4</t>
    <rPh sb="0" eb="3">
      <t>インリョウスイ</t>
    </rPh>
    <rPh sb="4" eb="6">
      <t>テアラ</t>
    </rPh>
    <rPh sb="7" eb="8">
      <t>アシ</t>
    </rPh>
    <rPh sb="8" eb="9">
      <t>アラ</t>
    </rPh>
    <rPh sb="9" eb="10">
      <t>ヨウ</t>
    </rPh>
    <rPh sb="10" eb="12">
      <t>セツビ</t>
    </rPh>
    <phoneticPr fontId="3"/>
  </si>
  <si>
    <t>5歳児</t>
    <rPh sb="1" eb="2">
      <t>サイ</t>
    </rPh>
    <rPh sb="2" eb="3">
      <t>ジ</t>
    </rPh>
    <phoneticPr fontId="3"/>
  </si>
  <si>
    <t>4歳児＋5歳児</t>
    <rPh sb="1" eb="2">
      <t>サイ</t>
    </rPh>
    <phoneticPr fontId="3"/>
  </si>
  <si>
    <t>教諭の専修免許状又は一種免許状
＋保育士の登録＋5年以上の経験</t>
    <rPh sb="0" eb="2">
      <t>キョウユ</t>
    </rPh>
    <phoneticPr fontId="3"/>
  </si>
  <si>
    <t>特例適用(上記の教諭の免許状又は保育士の登録＋5年以上の経験)</t>
    <rPh sb="5" eb="7">
      <t>ジョウキ</t>
    </rPh>
    <rPh sb="13" eb="14">
      <t>ジョウ</t>
    </rPh>
    <phoneticPr fontId="3"/>
  </si>
  <si>
    <t>おおむね6人につき1人</t>
  </si>
  <si>
    <t>÷6＝</t>
  </si>
  <si>
    <t>0歳児</t>
    <rPh sb="1" eb="2">
      <t>サイ</t>
    </rPh>
    <rPh sb="2" eb="3">
      <t>ジ</t>
    </rPh>
    <phoneticPr fontId="3"/>
  </si>
  <si>
    <t>おおむね20人につき1人</t>
  </si>
  <si>
    <t>÷20＝</t>
  </si>
  <si>
    <t>おおむね30人につき1人</t>
  </si>
  <si>
    <t>÷30＝</t>
  </si>
  <si>
    <t>1学級園児数≦35名</t>
    <rPh sb="1" eb="3">
      <t>ガッキュウ</t>
    </rPh>
    <rPh sb="3" eb="5">
      <t>エンジ</t>
    </rPh>
    <rPh sb="5" eb="6">
      <t>スウ</t>
    </rPh>
    <rPh sb="9" eb="10">
      <t>メイ</t>
    </rPh>
    <phoneticPr fontId="3"/>
  </si>
  <si>
    <t>　学校医、学校歯科医、学校薬剤師を配置していること。</t>
    <phoneticPr fontId="3"/>
  </si>
  <si>
    <t>　設備等を変更する場合は、あらかじめ変更届を市長に提出していること。</t>
    <phoneticPr fontId="3"/>
  </si>
  <si>
    <t>　建物又は敷地の公衆の見やすい場所に、当該施設が幼保連携型認定こども園である旨を掲示していること。</t>
    <phoneticPr fontId="3"/>
  </si>
  <si>
    <t>ヒヤリハット報告の作成</t>
    <rPh sb="6" eb="8">
      <t>ホウコク</t>
    </rPh>
    <rPh sb="9" eb="11">
      <t>サクセイ</t>
    </rPh>
    <phoneticPr fontId="3"/>
  </si>
  <si>
    <t>◆事故の発生防止に関する取組</t>
    <rPh sb="1" eb="3">
      <t>ジコ</t>
    </rPh>
    <rPh sb="4" eb="6">
      <t>ハッセイ</t>
    </rPh>
    <rPh sb="6" eb="8">
      <t>ボウシ</t>
    </rPh>
    <rPh sb="9" eb="10">
      <t>カン</t>
    </rPh>
    <rPh sb="12" eb="14">
      <t>トリクミ</t>
    </rPh>
    <phoneticPr fontId="3"/>
  </si>
  <si>
    <t>重大事故が発生しやすい場面における要因分析と事故防止策の検討</t>
    <rPh sb="0" eb="2">
      <t>ジュウダイ</t>
    </rPh>
    <rPh sb="2" eb="4">
      <t>ジコ</t>
    </rPh>
    <rPh sb="5" eb="7">
      <t>ハッセイ</t>
    </rPh>
    <rPh sb="11" eb="13">
      <t>バメン</t>
    </rPh>
    <rPh sb="17" eb="19">
      <t>ヨウイン</t>
    </rPh>
    <rPh sb="19" eb="21">
      <t>ブンセキ</t>
    </rPh>
    <rPh sb="22" eb="24">
      <t>ジコ</t>
    </rPh>
    <rPh sb="24" eb="26">
      <t>ボウシ</t>
    </rPh>
    <rPh sb="26" eb="27">
      <t>サク</t>
    </rPh>
    <rPh sb="28" eb="30">
      <t>ケントウ</t>
    </rPh>
    <phoneticPr fontId="3"/>
  </si>
  <si>
    <t>指導要録の作成</t>
    <rPh sb="0" eb="2">
      <t>シドウ</t>
    </rPh>
    <rPh sb="2" eb="4">
      <t>ヨウロク</t>
    </rPh>
    <rPh sb="5" eb="7">
      <t>サクセイ</t>
    </rPh>
    <phoneticPr fontId="3"/>
  </si>
  <si>
    <t>進学先への指導要録の抄本又は写しの送付</t>
    <rPh sb="0" eb="2">
      <t>シンガク</t>
    </rPh>
    <rPh sb="2" eb="3">
      <t>サキ</t>
    </rPh>
    <rPh sb="5" eb="7">
      <t>シドウ</t>
    </rPh>
    <rPh sb="7" eb="9">
      <t>ヨウロク</t>
    </rPh>
    <rPh sb="10" eb="12">
      <t>ショウホン</t>
    </rPh>
    <rPh sb="12" eb="13">
      <t>マタ</t>
    </rPh>
    <rPh sb="14" eb="15">
      <t>ウツ</t>
    </rPh>
    <rPh sb="17" eb="19">
      <t>ソウフ</t>
    </rPh>
    <phoneticPr fontId="3"/>
  </si>
  <si>
    <t>転園先への指導要録の写しの送付</t>
    <rPh sb="0" eb="2">
      <t>テンエン</t>
    </rPh>
    <rPh sb="2" eb="3">
      <t>サキ</t>
    </rPh>
    <rPh sb="5" eb="7">
      <t>シドウ</t>
    </rPh>
    <rPh sb="7" eb="9">
      <t>ヨウロク</t>
    </rPh>
    <rPh sb="10" eb="11">
      <t>ウツ</t>
    </rPh>
    <rPh sb="13" eb="15">
      <t>ソウフ</t>
    </rPh>
    <phoneticPr fontId="3"/>
  </si>
  <si>
    <t>指導要録の保存</t>
    <rPh sb="0" eb="2">
      <t>シドウ</t>
    </rPh>
    <rPh sb="2" eb="4">
      <t>ヨウロク</t>
    </rPh>
    <rPh sb="5" eb="7">
      <t>ホゾン</t>
    </rPh>
    <phoneticPr fontId="3"/>
  </si>
  <si>
    <t>献立の作成</t>
    <rPh sb="0" eb="2">
      <t>コンダテ</t>
    </rPh>
    <rPh sb="3" eb="5">
      <t>サクセイ</t>
    </rPh>
    <phoneticPr fontId="3"/>
  </si>
  <si>
    <t>献立に従った調理状況</t>
    <rPh sb="0" eb="2">
      <t>コンダテ</t>
    </rPh>
    <rPh sb="3" eb="4">
      <t>シタガ</t>
    </rPh>
    <rPh sb="6" eb="8">
      <t>チョウリ</t>
    </rPh>
    <rPh sb="8" eb="10">
      <t>ジョウキョウ</t>
    </rPh>
    <phoneticPr fontId="3"/>
  </si>
  <si>
    <t>適　・　否</t>
  </si>
  <si>
    <t>食育の実施</t>
    <rPh sb="0" eb="2">
      <t>ショクイク</t>
    </rPh>
    <rPh sb="3" eb="5">
      <t>ジッシ</t>
    </rPh>
    <phoneticPr fontId="3"/>
  </si>
  <si>
    <t>睡眠中に関するもの</t>
    <rPh sb="0" eb="3">
      <t>スイミンチュウ</t>
    </rPh>
    <rPh sb="4" eb="5">
      <t>カン</t>
    </rPh>
    <phoneticPr fontId="3"/>
  </si>
  <si>
    <t>食事中の誤嚥に関するもの</t>
    <rPh sb="0" eb="3">
      <t>ショクジチュウ</t>
    </rPh>
    <rPh sb="4" eb="6">
      <t>ゴエン</t>
    </rPh>
    <rPh sb="7" eb="8">
      <t>カン</t>
    </rPh>
    <phoneticPr fontId="3"/>
  </si>
  <si>
    <t>玩具や小物等の誤嚥に関するもの</t>
    <rPh sb="0" eb="2">
      <t>オモチャ</t>
    </rPh>
    <rPh sb="3" eb="5">
      <t>コモノ</t>
    </rPh>
    <rPh sb="5" eb="6">
      <t>トウ</t>
    </rPh>
    <rPh sb="7" eb="9">
      <t>ゴエン</t>
    </rPh>
    <rPh sb="10" eb="11">
      <t>カン</t>
    </rPh>
    <phoneticPr fontId="3"/>
  </si>
  <si>
    <t>プール活動・水遊び中に関するもの</t>
    <rPh sb="3" eb="5">
      <t>カツドウ</t>
    </rPh>
    <rPh sb="6" eb="8">
      <t>ミズアソ</t>
    </rPh>
    <rPh sb="9" eb="10">
      <t>チュウ</t>
    </rPh>
    <rPh sb="11" eb="12">
      <t>カン</t>
    </rPh>
    <phoneticPr fontId="3"/>
  </si>
  <si>
    <t>2　教育課程その他の教育及び保育の内容</t>
    <phoneticPr fontId="3"/>
  </si>
  <si>
    <t>3　保護者に対する子育ての支援の内容</t>
    <phoneticPr fontId="3"/>
  </si>
  <si>
    <t>　養護助教諭は、教育職員免許法による養護助教諭の
臨時免許状を有する者であること。</t>
    <phoneticPr fontId="3"/>
  </si>
  <si>
    <t>嘱託医等氏名
又は
医療機関名</t>
    <rPh sb="0" eb="3">
      <t>ショクタクイ</t>
    </rPh>
    <rPh sb="3" eb="4">
      <t>トウ</t>
    </rPh>
    <rPh sb="4" eb="6">
      <t>シメイ</t>
    </rPh>
    <rPh sb="7" eb="8">
      <t>マタ</t>
    </rPh>
    <phoneticPr fontId="3"/>
  </si>
  <si>
    <t>特例の適用</t>
    <rPh sb="0" eb="2">
      <t>トクレイ</t>
    </rPh>
    <rPh sb="3" eb="5">
      <t>テキヨウ</t>
    </rPh>
    <phoneticPr fontId="3"/>
  </si>
  <si>
    <t>特例(ウ)の適用</t>
    <rPh sb="0" eb="2">
      <t>トクレイ</t>
    </rPh>
    <rPh sb="6" eb="8">
      <t>テキヨウ</t>
    </rPh>
    <phoneticPr fontId="3"/>
  </si>
  <si>
    <t>室</t>
    <rPh sb="0" eb="1">
      <t>シツ</t>
    </rPh>
    <phoneticPr fontId="3"/>
  </si>
  <si>
    <t>(学級数)</t>
    <rPh sb="1" eb="3">
      <t>ガッキュウ</t>
    </rPh>
    <rPh sb="3" eb="4">
      <t>スウ</t>
    </rPh>
    <phoneticPr fontId="3"/>
  </si>
  <si>
    <t>代替地の場所</t>
    <rPh sb="0" eb="3">
      <t>ダイタイチ</t>
    </rPh>
    <rPh sb="4" eb="6">
      <t>バショ</t>
    </rPh>
    <phoneticPr fontId="3"/>
  </si>
  <si>
    <t>代替地の面積</t>
    <rPh sb="0" eb="3">
      <t>ダイタイチ</t>
    </rPh>
    <rPh sb="4" eb="6">
      <t>メンセキ</t>
    </rPh>
    <phoneticPr fontId="3"/>
  </si>
  <si>
    <t>年</t>
    <rPh sb="0" eb="1">
      <t>ネン</t>
    </rPh>
    <phoneticPr fontId="3"/>
  </si>
  <si>
    <t>月</t>
    <rPh sb="0" eb="1">
      <t>ガツ</t>
    </rPh>
    <phoneticPr fontId="3"/>
  </si>
  <si>
    <t>日</t>
    <rPh sb="0" eb="1">
      <t>ニチ</t>
    </rPh>
    <phoneticPr fontId="3"/>
  </si>
  <si>
    <t>該当条</t>
    <rPh sb="0" eb="2">
      <t>ガイトウ</t>
    </rPh>
    <rPh sb="2" eb="3">
      <t>ジョウ</t>
    </rPh>
    <phoneticPr fontId="3"/>
  </si>
  <si>
    <t>(1)</t>
    <phoneticPr fontId="3"/>
  </si>
  <si>
    <t>(4)</t>
    <phoneticPr fontId="3"/>
  </si>
  <si>
    <t>(7)</t>
    <phoneticPr fontId="3"/>
  </si>
  <si>
    <t>(8)</t>
    <phoneticPr fontId="3"/>
  </si>
  <si>
    <t>◆時間外労働・休日労働に係る労使協定(36協定)等の状況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</si>
  <si>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</si>
  <si>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協定期間</t>
    <rPh sb="0" eb="2">
      <t>キョウテイ</t>
    </rPh>
    <rPh sb="2" eb="4">
      <t>キカン</t>
    </rPh>
    <phoneticPr fontId="3"/>
  </si>
  <si>
    <t>から1年間</t>
  </si>
  <si>
    <t>◆法定外賃金控除に係る労使協定(24協定)の状況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</si>
  <si>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協定締結日</t>
    <rPh sb="0" eb="2">
      <t>キョウテイ</t>
    </rPh>
    <rPh sb="2" eb="4">
      <t>テイケツ</t>
    </rPh>
    <rPh sb="4" eb="5">
      <t>ビ</t>
    </rPh>
    <phoneticPr fontId="3"/>
  </si>
  <si>
    <t>その他</t>
    <rPh sb="2" eb="3">
      <t>タ</t>
    </rPh>
    <phoneticPr fontId="3"/>
  </si>
  <si>
    <t>記載</t>
    <rPh sb="0" eb="2">
      <t>キサイ</t>
    </rPh>
    <phoneticPr fontId="3"/>
  </si>
  <si>
    <t>№</t>
    <phoneticPr fontId="3"/>
  </si>
  <si>
    <t>職種</t>
    <rPh sb="0" eb="2">
      <t>ショクシュ</t>
    </rPh>
    <phoneticPr fontId="3"/>
  </si>
  <si>
    <t>採用年月日</t>
    <rPh sb="0" eb="2">
      <t>サイヨウ</t>
    </rPh>
    <rPh sb="2" eb="5">
      <t>ネンガッピ</t>
    </rPh>
    <phoneticPr fontId="3"/>
  </si>
  <si>
    <t>前年度の4月の給与の状況
（年度途中の採用職員は採用時の状況）</t>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</si>
  <si>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今年度の4月の給与の状況
（年度途中の採用職員は採用時の状況）</t>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</si>
  <si>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等級</t>
    <rPh sb="0" eb="2">
      <t>トウキュウ</t>
    </rPh>
    <phoneticPr fontId="3"/>
  </si>
  <si>
    <t>号</t>
    <rPh sb="0" eb="1">
      <t>ゴウ</t>
    </rPh>
    <phoneticPr fontId="3"/>
  </si>
  <si>
    <t>基本給の額</t>
    <rPh sb="0" eb="2">
      <t>キホン</t>
    </rPh>
    <rPh sb="2" eb="3">
      <t>キュウ</t>
    </rPh>
    <rPh sb="4" eb="5">
      <t>ガク</t>
    </rPh>
    <phoneticPr fontId="3"/>
  </si>
  <si>
    <t>円</t>
    <rPh sb="0" eb="1">
      <t>エン</t>
    </rPh>
    <phoneticPr fontId="3"/>
  </si>
  <si>
    <t>2　給料表を適用しない職員の給与等の状況</t>
  </si>
  <si>
    <t>職員点検資料2</t>
    <rPh sb="0" eb="2">
      <t>ショクイン</t>
    </rPh>
    <rPh sb="2" eb="4">
      <t>テンケン</t>
    </rPh>
    <rPh sb="4" eb="6">
      <t>シリョウ</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</si>
  <si>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</si>
  <si>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t>時間</t>
    <rPh sb="0" eb="2">
      <t>ジカン</t>
    </rPh>
    <phoneticPr fontId="3"/>
  </si>
  <si>
    <t>日</t>
  </si>
  <si>
    <t>1　日常の様々な機会を活用し、園児の日々の様子の伝達や
　収集、教育及び保育の意図の説明などを通して、保護者
　との相互理解を図るよう努めていること。
2　教育及び保育の活動に対する保護者の積極的な参加は、
　保護者の子育てを自ら実践する力の向上に寄与するだけ
　でなく、地域社会における家庭や住民の子育てを自ら
　実践する力の向上及び子育ての経験の継承につながる
　きっかけとなる。これらのことから、保護者の参加を
　促すとともに、参加しやすいよう工夫していること。
3　保護者の生活形態が異なることを踏まえ、全ての保護者
　の相互理解が深まるよう配慮していること。その際、
　保護者同士が子育てに対する新たな考えに出会い気付き
　合えるよう工夫していること。
4　保護者の就労と子育ての両立等を支援するため、保護者
　の多様化した教育及び保育の需要に応じて病児保育事業
　など多様な事業を実施する場合には、保護者の状況に
　配慮するとともに、園児の福祉が尊重されるよう努め、
　園児の生活の連続性を考慮していること。</t>
    <rPh sb="91" eb="94">
      <t>ホゴシャ</t>
    </rPh>
    <rPh sb="95" eb="98">
      <t>セッキョクテキ</t>
    </rPh>
    <rPh sb="275" eb="277">
      <t>ハイリョ</t>
    </rPh>
    <phoneticPr fontId="2"/>
  </si>
  <si>
    <t>　養護助教諭の
資格保有状況</t>
    <rPh sb="8" eb="10">
      <t>シカク</t>
    </rPh>
    <rPh sb="10" eb="12">
      <t>ホユウ</t>
    </rPh>
    <rPh sb="12" eb="14">
      <t>ジョウキョウ</t>
    </rPh>
    <phoneticPr fontId="2"/>
  </si>
  <si>
    <t>満2歳未満の園児数</t>
    <rPh sb="3" eb="5">
      <t>ミマン</t>
    </rPh>
    <rPh sb="6" eb="8">
      <t>エンジ</t>
    </rPh>
    <rPh sb="8" eb="9">
      <t>スウ</t>
    </rPh>
    <phoneticPr fontId="3"/>
  </si>
  <si>
    <t>園舎の基準面積　1＋3＋4</t>
    <rPh sb="0" eb="2">
      <t>エンシャ</t>
    </rPh>
    <rPh sb="3" eb="5">
      <t>キジュン</t>
    </rPh>
    <rPh sb="5" eb="7">
      <t>メンセキ</t>
    </rPh>
    <phoneticPr fontId="3"/>
  </si>
  <si>
    <t>※特例(イ)適用の場合　2＋3＋4</t>
    <rPh sb="1" eb="3">
      <t>トクレイ</t>
    </rPh>
    <rPh sb="6" eb="8">
      <t>テキヨウ</t>
    </rPh>
    <rPh sb="9" eb="11">
      <t>バアイ</t>
    </rPh>
    <phoneticPr fontId="3"/>
  </si>
  <si>
    <t>乳児室及びほふく室の合算面積</t>
    <rPh sb="0" eb="2">
      <t>ニュウジ</t>
    </rPh>
    <rPh sb="2" eb="3">
      <t>シツ</t>
    </rPh>
    <rPh sb="3" eb="4">
      <t>オヨ</t>
    </rPh>
    <rPh sb="8" eb="9">
      <t>シツ</t>
    </rPh>
    <rPh sb="10" eb="12">
      <t>ガッサン</t>
    </rPh>
    <rPh sb="12" eb="14">
      <t>メンセキ</t>
    </rPh>
    <phoneticPr fontId="3"/>
  </si>
  <si>
    <t>ほふくを始めていない園児</t>
    <rPh sb="4" eb="5">
      <t>ハジ</t>
    </rPh>
    <rPh sb="10" eb="12">
      <t>エンジ</t>
    </rPh>
    <phoneticPr fontId="3"/>
  </si>
  <si>
    <t>上記以外</t>
    <rPh sb="0" eb="2">
      <t>ジョウキ</t>
    </rPh>
    <rPh sb="2" eb="4">
      <t>イガイ</t>
    </rPh>
    <phoneticPr fontId="3"/>
  </si>
  <si>
    <t>保育室及び遊戯室の合算面積</t>
    <rPh sb="0" eb="2">
      <t>ホイク</t>
    </rPh>
    <rPh sb="2" eb="3">
      <t>シツ</t>
    </rPh>
    <rPh sb="3" eb="4">
      <t>オヨ</t>
    </rPh>
    <rPh sb="5" eb="8">
      <t>ユウギシツ</t>
    </rPh>
    <rPh sb="9" eb="11">
      <t>ガッサン</t>
    </rPh>
    <rPh sb="11" eb="13">
      <t>メンセキ</t>
    </rPh>
    <phoneticPr fontId="3"/>
  </si>
  <si>
    <t>※ほふくを始めていない園児の数は、指導監査前々月の1日の状況を記入してください。</t>
    <rPh sb="5" eb="6">
      <t>ハジ</t>
    </rPh>
    <rPh sb="11" eb="13">
      <t>エンジ</t>
    </rPh>
    <rPh sb="14" eb="15">
      <t>カズ</t>
    </rPh>
    <rPh sb="17" eb="19">
      <t>シドウ</t>
    </rPh>
    <rPh sb="19" eb="21">
      <t>カンサ</t>
    </rPh>
    <rPh sb="21" eb="24">
      <t>ゼンゼンゲツ</t>
    </rPh>
    <rPh sb="26" eb="27">
      <t>ニチ</t>
    </rPh>
    <rPh sb="28" eb="30">
      <t>ジョウキョウ</t>
    </rPh>
    <rPh sb="31" eb="33">
      <t>キニュウ</t>
    </rPh>
    <phoneticPr fontId="3"/>
  </si>
  <si>
    <t>月1日現在</t>
    <rPh sb="0" eb="1">
      <t>ツキ</t>
    </rPh>
    <rPh sb="2" eb="3">
      <t>ニチ</t>
    </rPh>
    <rPh sb="3" eb="5">
      <t>ゲンザイ</t>
    </rPh>
    <phoneticPr fontId="2"/>
  </si>
  <si>
    <t>学級数</t>
    <rPh sb="0" eb="2">
      <t>ガッキュウ</t>
    </rPh>
    <rPh sb="2" eb="3">
      <t>スウ</t>
    </rPh>
    <phoneticPr fontId="3"/>
  </si>
  <si>
    <t>満2歳未満</t>
    <rPh sb="3" eb="5">
      <t>ミマン</t>
    </rPh>
    <phoneticPr fontId="3"/>
  </si>
  <si>
    <t>区分</t>
    <rPh sb="0" eb="2">
      <t>クブン</t>
    </rPh>
    <phoneticPr fontId="3"/>
  </si>
  <si>
    <t>幼保</t>
    <rPh sb="0" eb="2">
      <t>ヨウホ</t>
    </rPh>
    <phoneticPr fontId="3"/>
  </si>
  <si>
    <t>特</t>
    <rPh sb="0" eb="1">
      <t>トク</t>
    </rPh>
    <phoneticPr fontId="3"/>
  </si>
  <si>
    <t>　認定こども園は、その利用定員の数を20人以上としていること。</t>
    <rPh sb="1" eb="3">
      <t>ニンテイ</t>
    </rPh>
    <rPh sb="6" eb="7">
      <t>エン</t>
    </rPh>
    <rPh sb="11" eb="13">
      <t>リヨウ</t>
    </rPh>
    <rPh sb="13" eb="15">
      <t>テイイン</t>
    </rPh>
    <rPh sb="16" eb="17">
      <t>カズ</t>
    </rPh>
    <rPh sb="20" eb="21">
      <t>ニン</t>
    </rPh>
    <rPh sb="21" eb="23">
      <t>イジョウ</t>
    </rPh>
    <phoneticPr fontId="3"/>
  </si>
  <si>
    <t>◆開所時間等</t>
    <rPh sb="1" eb="3">
      <t>カイショ</t>
    </rPh>
    <rPh sb="3" eb="5">
      <t>ジカン</t>
    </rPh>
    <rPh sb="5" eb="6">
      <t>ナド</t>
    </rPh>
    <phoneticPr fontId="3"/>
  </si>
  <si>
    <t>開園時間</t>
    <rPh sb="0" eb="2">
      <t>カイエン</t>
    </rPh>
    <rPh sb="2" eb="4">
      <t>ジカン</t>
    </rPh>
    <phoneticPr fontId="3"/>
  </si>
  <si>
    <t>月～金</t>
    <rPh sb="0" eb="1">
      <t>ゲツ</t>
    </rPh>
    <rPh sb="2" eb="3">
      <t>キン</t>
    </rPh>
    <phoneticPr fontId="3"/>
  </si>
  <si>
    <t>午前</t>
    <rPh sb="0" eb="2">
      <t>ゴゼン</t>
    </rPh>
    <phoneticPr fontId="3"/>
  </si>
  <si>
    <t>時</t>
    <rPh sb="0" eb="1">
      <t>ジ</t>
    </rPh>
    <phoneticPr fontId="3"/>
  </si>
  <si>
    <t>分</t>
    <rPh sb="0" eb="1">
      <t>フン</t>
    </rPh>
    <phoneticPr fontId="3"/>
  </si>
  <si>
    <t>～</t>
    <phoneticPr fontId="3"/>
  </si>
  <si>
    <t>午後</t>
    <rPh sb="0" eb="2">
      <t>ゴゴ</t>
    </rPh>
    <phoneticPr fontId="3"/>
  </si>
  <si>
    <t>土</t>
    <rPh sb="0" eb="1">
      <t>ド</t>
    </rPh>
    <phoneticPr fontId="3"/>
  </si>
  <si>
    <t>1号
（教育時間）</t>
    <rPh sb="1" eb="2">
      <t>ゴウ</t>
    </rPh>
    <rPh sb="4" eb="6">
      <t>キョウイク</t>
    </rPh>
    <rPh sb="6" eb="8">
      <t>ジカン</t>
    </rPh>
    <phoneticPr fontId="3"/>
  </si>
  <si>
    <t>2・3号
（標準時間）</t>
    <rPh sb="3" eb="4">
      <t>ゴウ</t>
    </rPh>
    <rPh sb="6" eb="8">
      <t>ヒョウジュン</t>
    </rPh>
    <rPh sb="8" eb="10">
      <t>ジカン</t>
    </rPh>
    <phoneticPr fontId="3"/>
  </si>
  <si>
    <t>2・3号
（短時間）</t>
    <rPh sb="3" eb="4">
      <t>ゴウ</t>
    </rPh>
    <rPh sb="6" eb="9">
      <t>タンジカン</t>
    </rPh>
    <phoneticPr fontId="3"/>
  </si>
  <si>
    <t>延長時間</t>
    <rPh sb="0" eb="2">
      <t>エンチョウ</t>
    </rPh>
    <rPh sb="2" eb="4">
      <t>ジカン</t>
    </rPh>
    <phoneticPr fontId="3"/>
  </si>
  <si>
    <t>教育・保育の提供を
行わない日</t>
    <rPh sb="0" eb="2">
      <t>キョウイク</t>
    </rPh>
    <rPh sb="3" eb="5">
      <t>ホイク</t>
    </rPh>
    <rPh sb="6" eb="8">
      <t>テイキョウ</t>
    </rPh>
    <rPh sb="10" eb="11">
      <t>オコナ</t>
    </rPh>
    <rPh sb="14" eb="15">
      <t>ヒ</t>
    </rPh>
    <phoneticPr fontId="3"/>
  </si>
  <si>
    <t>◆利用定員数</t>
    <phoneticPr fontId="3"/>
  </si>
  <si>
    <t>　　↑指導監査実施月の前々月の１日現在とします。</t>
    <rPh sb="11" eb="13">
      <t>ゼンゼン</t>
    </rPh>
    <phoneticPr fontId="3"/>
  </si>
  <si>
    <t>[利用定員]</t>
    <rPh sb="1" eb="3">
      <t>リヨウ</t>
    </rPh>
    <rPh sb="3" eb="5">
      <t>テイイン</t>
    </rPh>
    <phoneticPr fontId="3"/>
  </si>
  <si>
    <t>本園</t>
    <phoneticPr fontId="3"/>
  </si>
  <si>
    <t>分園</t>
    <phoneticPr fontId="3"/>
  </si>
  <si>
    <t>[在籍園児数]</t>
    <rPh sb="1" eb="3">
      <t>ザイセキ</t>
    </rPh>
    <rPh sb="3" eb="5">
      <t>エンジ</t>
    </rPh>
    <rPh sb="5" eb="6">
      <t>スウ</t>
    </rPh>
    <phoneticPr fontId="3"/>
  </si>
  <si>
    <r>
      <t xml:space="preserve">1号
</t>
    </r>
    <r>
      <rPr>
        <sz val="8"/>
        <rFont val="ＭＳ 明朝"/>
        <family val="1"/>
        <charset val="128"/>
      </rPr>
      <t>教育標準時間認定</t>
    </r>
    <rPh sb="1" eb="2">
      <t>ゴウ</t>
    </rPh>
    <rPh sb="3" eb="5">
      <t>キョウイク</t>
    </rPh>
    <rPh sb="5" eb="7">
      <t>ヒョウジュン</t>
    </rPh>
    <rPh sb="7" eb="9">
      <t>ジカン</t>
    </rPh>
    <rPh sb="9" eb="11">
      <t>ニンテイ</t>
    </rPh>
    <phoneticPr fontId="3"/>
  </si>
  <si>
    <t>2・3号</t>
    <rPh sb="3" eb="4">
      <t>ゴウ</t>
    </rPh>
    <phoneticPr fontId="3"/>
  </si>
  <si>
    <t>保育標準時間認定</t>
    <rPh sb="0" eb="2">
      <t>ホイク</t>
    </rPh>
    <rPh sb="2" eb="4">
      <t>ヒョウジュン</t>
    </rPh>
    <rPh sb="4" eb="6">
      <t>ジカン</t>
    </rPh>
    <rPh sb="6" eb="8">
      <t>ニンテイ</t>
    </rPh>
    <phoneticPr fontId="3"/>
  </si>
  <si>
    <t>保育短時間認定</t>
    <rPh sb="0" eb="2">
      <t>ホイク</t>
    </rPh>
    <rPh sb="2" eb="5">
      <t>タンジカン</t>
    </rPh>
    <rPh sb="5" eb="7">
      <t>ニンテイ</t>
    </rPh>
    <phoneticPr fontId="3"/>
  </si>
  <si>
    <t>満3歳児</t>
    <rPh sb="0" eb="1">
      <t>マン</t>
    </rPh>
    <phoneticPr fontId="3"/>
  </si>
  <si>
    <t>入所割合</t>
    <rPh sb="0" eb="2">
      <t>ニュウショ</t>
    </rPh>
    <rPh sb="2" eb="4">
      <t>ワリアイ</t>
    </rPh>
    <phoneticPr fontId="3"/>
  </si>
  <si>
    <t>％</t>
    <phoneticPr fontId="3"/>
  </si>
  <si>
    <t>％</t>
    <phoneticPr fontId="3"/>
  </si>
  <si>
    <t>〔分園〕</t>
  </si>
  <si>
    <t>〔本園〕+〔分園〕</t>
    <phoneticPr fontId="3"/>
  </si>
  <si>
    <t>クラス名</t>
    <rPh sb="3" eb="4">
      <t>メイ</t>
    </rPh>
    <phoneticPr fontId="3"/>
  </si>
  <si>
    <t>在籍園児数</t>
    <phoneticPr fontId="3"/>
  </si>
  <si>
    <t>〔本園〕</t>
    <phoneticPr fontId="3"/>
  </si>
  <si>
    <t>◎</t>
    <phoneticPr fontId="3"/>
  </si>
  <si>
    <t>現在</t>
    <rPh sb="0" eb="2">
      <t>ゲンザイ</t>
    </rPh>
    <phoneticPr fontId="3"/>
  </si>
  <si>
    <t>利用定員</t>
    <phoneticPr fontId="3"/>
  </si>
  <si>
    <t>　定員の遵守状況</t>
    <phoneticPr fontId="3"/>
  </si>
  <si>
    <t>◆利用定員を超えている場合の理由をご記入ください。</t>
    <rPh sb="1" eb="3">
      <t>リヨウ</t>
    </rPh>
    <rPh sb="3" eb="5">
      <t>テイイン</t>
    </rPh>
    <rPh sb="6" eb="7">
      <t>コ</t>
    </rPh>
    <rPh sb="11" eb="13">
      <t>バアイ</t>
    </rPh>
    <rPh sb="14" eb="16">
      <t>リユウ</t>
    </rPh>
    <rPh sb="18" eb="20">
      <t>キニュウ</t>
    </rPh>
    <phoneticPr fontId="3"/>
  </si>
  <si>
    <t>いる・いない・該当なし</t>
  </si>
  <si>
    <t>　勤務体制の確保</t>
    <phoneticPr fontId="3"/>
  </si>
  <si>
    <t>　教育・保育給付認定子どもに対し、適切な特定教育・保育を提供することができるよう、職員の勤務の体制を定めていること。</t>
    <phoneticPr fontId="3"/>
  </si>
  <si>
    <t>　職員の専従状況</t>
    <rPh sb="1" eb="3">
      <t>ショクイン</t>
    </rPh>
    <rPh sb="4" eb="6">
      <t>センジュウ</t>
    </rPh>
    <rPh sb="6" eb="8">
      <t>ジョウキョウ</t>
    </rPh>
    <phoneticPr fontId="3"/>
  </si>
  <si>
    <t>　教育・保育給付認定子どもに対する特定教育・保育の提供に直接影響を及ぼさない業務を除き、当該特定教育・保育施設の職員によって特定教育・保育を提供していること。</t>
    <phoneticPr fontId="3"/>
  </si>
  <si>
    <t>　学級の編成状況</t>
    <rPh sb="1" eb="3">
      <t>ガッキュウ</t>
    </rPh>
    <rPh sb="4" eb="6">
      <t>ヘンセイ</t>
    </rPh>
    <rPh sb="6" eb="8">
      <t>ジョウキョウ</t>
    </rPh>
    <phoneticPr fontId="3"/>
  </si>
  <si>
    <t>　職員の選任の状況</t>
    <rPh sb="1" eb="3">
      <t>ショクイン</t>
    </rPh>
    <rPh sb="4" eb="6">
      <t>センニン</t>
    </rPh>
    <rPh sb="7" eb="9">
      <t>ジョウキョウ</t>
    </rPh>
    <phoneticPr fontId="3"/>
  </si>
  <si>
    <t>☆</t>
    <phoneticPr fontId="3"/>
  </si>
  <si>
    <t>　職員の配置基準の遵守状況</t>
    <rPh sb="1" eb="3">
      <t>ショクイン</t>
    </rPh>
    <rPh sb="4" eb="6">
      <t>ハイチ</t>
    </rPh>
    <rPh sb="6" eb="8">
      <t>キジュン</t>
    </rPh>
    <rPh sb="9" eb="11">
      <t>ジュンシュ</t>
    </rPh>
    <rPh sb="11" eb="13">
      <t>ジョウキョウ</t>
    </rPh>
    <phoneticPr fontId="3"/>
  </si>
  <si>
    <t>　教育及び保育に直接従事する職員の数は、次に掲げる園児の区分に応じ、それぞれに定める員数以上としていること(必要数の算定に当たっては、年齢別に、園児数を配置基準で除して小数点第1位まで求め(小数点第2位以下切捨て)、各々を合計した後に小数点以下を四捨五入)。ただし、当該職員の数は、常時2人を下ってはならない。</t>
    <phoneticPr fontId="3"/>
  </si>
  <si>
    <t>園児の区分</t>
  </si>
  <si>
    <t>員数</t>
  </si>
  <si>
    <t>(2)満1歳以上満3歳未満の
　園児</t>
  </si>
  <si>
    <t>(3)満3歳以上満4歳未満の
　園児</t>
  </si>
  <si>
    <t>単位：人</t>
    <phoneticPr fontId="3"/>
  </si>
  <si>
    <t>　主幹保育教諭、指導保育教諭、保育教諭及び講師(保育教諭に準ずる職務に従事するものに限る。)の資格保有状況</t>
    <phoneticPr fontId="3"/>
  </si>
  <si>
    <t>㎡</t>
    <phoneticPr fontId="3"/>
  </si>
  <si>
    <t>満2歳以上</t>
    <phoneticPr fontId="3"/>
  </si>
  <si>
    <t>≧</t>
    <phoneticPr fontId="3"/>
  </si>
  <si>
    <t>＜設置階に係る基準＞
　乳児室、ほふく室、保育室、遊戯室又は便所を2階に設ける場合は、幼保連携型認定こども園基準省令第13条第1項において読み替えて準用する児童福祉施設基準省令第32条第8号イ、ロ及びへを、3階以上に設ける場合は、同号ロからチまでを遵守していること。
　この場合において、3階以上の階に設けられる保育室等は、原則として満3歳未満の園児の保育の用に供していること。
5　4に掲げる設備のほか、園舎には、次に掲げる設備を
　備えるよう努めなければならない。
　(1)放送聴取設備　(2)映写設備　(3)水遊び場
　(4)園児清浄用設備　(5)図書室　(6)会議室
6　学級数及び園児数に応じ、教育上及び保育上、保健
　衛生上並びに安全上必要な種類及び数の園具及び教具
　を備えているとともに、常に改善し、補充している
　こと。</t>
    <phoneticPr fontId="3"/>
  </si>
  <si>
    <t>カーテン、建具等の防炎処理</t>
    <phoneticPr fontId="3"/>
  </si>
  <si>
    <t>園具及び教具</t>
    <phoneticPr fontId="3"/>
  </si>
  <si>
    <t>　幼保連携型認定こども園である旨の掲示</t>
    <rPh sb="1" eb="8">
      <t>ヨウホレンケイガタニンテイ</t>
    </rPh>
    <rPh sb="11" eb="12">
      <t>エン</t>
    </rPh>
    <rPh sb="15" eb="16">
      <t>ムネ</t>
    </rPh>
    <rPh sb="17" eb="19">
      <t>ケイジ</t>
    </rPh>
    <phoneticPr fontId="3"/>
  </si>
  <si>
    <t>4　利用定員及び職員組織</t>
    <phoneticPr fontId="3"/>
  </si>
  <si>
    <t>6　保育料その他の費用徴収</t>
    <phoneticPr fontId="3"/>
  </si>
  <si>
    <t>7　その他施設の管理についての重要事項</t>
    <phoneticPr fontId="3"/>
  </si>
  <si>
    <t>1　学年、学期、教育又は保育を行う日時数、教育
　又は保育を行わない日及び開園している時間</t>
    <phoneticPr fontId="3"/>
  </si>
  <si>
    <t>　運営規程に関する適切な整備状況</t>
    <phoneticPr fontId="3"/>
  </si>
  <si>
    <t>項　　目</t>
    <rPh sb="0" eb="1">
      <t>コウ</t>
    </rPh>
    <rPh sb="3" eb="4">
      <t>メ</t>
    </rPh>
    <phoneticPr fontId="2"/>
  </si>
  <si>
    <t>規程名等（園規程等）</t>
    <rPh sb="0" eb="2">
      <t>キテイ</t>
    </rPh>
    <rPh sb="2" eb="3">
      <t>メイ</t>
    </rPh>
    <rPh sb="3" eb="4">
      <t>トウ</t>
    </rPh>
    <phoneticPr fontId="3"/>
  </si>
  <si>
    <t>目的及び運営の方針</t>
    <phoneticPr fontId="3"/>
  </si>
  <si>
    <t>(2)</t>
  </si>
  <si>
    <t>提供する特定教育・保育の内容</t>
    <phoneticPr fontId="3"/>
  </si>
  <si>
    <t>(3)</t>
  </si>
  <si>
    <t>(4)</t>
  </si>
  <si>
    <t>(5)</t>
  </si>
  <si>
    <t>(6)</t>
  </si>
  <si>
    <t>(7)</t>
  </si>
  <si>
    <t>(8)</t>
  </si>
  <si>
    <t>緊急時等における対応方法</t>
    <phoneticPr fontId="3"/>
  </si>
  <si>
    <t>(9)</t>
  </si>
  <si>
    <t>非常災害対策</t>
    <phoneticPr fontId="3"/>
  </si>
  <si>
    <t>(10)</t>
  </si>
  <si>
    <t>虐待の防止のための措置</t>
    <phoneticPr fontId="3"/>
  </si>
  <si>
    <t>(11)</t>
  </si>
  <si>
    <t>その他</t>
    <phoneticPr fontId="3"/>
  </si>
  <si>
    <t>◆職員に対しての措置の具体的内容</t>
    <rPh sb="1" eb="3">
      <t>ショクイン</t>
    </rPh>
    <rPh sb="4" eb="5">
      <t>タイ</t>
    </rPh>
    <rPh sb="8" eb="10">
      <t>ソチ</t>
    </rPh>
    <rPh sb="11" eb="13">
      <t>グタイ</t>
    </rPh>
    <rPh sb="13" eb="14">
      <t>テキ</t>
    </rPh>
    <rPh sb="14" eb="16">
      <t>ナイヨウ</t>
    </rPh>
    <phoneticPr fontId="3"/>
  </si>
  <si>
    <t>7　秘密保持</t>
    <rPh sb="2" eb="4">
      <t>ヒミツ</t>
    </rPh>
    <rPh sb="4" eb="6">
      <t>ホジ</t>
    </rPh>
    <phoneticPr fontId="3"/>
  </si>
  <si>
    <t>　秘密保持等</t>
    <rPh sb="1" eb="3">
      <t>ヒミツ</t>
    </rPh>
    <rPh sb="3" eb="5">
      <t>ホジ</t>
    </rPh>
    <rPh sb="5" eb="6">
      <t>トウ</t>
    </rPh>
    <phoneticPr fontId="3"/>
  </si>
  <si>
    <t>共</t>
    <rPh sb="0" eb="1">
      <t>トモ</t>
    </rPh>
    <phoneticPr fontId="3"/>
  </si>
  <si>
    <t>　職員であった者が、正当な理由がなく、その業務上知り得た教育・保育給付認定子ども又はその家族の秘密を漏らすことがないよう、必要な措置を講じていること。</t>
    <phoneticPr fontId="3"/>
  </si>
  <si>
    <t>　職員及び管理者は、正当な理由がなく、その業務上知り得た教育・保育給付認定子ども又はその家族の秘密を漏らしていないこと。</t>
    <phoneticPr fontId="3"/>
  </si>
  <si>
    <t>8　苦情解決</t>
    <rPh sb="2" eb="4">
      <t>クジョウ</t>
    </rPh>
    <rPh sb="4" eb="6">
      <t>カイケツ</t>
    </rPh>
    <phoneticPr fontId="3"/>
  </si>
  <si>
    <t>　苦情処理に対する措置</t>
    <rPh sb="1" eb="3">
      <t>クジョウ</t>
    </rPh>
    <rPh sb="3" eb="5">
      <t>ショリ</t>
    </rPh>
    <rPh sb="6" eb="7">
      <t>タイ</t>
    </rPh>
    <rPh sb="9" eb="11">
      <t>ソチ</t>
    </rPh>
    <phoneticPr fontId="3"/>
  </si>
  <si>
    <t>◆苦情解決を受け付ける窓口</t>
    <rPh sb="1" eb="3">
      <t>クジョウ</t>
    </rPh>
    <rPh sb="3" eb="5">
      <t>カイケツ</t>
    </rPh>
    <rPh sb="6" eb="7">
      <t>ウ</t>
    </rPh>
    <rPh sb="8" eb="9">
      <t>ツ</t>
    </rPh>
    <rPh sb="11" eb="13">
      <t>マドグチ</t>
    </rPh>
    <phoneticPr fontId="3"/>
  </si>
  <si>
    <t>責任者</t>
    <rPh sb="0" eb="3">
      <t>セキニンシャ</t>
    </rPh>
    <phoneticPr fontId="3"/>
  </si>
  <si>
    <t>担当者</t>
    <rPh sb="0" eb="3">
      <t>タントウシャ</t>
    </rPh>
    <phoneticPr fontId="3"/>
  </si>
  <si>
    <t>第三者委員</t>
    <rPh sb="0" eb="3">
      <t>ダイサンシャ</t>
    </rPh>
    <rPh sb="3" eb="5">
      <t>イイン</t>
    </rPh>
    <phoneticPr fontId="3"/>
  </si>
  <si>
    <t>◆利用者への周知</t>
    <rPh sb="1" eb="4">
      <t>リヨウシャ</t>
    </rPh>
    <rPh sb="6" eb="8">
      <t>シュウチ</t>
    </rPh>
    <phoneticPr fontId="3"/>
  </si>
  <si>
    <t>重要事項説明書への記載</t>
    <rPh sb="0" eb="2">
      <t>ジュウヨウ</t>
    </rPh>
    <rPh sb="2" eb="4">
      <t>ジコウ</t>
    </rPh>
    <rPh sb="4" eb="7">
      <t>セツメイショ</t>
    </rPh>
    <rPh sb="9" eb="11">
      <t>キサイ</t>
    </rPh>
    <phoneticPr fontId="3"/>
  </si>
  <si>
    <t>園内掲示</t>
    <rPh sb="0" eb="1">
      <t>エン</t>
    </rPh>
    <rPh sb="1" eb="2">
      <t>ナイ</t>
    </rPh>
    <rPh sb="2" eb="4">
      <t>ケイジ</t>
    </rPh>
    <phoneticPr fontId="3"/>
  </si>
  <si>
    <t>　苦情の改善</t>
    <rPh sb="1" eb="3">
      <t>クジョウ</t>
    </rPh>
    <rPh sb="4" eb="6">
      <t>カイゼン</t>
    </rPh>
    <phoneticPr fontId="3"/>
  </si>
  <si>
    <t>　苦情を受け付けた場合には、当該苦情の内容等を記録していること。</t>
    <phoneticPr fontId="3"/>
  </si>
  <si>
    <t>　提供した特定教育・保育に関する教育・保育給付認定子ども等からの苦情に関して市が実施する事業に協力するよう努めていること。</t>
    <phoneticPr fontId="3"/>
  </si>
  <si>
    <t>　市からの求めがあった場合には、苦情の改善の内容を市に報告していること。</t>
    <phoneticPr fontId="3"/>
  </si>
  <si>
    <t>◆苦情記録簿の整備状況</t>
    <rPh sb="1" eb="3">
      <t>クジョウ</t>
    </rPh>
    <rPh sb="3" eb="6">
      <t>キロクボ</t>
    </rPh>
    <rPh sb="7" eb="9">
      <t>セイビ</t>
    </rPh>
    <rPh sb="9" eb="11">
      <t>ジョウキョウ</t>
    </rPh>
    <phoneticPr fontId="3"/>
  </si>
  <si>
    <t>書類の名称</t>
    <rPh sb="0" eb="2">
      <t>ショルイ</t>
    </rPh>
    <rPh sb="3" eb="5">
      <t>メイショウ</t>
    </rPh>
    <phoneticPr fontId="3"/>
  </si>
  <si>
    <t>件</t>
    <rPh sb="0" eb="1">
      <t>ケン</t>
    </rPh>
    <phoneticPr fontId="3"/>
  </si>
  <si>
    <t>9　設備等の衛生、安全</t>
    <rPh sb="2" eb="4">
      <t>セツビ</t>
    </rPh>
    <rPh sb="4" eb="5">
      <t>トウ</t>
    </rPh>
    <rPh sb="6" eb="8">
      <t>エイセイ</t>
    </rPh>
    <rPh sb="9" eb="11">
      <t>アンゼン</t>
    </rPh>
    <phoneticPr fontId="3"/>
  </si>
  <si>
    <t>　環境衛生検査の実施状況</t>
    <rPh sb="1" eb="3">
      <t>カンキョウ</t>
    </rPh>
    <rPh sb="3" eb="5">
      <t>エイセイ</t>
    </rPh>
    <rPh sb="5" eb="7">
      <t>ケンサ</t>
    </rPh>
    <rPh sb="8" eb="10">
      <t>ジッシ</t>
    </rPh>
    <rPh sb="10" eb="12">
      <t>ジョウキョウ</t>
    </rPh>
    <phoneticPr fontId="3"/>
  </si>
  <si>
    <t>　非常災害設備設置及び点検の実施状況</t>
    <rPh sb="1" eb="3">
      <t>ヒジョウ</t>
    </rPh>
    <rPh sb="3" eb="5">
      <t>サイガイ</t>
    </rPh>
    <rPh sb="5" eb="7">
      <t>セツビ</t>
    </rPh>
    <rPh sb="7" eb="9">
      <t>セッチ</t>
    </rPh>
    <rPh sb="9" eb="10">
      <t>オヨ</t>
    </rPh>
    <rPh sb="11" eb="13">
      <t>テンケン</t>
    </rPh>
    <rPh sb="14" eb="16">
      <t>ジッシ</t>
    </rPh>
    <rPh sb="16" eb="18">
      <t>ジョウキョウ</t>
    </rPh>
    <phoneticPr fontId="3"/>
  </si>
  <si>
    <t>　消火器等の消火用具、非常口その他非常災害に必要な設備を設けていること。
　また、消防設備等の法定点検を実施していること。
　なお、年2回点検し、そのうち1回は結果を消防長又は消防署長に報告していること。</t>
    <phoneticPr fontId="3"/>
  </si>
  <si>
    <t>(2)非常災害に対する計画</t>
    <rPh sb="3" eb="5">
      <t>ヒジョウ</t>
    </rPh>
    <rPh sb="5" eb="7">
      <t>サイガイ</t>
    </rPh>
    <rPh sb="8" eb="9">
      <t>タイ</t>
    </rPh>
    <rPh sb="11" eb="13">
      <t>ケイカク</t>
    </rPh>
    <phoneticPr fontId="3"/>
  </si>
  <si>
    <t>(3)災害発生時の対応体制及び避難への備え</t>
    <rPh sb="3" eb="5">
      <t>サイガイ</t>
    </rPh>
    <rPh sb="5" eb="7">
      <t>ハッセイ</t>
    </rPh>
    <rPh sb="7" eb="8">
      <t>ジ</t>
    </rPh>
    <rPh sb="9" eb="11">
      <t>タイオウ</t>
    </rPh>
    <rPh sb="11" eb="13">
      <t>タイセイ</t>
    </rPh>
    <rPh sb="13" eb="14">
      <t>オヨ</t>
    </rPh>
    <rPh sb="15" eb="17">
      <t>ヒナン</t>
    </rPh>
    <rPh sb="19" eb="20">
      <t>ソナ</t>
    </rPh>
    <phoneticPr fontId="3"/>
  </si>
  <si>
    <t>　非常災害計画の内容等の職員間の共有状況</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3"/>
  </si>
  <si>
    <t>◆非常災害対策計画の策定状況</t>
    <rPh sb="1" eb="3">
      <t>ヒジョウ</t>
    </rPh>
    <rPh sb="3" eb="5">
      <t>サイガイ</t>
    </rPh>
    <rPh sb="5" eb="7">
      <t>タイサク</t>
    </rPh>
    <rPh sb="7" eb="9">
      <t>ケイカク</t>
    </rPh>
    <rPh sb="10" eb="12">
      <t>サクテイ</t>
    </rPh>
    <rPh sb="12" eb="14">
      <t>ジョウキョウ</t>
    </rPh>
    <phoneticPr fontId="3"/>
  </si>
  <si>
    <t>ハザードマップ</t>
    <phoneticPr fontId="3"/>
  </si>
  <si>
    <t>分園</t>
    <rPh sb="0" eb="2">
      <t>ワケゾノ</t>
    </rPh>
    <phoneticPr fontId="3"/>
  </si>
  <si>
    <t>その他（計画名）</t>
    <rPh sb="2" eb="3">
      <t>タ</t>
    </rPh>
    <rPh sb="4" eb="6">
      <t>ケイカク</t>
    </rPh>
    <rPh sb="6" eb="7">
      <t>メイ</t>
    </rPh>
    <phoneticPr fontId="3"/>
  </si>
  <si>
    <t>　非常時の連絡・避難体制</t>
    <phoneticPr fontId="3"/>
  </si>
  <si>
    <t>　日頃から保護者との密接な連携に努め、災害発生時の連絡体制や引渡し方法等について確認していること。</t>
    <phoneticPr fontId="3"/>
  </si>
  <si>
    <t>◆引渡訓練</t>
    <rPh sb="1" eb="3">
      <t>ヒキワタ</t>
    </rPh>
    <rPh sb="3" eb="5">
      <t>クンレン</t>
    </rPh>
    <phoneticPr fontId="3"/>
  </si>
  <si>
    <t>水害・土砂災害は、ハザードマップ非該当の場合は記入不要です。</t>
    <phoneticPr fontId="3"/>
  </si>
  <si>
    <t>　避難及び消火訓練の実施状況</t>
    <rPh sb="1" eb="3">
      <t>ヒナン</t>
    </rPh>
    <rPh sb="5" eb="7">
      <t>ショウカ</t>
    </rPh>
    <phoneticPr fontId="3"/>
  </si>
  <si>
    <t>(4)避難及び消火に対する訓練</t>
    <rPh sb="3" eb="5">
      <t>ヒナン</t>
    </rPh>
    <rPh sb="5" eb="6">
      <t>オヨ</t>
    </rPh>
    <rPh sb="7" eb="9">
      <t>ショウカ</t>
    </rPh>
    <rPh sb="10" eb="11">
      <t>タイ</t>
    </rPh>
    <rPh sb="13" eb="15">
      <t>クンレン</t>
    </rPh>
    <phoneticPr fontId="3"/>
  </si>
  <si>
    <t>月</t>
    <rPh sb="0" eb="1">
      <t>ツキ</t>
    </rPh>
    <phoneticPr fontId="3"/>
  </si>
  <si>
    <t>※　日付を入力してください</t>
    <rPh sb="2" eb="4">
      <t>ヒヅケ</t>
    </rPh>
    <rPh sb="5" eb="7">
      <t>ニュウリョク</t>
    </rPh>
    <phoneticPr fontId="3"/>
  </si>
  <si>
    <t>◆訓練時に想定している災害の内容</t>
    <rPh sb="1" eb="3">
      <t>クンレン</t>
    </rPh>
    <rPh sb="3" eb="4">
      <t>ジ</t>
    </rPh>
    <rPh sb="5" eb="7">
      <t>ソウテイ</t>
    </rPh>
    <rPh sb="11" eb="13">
      <t>サイガイ</t>
    </rPh>
    <rPh sb="14" eb="16">
      <t>ナイヨウ</t>
    </rPh>
    <phoneticPr fontId="3"/>
  </si>
  <si>
    <t>ハザードマップ</t>
    <phoneticPr fontId="3"/>
  </si>
  <si>
    <t>　外部からの不審者等の侵入防止のための措置や訓練など不測の事態に備えて必要な対応を図っていること。</t>
    <phoneticPr fontId="3"/>
  </si>
  <si>
    <t>　防犯についての配慮状況</t>
    <rPh sb="1" eb="3">
      <t>ボウハン</t>
    </rPh>
    <rPh sb="8" eb="10">
      <t>ハイリョ</t>
    </rPh>
    <rPh sb="10" eb="12">
      <t>ジョウキョウ</t>
    </rPh>
    <phoneticPr fontId="3"/>
  </si>
  <si>
    <t>実施の有無</t>
    <rPh sb="0" eb="2">
      <t>ジッシ</t>
    </rPh>
    <rPh sb="3" eb="5">
      <t>ウム</t>
    </rPh>
    <phoneticPr fontId="3"/>
  </si>
  <si>
    <t>◆防犯対策の取組内容をご記入ください。</t>
    <rPh sb="1" eb="3">
      <t>ボウハン</t>
    </rPh>
    <rPh sb="3" eb="5">
      <t>タイサク</t>
    </rPh>
    <rPh sb="6" eb="8">
      <t>トリクミ</t>
    </rPh>
    <rPh sb="8" eb="10">
      <t>ナイヨウ</t>
    </rPh>
    <rPh sb="12" eb="14">
      <t>キニュウ</t>
    </rPh>
    <phoneticPr fontId="3"/>
  </si>
  <si>
    <t>　手当等の支払い状況</t>
    <rPh sb="1" eb="3">
      <t>テアテ</t>
    </rPh>
    <rPh sb="3" eb="4">
      <t>トウ</t>
    </rPh>
    <rPh sb="5" eb="7">
      <t>シハラ</t>
    </rPh>
    <rPh sb="8" eb="10">
      <t>ジョウキョウ</t>
    </rPh>
    <phoneticPr fontId="3"/>
  </si>
  <si>
    <t>手当の種類</t>
    <rPh sb="0" eb="2">
      <t>テアテ</t>
    </rPh>
    <rPh sb="3" eb="5">
      <t>シュルイ</t>
    </rPh>
    <phoneticPr fontId="3"/>
  </si>
  <si>
    <t>規程</t>
    <rPh sb="0" eb="2">
      <t>キテイ</t>
    </rPh>
    <phoneticPr fontId="3"/>
  </si>
  <si>
    <t>条項</t>
    <rPh sb="0" eb="2">
      <t>ジョウコウ</t>
    </rPh>
    <phoneticPr fontId="3"/>
  </si>
  <si>
    <t>　時間外又は休日に労働をさせる場合は、労働基準法第36条の労使の協定が締結され、労働基準監督署へ提出していること。</t>
    <phoneticPr fontId="3"/>
  </si>
  <si>
    <t>　労働基準法第36条の届出</t>
    <phoneticPr fontId="3"/>
  </si>
  <si>
    <t>　労働基準法第24条の協定締結</t>
    <phoneticPr fontId="3"/>
  </si>
  <si>
    <t>　賃金から法令で定められているもの以外を控除する場合は、労働基準法第24条の労使の協定を締結していること。</t>
    <phoneticPr fontId="3"/>
  </si>
  <si>
    <t>　職員の確保・定着化</t>
    <phoneticPr fontId="3"/>
  </si>
  <si>
    <t>◆職員の確保・定着化の取組内容について</t>
    <rPh sb="1" eb="3">
      <t>ショクイン</t>
    </rPh>
    <rPh sb="4" eb="6">
      <t>カクホ</t>
    </rPh>
    <rPh sb="7" eb="10">
      <t>テイチャクカ</t>
    </rPh>
    <rPh sb="11" eb="13">
      <t>トリクミ</t>
    </rPh>
    <rPh sb="13" eb="15">
      <t>ナイヨウ</t>
    </rPh>
    <phoneticPr fontId="3"/>
  </si>
  <si>
    <t>休憩時間の確保</t>
    <rPh sb="0" eb="2">
      <t>キュウケイ</t>
    </rPh>
    <rPh sb="2" eb="4">
      <t>ジカン</t>
    </rPh>
    <rPh sb="5" eb="7">
      <t>カクホ</t>
    </rPh>
    <phoneticPr fontId="3"/>
  </si>
  <si>
    <t>年次有給休暇取得奨励</t>
    <rPh sb="0" eb="2">
      <t>ネンジ</t>
    </rPh>
    <rPh sb="2" eb="6">
      <t>ユウキュウキュウカ</t>
    </rPh>
    <rPh sb="6" eb="8">
      <t>シュトク</t>
    </rPh>
    <rPh sb="8" eb="10">
      <t>ショウレイ</t>
    </rPh>
    <phoneticPr fontId="3"/>
  </si>
  <si>
    <t>産休・育休の取得奨励</t>
    <rPh sb="0" eb="2">
      <t>サンキュウ</t>
    </rPh>
    <rPh sb="3" eb="5">
      <t>イクキュウ</t>
    </rPh>
    <rPh sb="6" eb="8">
      <t>シュトク</t>
    </rPh>
    <rPh sb="8" eb="10">
      <t>ショウレイ</t>
    </rPh>
    <phoneticPr fontId="3"/>
  </si>
  <si>
    <t>　重要事項説明及び利用申込者の同意</t>
    <phoneticPr fontId="3"/>
  </si>
  <si>
    <t>　特定教育・保育の提供の開始に際しては、あらかじめ、利用申込者に対し、運営規程の概要、職員の勤務体制、利用者負担その他の利用申込者の教育・保育の選択に資すると認められる重要事項を記した文書を交付して説明を行い、当該提供の開始について利用申込者の同意を得ていること。</t>
    <phoneticPr fontId="3"/>
  </si>
  <si>
    <t>◆重要事項説明に含む内容</t>
    <rPh sb="1" eb="3">
      <t>ジュウヨウ</t>
    </rPh>
    <rPh sb="3" eb="5">
      <t>ジコウ</t>
    </rPh>
    <rPh sb="5" eb="7">
      <t>セツメイ</t>
    </rPh>
    <rPh sb="8" eb="9">
      <t>フク</t>
    </rPh>
    <rPh sb="10" eb="12">
      <t>ナイヨウ</t>
    </rPh>
    <phoneticPr fontId="3"/>
  </si>
  <si>
    <t>事　項</t>
    <rPh sb="0" eb="1">
      <t>コト</t>
    </rPh>
    <rPh sb="2" eb="3">
      <t>コウ</t>
    </rPh>
    <phoneticPr fontId="3"/>
  </si>
  <si>
    <t>運営規定の概要</t>
    <rPh sb="0" eb="2">
      <t>ウンエイ</t>
    </rPh>
    <rPh sb="2" eb="4">
      <t>キテイ</t>
    </rPh>
    <rPh sb="5" eb="7">
      <t>ガイヨウ</t>
    </rPh>
    <phoneticPr fontId="3"/>
  </si>
  <si>
    <t>(2)</t>
    <phoneticPr fontId="3"/>
  </si>
  <si>
    <t>職員の勤務体制</t>
    <rPh sb="0" eb="2">
      <t>ショクイン</t>
    </rPh>
    <rPh sb="3" eb="5">
      <t>キンム</t>
    </rPh>
    <rPh sb="5" eb="7">
      <t>タイセイ</t>
    </rPh>
    <phoneticPr fontId="3"/>
  </si>
  <si>
    <t>(3)</t>
    <phoneticPr fontId="3"/>
  </si>
  <si>
    <t>利用者負担</t>
    <rPh sb="0" eb="3">
      <t>リヨウシャ</t>
    </rPh>
    <rPh sb="3" eb="5">
      <t>フタン</t>
    </rPh>
    <phoneticPr fontId="3"/>
  </si>
  <si>
    <t>その他重要事項</t>
    <rPh sb="2" eb="3">
      <t>タ</t>
    </rPh>
    <rPh sb="3" eb="5">
      <t>ジュウヨウ</t>
    </rPh>
    <rPh sb="5" eb="7">
      <t>ジコウ</t>
    </rPh>
    <phoneticPr fontId="3"/>
  </si>
  <si>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3"/>
  </si>
  <si>
    <t>書面</t>
    <rPh sb="0" eb="2">
      <t>ショメン</t>
    </rPh>
    <phoneticPr fontId="3"/>
  </si>
  <si>
    <t>電子媒体</t>
    <rPh sb="0" eb="2">
      <t>デンシ</t>
    </rPh>
    <rPh sb="2" eb="4">
      <t>バイタイ</t>
    </rPh>
    <phoneticPr fontId="3"/>
  </si>
  <si>
    <t>承認あり・なし</t>
  </si>
  <si>
    <t>◆利用者の同意</t>
    <phoneticPr fontId="3"/>
  </si>
  <si>
    <t>あり・なし</t>
  </si>
  <si>
    <t>　重要事項等の掲示</t>
    <phoneticPr fontId="3"/>
  </si>
  <si>
    <t>　記録の整備</t>
    <rPh sb="1" eb="3">
      <t>キロク</t>
    </rPh>
    <rPh sb="4" eb="6">
      <t>セイビ</t>
    </rPh>
    <phoneticPr fontId="3"/>
  </si>
  <si>
    <t>　職員、設備及び会計に関する諸記録を整備していること。</t>
    <phoneticPr fontId="3"/>
  </si>
  <si>
    <t>職員、設備及び会計に関する諸記録</t>
    <rPh sb="3" eb="5">
      <t>セツビ</t>
    </rPh>
    <rPh sb="5" eb="6">
      <t>オヨ</t>
    </rPh>
    <rPh sb="7" eb="9">
      <t>カイケイ</t>
    </rPh>
    <rPh sb="10" eb="11">
      <t>カン</t>
    </rPh>
    <phoneticPr fontId="3"/>
  </si>
  <si>
    <t>有無</t>
    <rPh sb="0" eb="2">
      <t>ウム</t>
    </rPh>
    <phoneticPr fontId="3"/>
  </si>
  <si>
    <t>資格証明書</t>
    <rPh sb="0" eb="2">
      <t>シカク</t>
    </rPh>
    <rPh sb="2" eb="5">
      <t>ショウメイショ</t>
    </rPh>
    <phoneticPr fontId="3"/>
  </si>
  <si>
    <t>履歴書</t>
    <rPh sb="0" eb="3">
      <t>リレキショ</t>
    </rPh>
    <phoneticPr fontId="3"/>
  </si>
  <si>
    <t>労働者名簿</t>
    <rPh sb="0" eb="2">
      <t>ロウドウ</t>
    </rPh>
    <rPh sb="2" eb="3">
      <t>シャ</t>
    </rPh>
    <rPh sb="3" eb="5">
      <t>メイボ</t>
    </rPh>
    <phoneticPr fontId="3"/>
  </si>
  <si>
    <t>雇用契約書または労働条件通知書</t>
    <rPh sb="0" eb="2">
      <t>コヨウ</t>
    </rPh>
    <rPh sb="2" eb="5">
      <t>ケイヤクショ</t>
    </rPh>
    <rPh sb="8" eb="10">
      <t>ロウドウ</t>
    </rPh>
    <rPh sb="10" eb="12">
      <t>ジョウケン</t>
    </rPh>
    <rPh sb="12" eb="15">
      <t>ツウチショ</t>
    </rPh>
    <phoneticPr fontId="3"/>
  </si>
  <si>
    <t>(5)</t>
    <phoneticPr fontId="3"/>
  </si>
  <si>
    <t>出勤簿</t>
    <rPh sb="0" eb="2">
      <t>シュッキン</t>
    </rPh>
    <rPh sb="2" eb="3">
      <t>ボ</t>
    </rPh>
    <phoneticPr fontId="3"/>
  </si>
  <si>
    <t>(6)</t>
    <phoneticPr fontId="3"/>
  </si>
  <si>
    <t>休暇記録</t>
    <rPh sb="0" eb="2">
      <t>キュウカ</t>
    </rPh>
    <rPh sb="2" eb="4">
      <t>キロク</t>
    </rPh>
    <phoneticPr fontId="3"/>
  </si>
  <si>
    <t>会計帳簿（経理規程に規定してあるもの）</t>
    <rPh sb="0" eb="2">
      <t>カイケイ</t>
    </rPh>
    <rPh sb="2" eb="4">
      <t>チョウボ</t>
    </rPh>
    <rPh sb="5" eb="7">
      <t>ケイリ</t>
    </rPh>
    <rPh sb="7" eb="9">
      <t>キテイ</t>
    </rPh>
    <rPh sb="10" eb="12">
      <t>キテイ</t>
    </rPh>
    <phoneticPr fontId="3"/>
  </si>
  <si>
    <t>特定教育・保育の提供に関する記録</t>
    <rPh sb="0" eb="2">
      <t>トクテイ</t>
    </rPh>
    <rPh sb="2" eb="4">
      <t>キョウイク</t>
    </rPh>
    <rPh sb="5" eb="7">
      <t>ホイク</t>
    </rPh>
    <rPh sb="8" eb="10">
      <t>テイキョウ</t>
    </rPh>
    <rPh sb="11" eb="12">
      <t>カン</t>
    </rPh>
    <rPh sb="14" eb="16">
      <t>キロク</t>
    </rPh>
    <phoneticPr fontId="3"/>
  </si>
  <si>
    <t>保存期間</t>
    <rPh sb="0" eb="2">
      <t>ホゾン</t>
    </rPh>
    <rPh sb="2" eb="4">
      <t>キカン</t>
    </rPh>
    <phoneticPr fontId="3"/>
  </si>
  <si>
    <t>保育計画等</t>
    <rPh sb="0" eb="2">
      <t>ホイク</t>
    </rPh>
    <rPh sb="2" eb="4">
      <t>ケイカク</t>
    </rPh>
    <rPh sb="4" eb="5">
      <t>トウ</t>
    </rPh>
    <phoneticPr fontId="3"/>
  </si>
  <si>
    <t>保育日誌等</t>
    <rPh sb="0" eb="2">
      <t>ホイク</t>
    </rPh>
    <rPh sb="2" eb="4">
      <t>ニッシ</t>
    </rPh>
    <rPh sb="4" eb="5">
      <t>トウ</t>
    </rPh>
    <phoneticPr fontId="3"/>
  </si>
  <si>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3"/>
  </si>
  <si>
    <t>有・無・該当なし</t>
  </si>
  <si>
    <t>苦情に関する記録</t>
    <rPh sb="0" eb="2">
      <t>クジョウ</t>
    </rPh>
    <rPh sb="3" eb="4">
      <t>カン</t>
    </rPh>
    <rPh sb="6" eb="8">
      <t>キロク</t>
    </rPh>
    <phoneticPr fontId="3"/>
  </si>
  <si>
    <t>事故状況・処置等に関する記録</t>
    <rPh sb="0" eb="2">
      <t>ジコ</t>
    </rPh>
    <rPh sb="2" eb="4">
      <t>ジョウキョウ</t>
    </rPh>
    <rPh sb="5" eb="7">
      <t>ショチ</t>
    </rPh>
    <rPh sb="7" eb="8">
      <t>トウ</t>
    </rPh>
    <rPh sb="9" eb="10">
      <t>カン</t>
    </rPh>
    <rPh sb="12" eb="14">
      <t>キロク</t>
    </rPh>
    <phoneticPr fontId="3"/>
  </si>
  <si>
    <t xml:space="preserve">　教育・保育給付認定子どもに対する特定教育・保育の提供に関する次の各号に掲げる記録を整備し、その完結の日から5年間保存していること。
(1)特定教育・保育施設等運営基準府令第15条第1項各号に定めるものに基づく特定教育・保育の提供に当たっての計画
(2)特定教育・保育施設等運営基準府令第12条に規定する特定教育・保育の提供の記録
(3)特定教育・保育施設等運営基準府令第19条に規定する市への通知に係る記録
(4)特定教育・保育施設等運営基準府令第30条第2項に規定する苦情の内容等の記録
(5)特定教育・保育施設等運営基準府令第32条第3項に規定する事故の状況及び事故に際して採った処置についての記録
</t>
    <phoneticPr fontId="3"/>
  </si>
  <si>
    <t>(2)</t>
    <phoneticPr fontId="3"/>
  </si>
  <si>
    <t>　施設運営に関し、不適切な事項がないこと。</t>
    <phoneticPr fontId="3"/>
  </si>
  <si>
    <t>◆教育週数</t>
    <rPh sb="1" eb="3">
      <t>キョウイク</t>
    </rPh>
    <rPh sb="3" eb="5">
      <t>シュウスウ</t>
    </rPh>
    <phoneticPr fontId="3"/>
  </si>
  <si>
    <t>週(予定)</t>
    <rPh sb="2" eb="4">
      <t>ヨテイ</t>
    </rPh>
    <phoneticPr fontId="3"/>
  </si>
  <si>
    <t>2号
3号</t>
    <rPh sb="1" eb="2">
      <t>ゴウ</t>
    </rPh>
    <rPh sb="4" eb="5">
      <t>ゴウ</t>
    </rPh>
    <phoneticPr fontId="3"/>
  </si>
  <si>
    <t>↑選択してください。</t>
    <rPh sb="1" eb="3">
      <t>センタク</t>
    </rPh>
    <phoneticPr fontId="3"/>
  </si>
  <si>
    <t>あり・なし・配置なし</t>
  </si>
  <si>
    <t>あり・なし・採用なし</t>
  </si>
  <si>
    <t>4　施設及び設備の基準</t>
    <rPh sb="2" eb="4">
      <t>シセツ</t>
    </rPh>
    <rPh sb="4" eb="5">
      <t>オヨ</t>
    </rPh>
    <rPh sb="6" eb="8">
      <t>セツビ</t>
    </rPh>
    <rPh sb="9" eb="11">
      <t>キジュン</t>
    </rPh>
    <phoneticPr fontId="3"/>
  </si>
  <si>
    <t>3　次に掲げる設備の面積は、それぞれに定める面積
　以上であること。
（1）乳児室　3.3㎡に満2歳未満の園児のうちほふく
　　しないものの数を乗じて得た面積
（2）ほふく室　3.3㎡に満2歳未満の園児のうちほふく
　　するものの数を乗じて得た面積
（3）保育室又は遊戯室　1.98㎡に満2歳以上の園児数を
　　乗じて得た面積
＜幼稚園からの移行に係る設備面積等の特例＞
　平成27年4月1日の前日において現に幼稚園を設置している者が、当該幼稚園を廃止し、当該幼稚園と同一の場所において、当該幼稚園の設備を用いて幼保連携型認定こども園を設置する場合は、当分の間、設備の面積は、監査内容3(1)及び(2)に掲げる設備について、それぞれに定める面積以上とする。</t>
    <rPh sb="166" eb="169">
      <t>ヨウチエン</t>
    </rPh>
    <rPh sb="172" eb="174">
      <t>イコウ</t>
    </rPh>
    <rPh sb="177" eb="179">
      <t>セツビ</t>
    </rPh>
    <rPh sb="179" eb="181">
      <t>メンセキ</t>
    </rPh>
    <rPh sb="181" eb="182">
      <t>ナド</t>
    </rPh>
    <phoneticPr fontId="3"/>
  </si>
  <si>
    <t>　園則を整備し、変更しようとするときは、あらかじめ、相模原市長に届け出ていること。
　また、園則には、少なくとも、次に掲げる事項を記載していること。
1　学年、学期、教育又は保育を行う日時数、教育又は
　保育を行わない日及び開園している時間に関する事項
2　教育課程その他の教育及び保育の内容に関する事項
3　保護者に対する子育ての支援の内容に関する事項
4　利用定員及び職員組織に関する事項
5　入園、退園、転園、休園及び卒園に関する事項
6　保育料その他の費用徴収に関する事項
7　その他施設の管理についての重要事項</t>
    <phoneticPr fontId="3"/>
  </si>
  <si>
    <t>適・否</t>
  </si>
  <si>
    <t>　学校環境衛生基準に基づき、教室等の環境(換気、保温、採光、照明、騒音等)、飲料水等の水質、園の清潔等について、毎学年定期に、また必要があるときは臨時に、環境衛生検査を実施していること。</t>
    <rPh sb="44" eb="45">
      <t>シツ</t>
    </rPh>
    <phoneticPr fontId="3"/>
  </si>
  <si>
    <t>上記以外の園児が使用するスペース</t>
    <phoneticPr fontId="3"/>
  </si>
  <si>
    <t>ほふくを始めていない園児のスペース</t>
    <phoneticPr fontId="3"/>
  </si>
  <si>
    <t>適・否
(　　)</t>
    <phoneticPr fontId="3"/>
  </si>
  <si>
    <t>週</t>
    <phoneticPr fontId="3"/>
  </si>
  <si>
    <t>園児数計</t>
    <rPh sb="0" eb="2">
      <t>エンジ</t>
    </rPh>
    <rPh sb="2" eb="3">
      <t>スウ</t>
    </rPh>
    <rPh sb="3" eb="4">
      <t>ケイ</t>
    </rPh>
    <phoneticPr fontId="3"/>
  </si>
  <si>
    <r>
      <t xml:space="preserve">1　園舎の面積は、次の(1)と(2)を合算した面積以上で
　あること。
(1)次に掲げる学級数に応じて、それぞれに定める面積
　ア　1学級　180㎡以上
　イ　2学級以上　320㎡＋100㎡×(学級数－2)
(2)満3歳未満の園児数に応じ、次により算定した面積
　ア　3.3㎡に満2歳未満の園児のうちほふくしないもの
　　の数を乗じて得た乳児室の面積
　イ　3.3㎡に満2歳未満の園児のうちほふくするものの
　　数を乗じて得たほふく室の面積
　ウ　1.98㎡に満2歳以上の園児数を乗じて得た保育室
　　又は遊戯室の面積
</t>
    </r>
    <r>
      <rPr>
        <sz val="9"/>
        <rFont val="ＭＳ 明朝"/>
        <family val="1"/>
        <charset val="128"/>
      </rPr>
      <t>＜幼稚園又は保育所からの移行に係る園舎及び園庭の特例＞
(イ)平成27年4月1日の前日において保育所を設置している者が、当該保育所を廃止し、当該保育所と同一の場所において、当該保育所の設備を用いて幼保連携型認定こども園を設置する場合は、当分の間、次により算定した面積以上とする。
　・園舎…満3歳以上の園児数に応じ、監査内容1(2)に掲げる規定により算定した面積と、満3歳未満の園児数に応じ、1(2)により算定した面積を合算した面積
　・園庭…監査内容2(1)イにより算定した面積と2(2)により算定した面積を合算した面積</t>
    </r>
    <rPh sb="39" eb="40">
      <t>ツギ</t>
    </rPh>
    <rPh sb="41" eb="42">
      <t>カカ</t>
    </rPh>
    <phoneticPr fontId="3"/>
  </si>
  <si>
    <t>＜幼稚園からの移行及び分園に係る調理室等の特例＞
　次の(ア)又は(イ)の方法により行う場合は、調理員を置かないこと及び調理室を設けないことができる。この場合においても、加熱、保存等の調理機能を有する設備を備えなければならない。
(ア)平成27年4月1日の前日において現に幼稚園を設置している者が、当該幼稚園を廃止し、当該幼稚園と同一の所在場所において、当該幼稚園の設備を用いて幼保連携型認定こども園を設置する場合は、認定こども園基準条例附則第3項(1)から(5)に掲げる要件を満たす場合に限り、満3歳以上の保育を必要とする子どもに該当する園児に対する食事の提供について、園外で調理し搬入する方法により行うことができる。
(イ)分園において、保育を必要とする子どもに対する食事の提供は、原則、分園内で調理する方法により行わなければならないが、近接した本園から迅速かつ安全に搬入できる場合には、当該本園において調理し搬入する方法により食事を提供することができる。なお、満3歳以上の子どもについては、幼保連携型認定こども園基準省令第13条第1項において読み替えて準用する児童福祉施設基準省令第32条の2各号に掲げる要件を満たす場合に限り、外部搬入の方法により提供することができる。</t>
    <rPh sb="16" eb="19">
      <t>チョウリシツ</t>
    </rPh>
    <rPh sb="19" eb="20">
      <t>トウ</t>
    </rPh>
    <rPh sb="26" eb="27">
      <t>ツギ</t>
    </rPh>
    <rPh sb="146" eb="147">
      <t>モノ</t>
    </rPh>
    <rPh sb="168" eb="170">
      <t>ショザイ</t>
    </rPh>
    <phoneticPr fontId="3"/>
  </si>
  <si>
    <t>水害・土砂災害</t>
    <phoneticPr fontId="3"/>
  </si>
  <si>
    <t>地震</t>
    <phoneticPr fontId="3"/>
  </si>
  <si>
    <t>想定している災害</t>
    <rPh sb="0" eb="2">
      <t>ソウテイ</t>
    </rPh>
    <rPh sb="6" eb="8">
      <t>サイガイ</t>
    </rPh>
    <phoneticPr fontId="3"/>
  </si>
  <si>
    <t>　避難及び消火に対する訓練を年2回以上行っていること。避難訓練については、地域の実情を鑑みて、火災、水害・土砂災害、地震等を想定した訓練を実施すること。</t>
    <rPh sb="14" eb="15">
      <t>ネン</t>
    </rPh>
    <rPh sb="16" eb="17">
      <t>カイ</t>
    </rPh>
    <rPh sb="17" eb="19">
      <t>イジョウ</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</si>
  <si>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</si>
  <si>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←監査実施月
の前月分まで
の分を記入し
てください。</t>
    <rPh sb="1" eb="3">
      <t>カンサ</t>
    </rPh>
    <rPh sb="3" eb="5">
      <t>ジッシ</t>
    </rPh>
    <rPh sb="5" eb="6">
      <t>ツキ</t>
    </rPh>
    <rPh sb="8" eb="10">
      <t>ゼンゲツ</t>
    </rPh>
    <rPh sb="10" eb="11">
      <t>ブン</t>
    </rPh>
    <rPh sb="15" eb="16">
      <t>ブン</t>
    </rPh>
    <rPh sb="17" eb="19">
      <t>キニュウ</t>
    </rPh>
    <phoneticPr fontId="3"/>
  </si>
  <si>
    <t>適・否
(　　)</t>
    <phoneticPr fontId="3"/>
  </si>
  <si>
    <t>　全体的な計画の作成状況</t>
    <rPh sb="1" eb="4">
      <t>ゼンタイテキ</t>
    </rPh>
    <rPh sb="5" eb="7">
      <t>ケイカク</t>
    </rPh>
    <rPh sb="8" eb="10">
      <t>サクセイ</t>
    </rPh>
    <rPh sb="10" eb="12">
      <t>ジョウキョウ</t>
    </rPh>
    <phoneticPr fontId="3"/>
  </si>
  <si>
    <t>※全体的な計画（指導計画）の写し（今年度）を
　ご提出ください。</t>
    <rPh sb="1" eb="4">
      <t>ゼンタイテキ</t>
    </rPh>
    <rPh sb="5" eb="7">
      <t>ケイカク</t>
    </rPh>
    <rPh sb="8" eb="10">
      <t>シドウ</t>
    </rPh>
    <rPh sb="10" eb="12">
      <t>ケイカク</t>
    </rPh>
    <rPh sb="14" eb="15">
      <t>ウツ</t>
    </rPh>
    <rPh sb="17" eb="20">
      <t>コンネンド</t>
    </rPh>
    <rPh sb="25" eb="27">
      <t>テイシュツ</t>
    </rPh>
    <phoneticPr fontId="3"/>
  </si>
  <si>
    <t>　小学校との連携</t>
    <rPh sb="1" eb="4">
      <t>ショウガッコウ</t>
    </rPh>
    <rPh sb="6" eb="8">
      <t>レンケイ</t>
    </rPh>
    <phoneticPr fontId="3"/>
  </si>
  <si>
    <t>◆小学校との連携の状況をご記入ください。</t>
    <rPh sb="1" eb="4">
      <t>ショウガッコウ</t>
    </rPh>
    <rPh sb="6" eb="8">
      <t>レンケイ</t>
    </rPh>
    <rPh sb="9" eb="11">
      <t>ジョウキョウ</t>
    </rPh>
    <rPh sb="13" eb="15">
      <t>キニュウ</t>
    </rPh>
    <phoneticPr fontId="3"/>
  </si>
  <si>
    <t>　指導要録の作成と送付状況</t>
    <rPh sb="1" eb="3">
      <t>シドウ</t>
    </rPh>
    <rPh sb="3" eb="5">
      <t>ヨウロク</t>
    </rPh>
    <rPh sb="6" eb="8">
      <t>サクセイ</t>
    </rPh>
    <rPh sb="9" eb="11">
      <t>ソウフ</t>
    </rPh>
    <rPh sb="11" eb="13">
      <t>ジョウキョウ</t>
    </rPh>
    <phoneticPr fontId="3"/>
  </si>
  <si>
    <t>　出席簿の作成状況</t>
    <rPh sb="1" eb="4">
      <t>シュッセキボ</t>
    </rPh>
    <rPh sb="5" eb="7">
      <t>サクセイ</t>
    </rPh>
    <rPh sb="7" eb="9">
      <t>ジョウキョウ</t>
    </rPh>
    <phoneticPr fontId="3"/>
  </si>
  <si>
    <t>　園児について出席簿を作成していること。</t>
    <rPh sb="1" eb="3">
      <t>エンジ</t>
    </rPh>
    <rPh sb="7" eb="10">
      <t>シュッセキボ</t>
    </rPh>
    <rPh sb="11" eb="13">
      <t>サクセイ</t>
    </rPh>
    <phoneticPr fontId="3"/>
  </si>
  <si>
    <t>6　教育・保育の提供の記録</t>
    <rPh sb="2" eb="4">
      <t>キョウイク</t>
    </rPh>
    <rPh sb="5" eb="7">
      <t>ホイク</t>
    </rPh>
    <rPh sb="8" eb="10">
      <t>テイキョウ</t>
    </rPh>
    <rPh sb="11" eb="13">
      <t>キロク</t>
    </rPh>
    <phoneticPr fontId="3"/>
  </si>
  <si>
    <t>　教育・保育の提供の記録</t>
    <rPh sb="1" eb="3">
      <t>キョウイク</t>
    </rPh>
    <rPh sb="4" eb="6">
      <t>ホイク</t>
    </rPh>
    <rPh sb="7" eb="9">
      <t>テイキョウ</t>
    </rPh>
    <rPh sb="10" eb="12">
      <t>キロク</t>
    </rPh>
    <phoneticPr fontId="3"/>
  </si>
  <si>
    <t>　特定教育・保育を提供した際は、提供日、内容その他必要な事項を記録していること。</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phoneticPr fontId="3"/>
  </si>
  <si>
    <t>7　健康及び安全</t>
    <rPh sb="2" eb="4">
      <t>ケンコウ</t>
    </rPh>
    <rPh sb="4" eb="5">
      <t>オヨ</t>
    </rPh>
    <rPh sb="6" eb="8">
      <t>アンゼン</t>
    </rPh>
    <phoneticPr fontId="3"/>
  </si>
  <si>
    <t>　学校保健計画の作成状況</t>
    <rPh sb="1" eb="3">
      <t>ガッコウ</t>
    </rPh>
    <rPh sb="3" eb="5">
      <t>ホケン</t>
    </rPh>
    <rPh sb="5" eb="7">
      <t>ケイカク</t>
    </rPh>
    <rPh sb="8" eb="10">
      <t>サクセイ</t>
    </rPh>
    <rPh sb="10" eb="12">
      <t>ジョウキョウ</t>
    </rPh>
    <phoneticPr fontId="3"/>
  </si>
  <si>
    <t>　疾病等の事態への備え</t>
    <rPh sb="1" eb="3">
      <t>シッペイ</t>
    </rPh>
    <rPh sb="3" eb="4">
      <t>ナド</t>
    </rPh>
    <rPh sb="5" eb="7">
      <t>ジタイ</t>
    </rPh>
    <rPh sb="9" eb="10">
      <t>ソナ</t>
    </rPh>
    <phoneticPr fontId="3"/>
  </si>
  <si>
    <t>◆備えている救急用の薬品、材料等をご記入ください。</t>
    <rPh sb="1" eb="2">
      <t>ソナ</t>
    </rPh>
    <rPh sb="6" eb="9">
      <t>キュウキュウヨウ</t>
    </rPh>
    <rPh sb="10" eb="12">
      <t>ヤクヒン</t>
    </rPh>
    <rPh sb="13" eb="15">
      <t>ザイリョウ</t>
    </rPh>
    <rPh sb="15" eb="16">
      <t>ナド</t>
    </rPh>
    <rPh sb="18" eb="20">
      <t>キニュウ</t>
    </rPh>
    <phoneticPr fontId="3"/>
  </si>
  <si>
    <t>　給食関係者等の検便の実施状況</t>
    <rPh sb="1" eb="3">
      <t>キュウショク</t>
    </rPh>
    <rPh sb="3" eb="6">
      <t>カンケイシャ</t>
    </rPh>
    <rPh sb="6" eb="7">
      <t>ナド</t>
    </rPh>
    <rPh sb="8" eb="10">
      <t>ケンベン</t>
    </rPh>
    <rPh sb="11" eb="13">
      <t>ジッシ</t>
    </rPh>
    <rPh sb="13" eb="15">
      <t>ジョウキョウ</t>
    </rPh>
    <phoneticPr fontId="3"/>
  </si>
  <si>
    <t>　事故防止及び安全対策</t>
    <rPh sb="1" eb="3">
      <t>ジコ</t>
    </rPh>
    <rPh sb="3" eb="5">
      <t>ボウシ</t>
    </rPh>
    <rPh sb="5" eb="6">
      <t>オヨ</t>
    </rPh>
    <rPh sb="7" eb="9">
      <t>アンゼン</t>
    </rPh>
    <rPh sb="9" eb="11">
      <t>タイサク</t>
    </rPh>
    <phoneticPr fontId="3"/>
  </si>
  <si>
    <t>　給食の提供状況</t>
    <rPh sb="1" eb="3">
      <t>キュウショク</t>
    </rPh>
    <rPh sb="4" eb="6">
      <t>テイキョウ</t>
    </rPh>
    <rPh sb="6" eb="8">
      <t>ジョウキョウ</t>
    </rPh>
    <phoneticPr fontId="3"/>
  </si>
  <si>
    <t>　受託業者への指導体制</t>
    <rPh sb="1" eb="3">
      <t>ジュタク</t>
    </rPh>
    <rPh sb="3" eb="5">
      <t>ギョウシャ</t>
    </rPh>
    <rPh sb="7" eb="9">
      <t>シドウ</t>
    </rPh>
    <rPh sb="9" eb="11">
      <t>タイセイ</t>
    </rPh>
    <phoneticPr fontId="3"/>
  </si>
  <si>
    <t>　施設が行う業務の実施状況</t>
    <rPh sb="1" eb="3">
      <t>シセツ</t>
    </rPh>
    <rPh sb="4" eb="5">
      <t>オコナ</t>
    </rPh>
    <rPh sb="6" eb="8">
      <t>ギョウム</t>
    </rPh>
    <rPh sb="9" eb="11">
      <t>ジッシ</t>
    </rPh>
    <rPh sb="11" eb="13">
      <t>ジョウキョウ</t>
    </rPh>
    <phoneticPr fontId="3"/>
  </si>
  <si>
    <t>　受託業者の状況</t>
    <rPh sb="1" eb="3">
      <t>ジュタク</t>
    </rPh>
    <rPh sb="3" eb="5">
      <t>ギョウシャ</t>
    </rPh>
    <rPh sb="6" eb="8">
      <t>ジョウキョウ</t>
    </rPh>
    <phoneticPr fontId="3"/>
  </si>
  <si>
    <t>　委託契約内容</t>
    <rPh sb="1" eb="3">
      <t>イタク</t>
    </rPh>
    <rPh sb="3" eb="5">
      <t>ケイヤク</t>
    </rPh>
    <rPh sb="5" eb="7">
      <t>ナイヨウ</t>
    </rPh>
    <phoneticPr fontId="3"/>
  </si>
  <si>
    <t>　園児の保護者に対する子育ての支援の内容</t>
    <rPh sb="1" eb="3">
      <t>エンジ</t>
    </rPh>
    <rPh sb="4" eb="7">
      <t>ホゴシャ</t>
    </rPh>
    <rPh sb="8" eb="9">
      <t>タイ</t>
    </rPh>
    <rPh sb="11" eb="13">
      <t>コソダ</t>
    </rPh>
    <rPh sb="15" eb="17">
      <t>シエン</t>
    </rPh>
    <rPh sb="18" eb="20">
      <t>ナイヨウ</t>
    </rPh>
    <phoneticPr fontId="3"/>
  </si>
  <si>
    <t>◆地域における子育て支援の状況をご記入ください。</t>
    <rPh sb="1" eb="3">
      <t>チイキ</t>
    </rPh>
    <rPh sb="7" eb="9">
      <t>コソダ</t>
    </rPh>
    <rPh sb="10" eb="12">
      <t>シエン</t>
    </rPh>
    <rPh sb="13" eb="15">
      <t>ジョウキョウ</t>
    </rPh>
    <rPh sb="17" eb="19">
      <t>キニュウ</t>
    </rPh>
    <phoneticPr fontId="3"/>
  </si>
  <si>
    <t>　地域との連携</t>
    <rPh sb="1" eb="3">
      <t>チイキ</t>
    </rPh>
    <rPh sb="5" eb="7">
      <t>レンケイ</t>
    </rPh>
    <phoneticPr fontId="3"/>
  </si>
  <si>
    <t>　教育・保育給付認定子どもを平等に取り扱う原則</t>
    <rPh sb="1" eb="3">
      <t>キョウイク</t>
    </rPh>
    <rPh sb="4" eb="6">
      <t>ホイク</t>
    </rPh>
    <rPh sb="6" eb="8">
      <t>キュウフ</t>
    </rPh>
    <rPh sb="8" eb="10">
      <t>ニンテイ</t>
    </rPh>
    <rPh sb="10" eb="11">
      <t>コ</t>
    </rPh>
    <rPh sb="14" eb="16">
      <t>ビョウドウ</t>
    </rPh>
    <rPh sb="17" eb="18">
      <t>ト</t>
    </rPh>
    <rPh sb="19" eb="20">
      <t>アツカ</t>
    </rPh>
    <rPh sb="21" eb="23">
      <t>ゲンソク</t>
    </rPh>
    <phoneticPr fontId="3"/>
  </si>
  <si>
    <t>　虐待等の禁止</t>
    <rPh sb="1" eb="3">
      <t>ギャクタイ</t>
    </rPh>
    <rPh sb="3" eb="4">
      <t>ナド</t>
    </rPh>
    <rPh sb="5" eb="7">
      <t>キンシ</t>
    </rPh>
    <phoneticPr fontId="3"/>
  </si>
  <si>
    <t>　研修の実施状況</t>
    <rPh sb="1" eb="3">
      <t>ケンシュウ</t>
    </rPh>
    <rPh sb="4" eb="6">
      <t>ジッシ</t>
    </rPh>
    <rPh sb="6" eb="8">
      <t>ジョウキョウ</t>
    </rPh>
    <phoneticPr fontId="3"/>
  </si>
  <si>
    <t>　情報の提供等</t>
    <rPh sb="1" eb="3">
      <t>ジョウホウ</t>
    </rPh>
    <rPh sb="4" eb="6">
      <t>テイキョウ</t>
    </rPh>
    <rPh sb="6" eb="7">
      <t>ナド</t>
    </rPh>
    <phoneticPr fontId="3"/>
  </si>
  <si>
    <t>　利用者処遇に関し、不適切な事項がないこと。</t>
    <rPh sb="1" eb="4">
      <t>リヨウシャ</t>
    </rPh>
    <rPh sb="4" eb="6">
      <t>ショグウ</t>
    </rPh>
    <rPh sb="7" eb="8">
      <t>カン</t>
    </rPh>
    <rPh sb="10" eb="13">
      <t>フテキセツ</t>
    </rPh>
    <rPh sb="14" eb="16">
      <t>ジコウ</t>
    </rPh>
    <phoneticPr fontId="3"/>
  </si>
  <si>
    <t>施設名</t>
    <phoneticPr fontId="3"/>
  </si>
  <si>
    <t>※施設名は自動表示されます。</t>
    <phoneticPr fontId="3"/>
  </si>
  <si>
    <t>項     目</t>
    <phoneticPr fontId="3"/>
  </si>
  <si>
    <t>　会計の区分</t>
    <phoneticPr fontId="3"/>
  </si>
  <si>
    <t>2　利用者負担額等の受領</t>
    <phoneticPr fontId="3"/>
  </si>
  <si>
    <t>特に必要としたもの</t>
    <rPh sb="0" eb="1">
      <t>トク</t>
    </rPh>
    <rPh sb="2" eb="4">
      <t>ヒツヨウ</t>
    </rPh>
    <phoneticPr fontId="3"/>
  </si>
  <si>
    <t>金額</t>
    <rPh sb="0" eb="2">
      <t>キンガク</t>
    </rPh>
    <phoneticPr fontId="3"/>
  </si>
  <si>
    <t>　領収証の交付</t>
    <phoneticPr fontId="3"/>
  </si>
  <si>
    <t>該当項目</t>
    <rPh sb="0" eb="2">
      <t>ガイトウ</t>
    </rPh>
    <rPh sb="2" eb="4">
      <t>コウモク</t>
    </rPh>
    <phoneticPr fontId="3"/>
  </si>
  <si>
    <t>具体的な内容</t>
    <rPh sb="0" eb="3">
      <t>グタイテキ</t>
    </rPh>
    <rPh sb="4" eb="6">
      <t>ナイヨウ</t>
    </rPh>
    <phoneticPr fontId="3"/>
  </si>
  <si>
    <t>[本園]</t>
    <rPh sb="1" eb="2">
      <t>ホン</t>
    </rPh>
    <rPh sb="2" eb="3">
      <t>エン</t>
    </rPh>
    <phoneticPr fontId="3"/>
  </si>
  <si>
    <t>[分園]</t>
    <rPh sb="1" eb="2">
      <t>ブン</t>
    </rPh>
    <rPh sb="2" eb="3">
      <t>エン</t>
    </rPh>
    <phoneticPr fontId="3"/>
  </si>
  <si>
    <t>入所者</t>
    <rPh sb="0" eb="3">
      <t>ニュウショシャ</t>
    </rPh>
    <phoneticPr fontId="3"/>
  </si>
  <si>
    <t xml:space="preserve">配置基準 </t>
    <rPh sb="0" eb="2">
      <t>ハイチ</t>
    </rPh>
    <rPh sb="2" eb="4">
      <t>キジュン</t>
    </rPh>
    <phoneticPr fontId="3"/>
  </si>
  <si>
    <t>数</t>
    <rPh sb="0" eb="1">
      <t>スウ</t>
    </rPh>
    <phoneticPr fontId="3"/>
  </si>
  <si>
    <t>０歳</t>
    <rPh sb="1" eb="2">
      <t>サイ</t>
    </rPh>
    <phoneticPr fontId="3"/>
  </si>
  <si>
    <t>１歳</t>
    <rPh sb="1" eb="2">
      <t>サイ</t>
    </rPh>
    <phoneticPr fontId="3"/>
  </si>
  <si>
    <t xml:space="preserve">(１歳＋２歳)÷６＝
</t>
    <rPh sb="2" eb="3">
      <t>サイ</t>
    </rPh>
    <rPh sb="5" eb="6">
      <t>サイ</t>
    </rPh>
    <phoneticPr fontId="3"/>
  </si>
  <si>
    <t>２歳</t>
    <rPh sb="1" eb="2">
      <t>サイ</t>
    </rPh>
    <phoneticPr fontId="3"/>
  </si>
  <si>
    <t>３歳</t>
    <rPh sb="1" eb="2">
      <t>サイ</t>
    </rPh>
    <phoneticPr fontId="3"/>
  </si>
  <si>
    <t>４歳</t>
    <rPh sb="1" eb="2">
      <t>サイ</t>
    </rPh>
    <phoneticPr fontId="3"/>
  </si>
  <si>
    <t xml:space="preserve">(４歳＋５歳)÷３０＝
</t>
    <rPh sb="2" eb="3">
      <t>サイ</t>
    </rPh>
    <rPh sb="5" eb="6">
      <t>サイ</t>
    </rPh>
    <phoneticPr fontId="3"/>
  </si>
  <si>
    <t>５歳</t>
    <rPh sb="1" eb="2">
      <t>サイ</t>
    </rPh>
    <phoneticPr fontId="3"/>
  </si>
  <si>
    <t>保育認定こどもに係る利用定員</t>
    <rPh sb="0" eb="2">
      <t>ホイク</t>
    </rPh>
    <rPh sb="2" eb="4">
      <t>ニンテイ</t>
    </rPh>
    <rPh sb="8" eb="9">
      <t>カカ</t>
    </rPh>
    <rPh sb="10" eb="12">
      <t>リヨウ</t>
    </rPh>
    <rPh sb="12" eb="14">
      <t>テイイン</t>
    </rPh>
    <phoneticPr fontId="3"/>
  </si>
  <si>
    <r>
      <t xml:space="preserve">90人以下の場合
</t>
    </r>
    <r>
      <rPr>
        <sz val="10"/>
        <rFont val="ＭＳ 明朝"/>
        <family val="1"/>
        <charset val="128"/>
      </rPr>
      <t>配置基準+1</t>
    </r>
    <rPh sb="6" eb="8">
      <t>バアイ</t>
    </rPh>
    <phoneticPr fontId="3"/>
  </si>
  <si>
    <t>◆保育標準時間認定子どもの有無</t>
    <rPh sb="1" eb="3">
      <t>ホイク</t>
    </rPh>
    <rPh sb="3" eb="5">
      <t>ヒョウジュン</t>
    </rPh>
    <rPh sb="5" eb="7">
      <t>ジカン</t>
    </rPh>
    <rPh sb="7" eb="9">
      <t>ニンテイ</t>
    </rPh>
    <rPh sb="9" eb="10">
      <t>コ</t>
    </rPh>
    <rPh sb="13" eb="15">
      <t>ウム</t>
    </rPh>
    <phoneticPr fontId="2"/>
  </si>
  <si>
    <t>有の場合
配置基準+1</t>
    <rPh sb="0" eb="1">
      <t>アリ</t>
    </rPh>
    <rPh sb="2" eb="4">
      <t>バアイ</t>
    </rPh>
    <phoneticPr fontId="3"/>
  </si>
  <si>
    <t>◆２人専任化の代替保育教諭等の配置の有無</t>
    <rPh sb="2" eb="3">
      <t>ニン</t>
    </rPh>
    <rPh sb="3" eb="5">
      <t>センニン</t>
    </rPh>
    <rPh sb="5" eb="6">
      <t>カ</t>
    </rPh>
    <rPh sb="7" eb="9">
      <t>ダイタイ</t>
    </rPh>
    <rPh sb="9" eb="11">
      <t>ホイク</t>
    </rPh>
    <rPh sb="11" eb="13">
      <t>キョウユ</t>
    </rPh>
    <rPh sb="15" eb="17">
      <t>ハイチ</t>
    </rPh>
    <rPh sb="18" eb="20">
      <t>ウム</t>
    </rPh>
    <phoneticPr fontId="2"/>
  </si>
  <si>
    <t>◆園長（施設長）の配置</t>
    <rPh sb="1" eb="3">
      <t>エンチョウ</t>
    </rPh>
    <rPh sb="4" eb="6">
      <t>シセツ</t>
    </rPh>
    <rPh sb="6" eb="7">
      <t>チョウ</t>
    </rPh>
    <rPh sb="9" eb="11">
      <t>ハイチ</t>
    </rPh>
    <phoneticPr fontId="2"/>
  </si>
  <si>
    <t>151人以上</t>
    <rPh sb="3" eb="4">
      <t>ヒト</t>
    </rPh>
    <rPh sb="4" eb="6">
      <t>イジョウ</t>
    </rPh>
    <phoneticPr fontId="3"/>
  </si>
  <si>
    <t>必要数　3人</t>
    <rPh sb="0" eb="2">
      <t>ヒツヨウ</t>
    </rPh>
    <rPh sb="2" eb="3">
      <t>スウ</t>
    </rPh>
    <rPh sb="5" eb="6">
      <t>ヒト</t>
    </rPh>
    <phoneticPr fontId="3"/>
  </si>
  <si>
    <t>41人以上150人以下</t>
    <rPh sb="2" eb="3">
      <t>ヒト</t>
    </rPh>
    <rPh sb="3" eb="5">
      <t>イジョウ</t>
    </rPh>
    <rPh sb="8" eb="9">
      <t>ニン</t>
    </rPh>
    <rPh sb="9" eb="11">
      <t>イカ</t>
    </rPh>
    <phoneticPr fontId="3"/>
  </si>
  <si>
    <t>必要数　2人</t>
    <rPh sb="0" eb="2">
      <t>ヒツヨウ</t>
    </rPh>
    <rPh sb="2" eb="3">
      <t>スウ</t>
    </rPh>
    <rPh sb="5" eb="6">
      <t>ヒト</t>
    </rPh>
    <phoneticPr fontId="3"/>
  </si>
  <si>
    <t>40人以下</t>
    <rPh sb="2" eb="3">
      <t>ヒト</t>
    </rPh>
    <rPh sb="3" eb="5">
      <t>イカ</t>
    </rPh>
    <phoneticPr fontId="3"/>
  </si>
  <si>
    <t>必要数　1人</t>
    <rPh sb="0" eb="2">
      <t>ヒツヨウ</t>
    </rPh>
    <rPh sb="2" eb="3">
      <t>スウ</t>
    </rPh>
    <rPh sb="5" eb="6">
      <t>ヒト</t>
    </rPh>
    <phoneticPr fontId="3"/>
  </si>
  <si>
    <t>調理員人数</t>
    <rPh sb="0" eb="3">
      <t>チョウリイン</t>
    </rPh>
    <rPh sb="3" eb="5">
      <t>ニンズウ</t>
    </rPh>
    <phoneticPr fontId="3"/>
  </si>
  <si>
    <t>施設長等の兼務</t>
    <rPh sb="0" eb="2">
      <t>シセツ</t>
    </rPh>
    <rPh sb="2" eb="3">
      <t>チョウ</t>
    </rPh>
    <rPh sb="3" eb="4">
      <t>ナド</t>
    </rPh>
    <rPh sb="5" eb="7">
      <t>ケンム</t>
    </rPh>
    <phoneticPr fontId="3"/>
  </si>
  <si>
    <t>兼務者名</t>
    <rPh sb="0" eb="2">
      <t>ケンム</t>
    </rPh>
    <rPh sb="2" eb="3">
      <t>シャ</t>
    </rPh>
    <rPh sb="3" eb="4">
      <t>メイ</t>
    </rPh>
    <phoneticPr fontId="3"/>
  </si>
  <si>
    <t>人数</t>
    <rPh sb="0" eb="2">
      <t>ニンズウ</t>
    </rPh>
    <phoneticPr fontId="3"/>
  </si>
  <si>
    <t>常勤職員</t>
    <rPh sb="0" eb="2">
      <t>ジョウキン</t>
    </rPh>
    <rPh sb="2" eb="4">
      <t>ショクイン</t>
    </rPh>
    <phoneticPr fontId="3"/>
  </si>
  <si>
    <t>非常勤職員</t>
    <rPh sb="0" eb="3">
      <t>ヒジョウキン</t>
    </rPh>
    <rPh sb="3" eb="5">
      <t>ショクイン</t>
    </rPh>
    <phoneticPr fontId="3"/>
  </si>
  <si>
    <t>加算あり・加算なし</t>
  </si>
  <si>
    <t>※加算なしの場合この項目入力不要</t>
    <rPh sb="1" eb="3">
      <t>カサン</t>
    </rPh>
    <rPh sb="6" eb="8">
      <t>バアイ</t>
    </rPh>
    <rPh sb="10" eb="12">
      <t>コウモク</t>
    </rPh>
    <rPh sb="12" eb="14">
      <t>ニュウリョク</t>
    </rPh>
    <rPh sb="14" eb="16">
      <t>フヨウ</t>
    </rPh>
    <phoneticPr fontId="3"/>
  </si>
  <si>
    <t>副園長・教頭の配置状況</t>
    <rPh sb="0" eb="3">
      <t>フクエンチョウ</t>
    </rPh>
    <rPh sb="4" eb="6">
      <t>キョウトウ</t>
    </rPh>
    <rPh sb="7" eb="9">
      <t>ハイチ</t>
    </rPh>
    <rPh sb="9" eb="11">
      <t>ジョウキョウ</t>
    </rPh>
    <phoneticPr fontId="3"/>
  </si>
  <si>
    <t>副園長</t>
    <rPh sb="0" eb="3">
      <t>フクエンチョウ</t>
    </rPh>
    <phoneticPr fontId="3"/>
  </si>
  <si>
    <t>教頭</t>
    <rPh sb="0" eb="2">
      <t>キョウトウ</t>
    </rPh>
    <phoneticPr fontId="3"/>
  </si>
  <si>
    <t>◆要件ⅱ　発令の有無</t>
    <rPh sb="1" eb="3">
      <t>ヨウケン</t>
    </rPh>
    <rPh sb="5" eb="7">
      <t>ハツレイ</t>
    </rPh>
    <rPh sb="8" eb="10">
      <t>ウム</t>
    </rPh>
    <phoneticPr fontId="2"/>
  </si>
  <si>
    <t>◆要件ⅲ　常時勤務者</t>
    <rPh sb="1" eb="3">
      <t>ヨウケン</t>
    </rPh>
    <rPh sb="5" eb="7">
      <t>ジョウジ</t>
    </rPh>
    <rPh sb="7" eb="10">
      <t>キンムシャ</t>
    </rPh>
    <phoneticPr fontId="2"/>
  </si>
  <si>
    <t>◆要件ⅳ　該当条件</t>
    <rPh sb="1" eb="3">
      <t>ヨウケン</t>
    </rPh>
    <rPh sb="5" eb="7">
      <t>ガイトウ</t>
    </rPh>
    <rPh sb="7" eb="9">
      <t>ジョウケン</t>
    </rPh>
    <phoneticPr fontId="2"/>
  </si>
  <si>
    <t>定員</t>
    <rPh sb="0" eb="2">
      <t>テイイン</t>
    </rPh>
    <phoneticPr fontId="3"/>
  </si>
  <si>
    <t>満３歳</t>
    <rPh sb="0" eb="1">
      <t>マン</t>
    </rPh>
    <rPh sb="2" eb="3">
      <t>サイ</t>
    </rPh>
    <phoneticPr fontId="3"/>
  </si>
  <si>
    <t>◆適用種別</t>
    <rPh sb="1" eb="3">
      <t>テキヨウ</t>
    </rPh>
    <rPh sb="3" eb="5">
      <t>シュベツ</t>
    </rPh>
    <phoneticPr fontId="2"/>
  </si>
  <si>
    <t>（ア）・（イ）</t>
  </si>
  <si>
    <t>【（ア）選択】</t>
    <rPh sb="4" eb="6">
      <t>センタク</t>
    </rPh>
    <phoneticPr fontId="3"/>
  </si>
  <si>
    <t>【（イ）選択】</t>
    <rPh sb="4" eb="6">
      <t>センタク</t>
    </rPh>
    <phoneticPr fontId="3"/>
  </si>
  <si>
    <t>121人以上</t>
    <rPh sb="3" eb="4">
      <t>ヒト</t>
    </rPh>
    <rPh sb="4" eb="6">
      <t>イジョウ</t>
    </rPh>
    <phoneticPr fontId="3"/>
  </si>
  <si>
    <t>35人以下</t>
    <rPh sb="2" eb="3">
      <t>ヒト</t>
    </rPh>
    <rPh sb="3" eb="5">
      <t>イカ</t>
    </rPh>
    <phoneticPr fontId="3"/>
  </si>
  <si>
    <t>◆発令の有無</t>
    <rPh sb="1" eb="3">
      <t>ハツレイ</t>
    </rPh>
    <rPh sb="4" eb="6">
      <t>ウム</t>
    </rPh>
    <phoneticPr fontId="2"/>
  </si>
  <si>
    <t>◆「必要保育教諭等の数」を超えた保育教諭等の人数</t>
    <rPh sb="22" eb="24">
      <t>ニンズウ</t>
    </rPh>
    <phoneticPr fontId="2"/>
  </si>
  <si>
    <t>加配上限</t>
    <rPh sb="0" eb="2">
      <t>カハイ</t>
    </rPh>
    <rPh sb="2" eb="4">
      <t>ジョウゲン</t>
    </rPh>
    <phoneticPr fontId="3"/>
  </si>
  <si>
    <t>45人以下</t>
    <rPh sb="2" eb="3">
      <t>ヒト</t>
    </rPh>
    <rPh sb="3" eb="5">
      <t>イカ</t>
    </rPh>
    <phoneticPr fontId="3"/>
  </si>
  <si>
    <t>1人</t>
    <rPh sb="1" eb="2">
      <t>ヒト</t>
    </rPh>
    <phoneticPr fontId="3"/>
  </si>
  <si>
    <t>2人</t>
    <rPh sb="1" eb="2">
      <t>ヒト</t>
    </rPh>
    <phoneticPr fontId="3"/>
  </si>
  <si>
    <t>3人</t>
    <rPh sb="1" eb="2">
      <t>ヒト</t>
    </rPh>
    <phoneticPr fontId="3"/>
  </si>
  <si>
    <t>3.5人</t>
    <rPh sb="3" eb="4">
      <t>ヒト</t>
    </rPh>
    <phoneticPr fontId="3"/>
  </si>
  <si>
    <t>5人</t>
    <rPh sb="1" eb="2">
      <t>ヒト</t>
    </rPh>
    <phoneticPr fontId="3"/>
  </si>
  <si>
    <t>6人</t>
    <rPh sb="1" eb="2">
      <t>ヒト</t>
    </rPh>
    <phoneticPr fontId="3"/>
  </si>
  <si>
    <t>8人</t>
    <rPh sb="1" eb="2">
      <t>ヒト</t>
    </rPh>
    <phoneticPr fontId="3"/>
  </si>
  <si>
    <t>減算あり・減算なし</t>
  </si>
  <si>
    <t>※この項目は、「減算あり」、「減算なし」どちらでも入力してください</t>
    <rPh sb="3" eb="5">
      <t>コウモク</t>
    </rPh>
    <rPh sb="8" eb="10">
      <t>ゲンサン</t>
    </rPh>
    <rPh sb="15" eb="17">
      <t>ゲンサン</t>
    </rPh>
    <rPh sb="25" eb="27">
      <t>ニュウリョク</t>
    </rPh>
    <phoneticPr fontId="3"/>
  </si>
  <si>
    <t>◆土曜日の開所状況</t>
    <rPh sb="1" eb="4">
      <t>ドヨウビ</t>
    </rPh>
    <rPh sb="5" eb="7">
      <t>カイショ</t>
    </rPh>
    <rPh sb="7" eb="9">
      <t>ジョウキョウ</t>
    </rPh>
    <phoneticPr fontId="3"/>
  </si>
  <si>
    <t>月</t>
    <rPh sb="0" eb="1">
      <t>ツキ</t>
    </rPh>
    <phoneticPr fontId="2"/>
  </si>
  <si>
    <t>日付</t>
    <rPh sb="0" eb="2">
      <t>ヒヅケ</t>
    </rPh>
    <phoneticPr fontId="3"/>
  </si>
  <si>
    <t>施設内開所・共同保育・閉所</t>
  </si>
  <si>
    <t>共同保育先（名称）</t>
    <rPh sb="0" eb="2">
      <t>キョウドウ</t>
    </rPh>
    <rPh sb="2" eb="4">
      <t>ホイク</t>
    </rPh>
    <rPh sb="4" eb="5">
      <t>サキ</t>
    </rPh>
    <rPh sb="6" eb="8">
      <t>メイショウ</t>
    </rPh>
    <phoneticPr fontId="3"/>
  </si>
  <si>
    <t>事業実施状況</t>
    <rPh sb="0" eb="2">
      <t>ジギョウ</t>
    </rPh>
    <rPh sb="2" eb="4">
      <t>ジッシ</t>
    </rPh>
    <rPh sb="4" eb="6">
      <t>ジョウキョウ</t>
    </rPh>
    <phoneticPr fontId="3"/>
  </si>
  <si>
    <t>幼稚園型一時預かり事業</t>
    <rPh sb="0" eb="3">
      <t>ヨウチエン</t>
    </rPh>
    <rPh sb="3" eb="4">
      <t>ガタ</t>
    </rPh>
    <rPh sb="4" eb="6">
      <t>イチジ</t>
    </rPh>
    <rPh sb="6" eb="7">
      <t>アズ</t>
    </rPh>
    <rPh sb="9" eb="11">
      <t>ジギョウ</t>
    </rPh>
    <phoneticPr fontId="3"/>
  </si>
  <si>
    <t>一般型一時預かり事業</t>
    <rPh sb="0" eb="2">
      <t>イッパン</t>
    </rPh>
    <rPh sb="2" eb="3">
      <t>カタ</t>
    </rPh>
    <phoneticPr fontId="3"/>
  </si>
  <si>
    <t>満３歳児に対する教育・保育の提供（1人以上）</t>
    <rPh sb="18" eb="19">
      <t>ヒト</t>
    </rPh>
    <rPh sb="19" eb="21">
      <t>イジョウ</t>
    </rPh>
    <phoneticPr fontId="3"/>
  </si>
  <si>
    <t>障害児（軽度障害児を含む。）に対する教育・保育の提供（1人以上）</t>
    <rPh sb="28" eb="29">
      <t>ヒト</t>
    </rPh>
    <rPh sb="29" eb="31">
      <t>イジョウ</t>
    </rPh>
    <phoneticPr fontId="3"/>
  </si>
  <si>
    <t>(ｱ) 小学校との連携・接続に関する業務分掌を明確化</t>
    <rPh sb="25" eb="26">
      <t>カ</t>
    </rPh>
    <phoneticPr fontId="3"/>
  </si>
  <si>
    <t>◆保護者や地域住民からの教育・育児相談、地域の子育て支援活動等の取組具体例を記載してください。</t>
    <rPh sb="32" eb="34">
      <t>トリクミ</t>
    </rPh>
    <rPh sb="34" eb="36">
      <t>グタイ</t>
    </rPh>
    <rPh sb="36" eb="37">
      <t>レイ</t>
    </rPh>
    <rPh sb="38" eb="40">
      <t>キサイ</t>
    </rPh>
    <phoneticPr fontId="3"/>
  </si>
  <si>
    <t>Ⅴ 特定加算部分</t>
  </si>
  <si>
    <t>91人以上</t>
    <rPh sb="2" eb="3">
      <t>ヒト</t>
    </rPh>
    <rPh sb="3" eb="5">
      <t>イジョウ</t>
    </rPh>
    <phoneticPr fontId="3"/>
  </si>
  <si>
    <t>◆基本分単価及び事務職員配置加算を超えた</t>
    <rPh sb="1" eb="3">
      <t>キホン</t>
    </rPh>
    <rPh sb="3" eb="4">
      <t>ブン</t>
    </rPh>
    <rPh sb="4" eb="6">
      <t>タンカ</t>
    </rPh>
    <rPh sb="6" eb="7">
      <t>オヨ</t>
    </rPh>
    <rPh sb="8" eb="10">
      <t>ジム</t>
    </rPh>
    <rPh sb="10" eb="12">
      <t>ショクイン</t>
    </rPh>
    <rPh sb="12" eb="14">
      <t>ハイチ</t>
    </rPh>
    <rPh sb="14" eb="16">
      <t>カサン</t>
    </rPh>
    <rPh sb="17" eb="18">
      <t>コ</t>
    </rPh>
    <phoneticPr fontId="2"/>
  </si>
  <si>
    <t>271人以上</t>
    <rPh sb="3" eb="4">
      <t>ヒト</t>
    </rPh>
    <rPh sb="4" eb="6">
      <t>イジョウ</t>
    </rPh>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</si>
  <si>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</si>
  <si>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3"/>
  </si>
  <si>
    <t>財務書類名</t>
    <rPh sb="0" eb="2">
      <t>ザイム</t>
    </rPh>
    <rPh sb="2" eb="4">
      <t>ショルイ</t>
    </rPh>
    <rPh sb="4" eb="5">
      <t>メイ</t>
    </rPh>
    <phoneticPr fontId="3"/>
  </si>
  <si>
    <t>確認欄</t>
    <rPh sb="0" eb="2">
      <t>カクニン</t>
    </rPh>
    <phoneticPr fontId="3"/>
  </si>
  <si>
    <t>主な担当業務</t>
    <rPh sb="0" eb="1">
      <t>オモ</t>
    </rPh>
    <rPh sb="2" eb="4">
      <t>タントウ</t>
    </rPh>
    <rPh sb="4" eb="6">
      <t>ギョウム</t>
    </rPh>
    <phoneticPr fontId="3"/>
  </si>
  <si>
    <t>資格</t>
    <rPh sb="0" eb="2">
      <t>シカク</t>
    </rPh>
    <phoneticPr fontId="3"/>
  </si>
  <si>
    <t>各種手当の支給状況</t>
    <rPh sb="0" eb="2">
      <t>カクシュ</t>
    </rPh>
    <rPh sb="2" eb="4">
      <t>テアテ</t>
    </rPh>
    <rPh sb="5" eb="7">
      <t>シキュウ</t>
    </rPh>
    <rPh sb="7" eb="9">
      <t>ジョウキョウ</t>
    </rPh>
    <phoneticPr fontId="3"/>
  </si>
  <si>
    <t>備考</t>
    <rPh sb="0" eb="2">
      <t>ビコウ</t>
    </rPh>
    <phoneticPr fontId="3"/>
  </si>
  <si>
    <t>名称</t>
    <rPh sb="0" eb="2">
      <t>メイショウ</t>
    </rPh>
    <phoneticPr fontId="3"/>
  </si>
  <si>
    <t>資格番号</t>
    <rPh sb="0" eb="2">
      <t>シカク</t>
    </rPh>
    <rPh sb="2" eb="4">
      <t>バンゴウ</t>
    </rPh>
    <phoneticPr fontId="3"/>
  </si>
  <si>
    <t>事由発生期間</t>
    <rPh sb="4" eb="6">
      <t>キカン</t>
    </rPh>
    <phoneticPr fontId="3"/>
  </si>
  <si>
    <t>保育士</t>
    <rPh sb="0" eb="3">
      <t>ホイクシ</t>
    </rPh>
    <phoneticPr fontId="3"/>
  </si>
  <si>
    <t>　　　年　月　日</t>
    <rPh sb="3" eb="4">
      <t>ネン</t>
    </rPh>
    <rPh sb="5" eb="6">
      <t>ガツ</t>
    </rPh>
    <rPh sb="7" eb="8">
      <t>ニチ</t>
    </rPh>
    <phoneticPr fontId="3"/>
  </si>
  <si>
    <t>勤務形態</t>
    <rPh sb="0" eb="2">
      <t>キンム</t>
    </rPh>
    <rPh sb="2" eb="4">
      <t>ケイタイ</t>
    </rPh>
    <phoneticPr fontId="3"/>
  </si>
  <si>
    <t>1か月の
勤務日数</t>
    <rPh sb="2" eb="3">
      <t>ゲツ</t>
    </rPh>
    <rPh sb="5" eb="7">
      <t>キンム</t>
    </rPh>
    <rPh sb="7" eb="9">
      <t>ニッスウ</t>
    </rPh>
    <phoneticPr fontId="3"/>
  </si>
  <si>
    <t>1日の
勤務時間</t>
    <rPh sb="1" eb="2">
      <t>ニチ</t>
    </rPh>
    <rPh sb="4" eb="6">
      <t>キンム</t>
    </rPh>
    <rPh sb="6" eb="8">
      <t>ジカン</t>
    </rPh>
    <phoneticPr fontId="3"/>
  </si>
  <si>
    <r>
      <t>給与の額</t>
    </r>
    <r>
      <rPr>
        <sz val="8"/>
        <rFont val="ＭＳ Ｐ明朝"/>
        <family val="1"/>
        <charset val="128"/>
      </rPr>
      <t xml:space="preserve">
（左欄は時給・日給・
月給・年俸から選択）</t>
    </r>
    <rPh sb="0" eb="2">
      <t>キュウヨ</t>
    </rPh>
    <rPh sb="3" eb="4">
      <t>ガク</t>
    </rPh>
    <rPh sb="6" eb="7">
      <t>ヒダリ</t>
    </rPh>
    <rPh sb="7" eb="8">
      <t>ラン</t>
    </rPh>
    <rPh sb="9" eb="11">
      <t>ジキュウ</t>
    </rPh>
    <rPh sb="12" eb="14">
      <t>ニッキュウ</t>
    </rPh>
    <rPh sb="16" eb="18">
      <t>ゲッキュウ</t>
    </rPh>
    <rPh sb="19" eb="21">
      <t>ネンポウ</t>
    </rPh>
    <rPh sb="23" eb="25">
      <t>センタク</t>
    </rPh>
    <phoneticPr fontId="3"/>
  </si>
  <si>
    <t>定めあり・定めなし</t>
  </si>
  <si>
    <t>1　給料表を適用する職員の職員勤務状況</t>
    <rPh sb="13" eb="15">
      <t>ショクイン</t>
    </rPh>
    <rPh sb="15" eb="17">
      <t>キンム</t>
    </rPh>
    <phoneticPr fontId="3"/>
  </si>
  <si>
    <t>※指導監査実施月の前々月に在籍している職員すべてについて記入してください。</t>
    <rPh sb="9" eb="12">
      <t>ゼンゼンゲツ</t>
    </rPh>
    <rPh sb="13" eb="15">
      <t>ザイセキ</t>
    </rPh>
    <phoneticPr fontId="3"/>
  </si>
  <si>
    <t>主な担当業務</t>
    <phoneticPr fontId="3"/>
  </si>
  <si>
    <t>2　給料表を適用しない職員の職員勤務状況</t>
    <phoneticPr fontId="3"/>
  </si>
  <si>
    <t>※指導監査実施月の前々月に在籍している職員すべてについて記入してください。</t>
    <phoneticPr fontId="3"/>
  </si>
  <si>
    <t>＜事前提出資料とともにご提出いただく書類＞</t>
    <phoneticPr fontId="3"/>
  </si>
  <si>
    <t>管理運営</t>
    <rPh sb="0" eb="2">
      <t>カンリ</t>
    </rPh>
    <rPh sb="2" eb="4">
      <t>ウンエイ</t>
    </rPh>
    <phoneticPr fontId="3"/>
  </si>
  <si>
    <t>◆前年度に実施した保育の質の向上に取り組んだ事項をご記入ください。</t>
    <rPh sb="1" eb="4">
      <t>ゼンネンド</t>
    </rPh>
    <rPh sb="5" eb="7">
      <t>ジッシ</t>
    </rPh>
    <rPh sb="9" eb="11">
      <t>ホイク</t>
    </rPh>
    <rPh sb="12" eb="13">
      <t>シツ</t>
    </rPh>
    <rPh sb="14" eb="16">
      <t>コウジョウ</t>
    </rPh>
    <rPh sb="17" eb="18">
      <t>ト</t>
    </rPh>
    <rPh sb="19" eb="20">
      <t>ク</t>
    </rPh>
    <rPh sb="22" eb="24">
      <t>ジコウ</t>
    </rPh>
    <rPh sb="26" eb="28">
      <t>キニュウ</t>
    </rPh>
    <phoneticPr fontId="3"/>
  </si>
  <si>
    <t>・評価者</t>
    <rPh sb="1" eb="4">
      <t>ヒョウカシャ</t>
    </rPh>
    <phoneticPr fontId="3"/>
  </si>
  <si>
    <t>保護者</t>
    <rPh sb="0" eb="3">
      <t>ホゴシャ</t>
    </rPh>
    <phoneticPr fontId="3"/>
  </si>
  <si>
    <t>施設関係者</t>
    <rPh sb="0" eb="2">
      <t>シセツ</t>
    </rPh>
    <rPh sb="2" eb="5">
      <t>カンケイシャ</t>
    </rPh>
    <phoneticPr fontId="3"/>
  </si>
  <si>
    <t>外部</t>
    <rPh sb="0" eb="2">
      <t>ガイブ</t>
    </rPh>
    <phoneticPr fontId="3"/>
  </si>
  <si>
    <t>その他</t>
    <rPh sb="2" eb="3">
      <t>タ</t>
    </rPh>
    <phoneticPr fontId="2"/>
  </si>
  <si>
    <t>◆安全指導の実施</t>
    <rPh sb="1" eb="3">
      <t>アンゼン</t>
    </rPh>
    <rPh sb="3" eb="5">
      <t>シドウ</t>
    </rPh>
    <rPh sb="6" eb="8">
      <t>ジッシ</t>
    </rPh>
    <phoneticPr fontId="3"/>
  </si>
  <si>
    <t>◆不審者訓練</t>
    <rPh sb="1" eb="4">
      <t>フシンシャ</t>
    </rPh>
    <rPh sb="4" eb="6">
      <t>クンレン</t>
    </rPh>
    <phoneticPr fontId="3"/>
  </si>
  <si>
    <t>特に配慮した点や説明を要する点について自由に記載してください。</t>
    <phoneticPr fontId="3"/>
  </si>
  <si>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3"/>
  </si>
  <si>
    <t>調         理</t>
    <rPh sb="0" eb="1">
      <t>チョウ</t>
    </rPh>
    <rPh sb="10" eb="11">
      <t>リ</t>
    </rPh>
    <phoneticPr fontId="3"/>
  </si>
  <si>
    <t>調   　　    乳</t>
    <rPh sb="0" eb="1">
      <t>チョウ</t>
    </rPh>
    <rPh sb="10" eb="11">
      <t>チチ</t>
    </rPh>
    <phoneticPr fontId="3"/>
  </si>
  <si>
    <t>担当者氏名</t>
    <rPh sb="0" eb="3">
      <t>タントウシャ</t>
    </rPh>
    <rPh sb="3" eb="5">
      <t>シメイ</t>
    </rPh>
    <phoneticPr fontId="3"/>
  </si>
  <si>
    <t>◆保護者に対する予防情報の提供方法をご記入ください。</t>
    <rPh sb="1" eb="4">
      <t>ホゴシャ</t>
    </rPh>
    <rPh sb="5" eb="6">
      <t>タイ</t>
    </rPh>
    <rPh sb="8" eb="10">
      <t>ヨボウ</t>
    </rPh>
    <rPh sb="10" eb="12">
      <t>ジョウホウ</t>
    </rPh>
    <rPh sb="13" eb="15">
      <t>テイキョウ</t>
    </rPh>
    <rPh sb="15" eb="17">
      <t>ホウホウ</t>
    </rPh>
    <rPh sb="19" eb="21">
      <t>キニュウ</t>
    </rPh>
    <phoneticPr fontId="3"/>
  </si>
  <si>
    <t>◆評価結果を踏まえた園児の保護者や、
その他施設関係者による評価及び結果公表</t>
    <rPh sb="1" eb="3">
      <t>ヒョウカ</t>
    </rPh>
    <rPh sb="3" eb="5">
      <t>ケッカ</t>
    </rPh>
    <rPh sb="6" eb="7">
      <t>フ</t>
    </rPh>
    <rPh sb="10" eb="12">
      <t>エンジ</t>
    </rPh>
    <rPh sb="13" eb="16">
      <t>ホゴシャ</t>
    </rPh>
    <rPh sb="21" eb="22">
      <t>タ</t>
    </rPh>
    <rPh sb="22" eb="24">
      <t>シセツ</t>
    </rPh>
    <rPh sb="24" eb="27">
      <t>カンケイシャ</t>
    </rPh>
    <rPh sb="30" eb="32">
      <t>ヒョウカ</t>
    </rPh>
    <rPh sb="32" eb="33">
      <t>オヨ</t>
    </rPh>
    <rPh sb="34" eb="36">
      <t>ケッカ</t>
    </rPh>
    <rPh sb="36" eb="38">
      <t>コウヒョウ</t>
    </rPh>
    <phoneticPr fontId="3"/>
  </si>
  <si>
    <t>◆外部の者による評価及び結果の公表</t>
    <rPh sb="1" eb="3">
      <t>ガイブ</t>
    </rPh>
    <rPh sb="4" eb="5">
      <t>モノ</t>
    </rPh>
    <rPh sb="8" eb="10">
      <t>ヒョウカ</t>
    </rPh>
    <rPh sb="10" eb="11">
      <t>オヨ</t>
    </rPh>
    <rPh sb="12" eb="14">
      <t>ケッカ</t>
    </rPh>
    <rPh sb="15" eb="17">
      <t>コウヒョウ</t>
    </rPh>
    <phoneticPr fontId="3"/>
  </si>
  <si>
    <t>　施設や保健所、市等の栄養教諭その他の栄養士により、衛生面及び献立等について栄養面や食育の観点等での指導を受けられるような体制にあるなど必要な配慮を行っていること。こうした体制がとられていない施設にあっては、調理業務の委託を行うことはできない。</t>
    <rPh sb="9" eb="10">
      <t>ナド</t>
    </rPh>
    <phoneticPr fontId="3"/>
  </si>
  <si>
    <t>要領等の名称</t>
    <rPh sb="0" eb="2">
      <t>ヨウリョウ</t>
    </rPh>
    <rPh sb="2" eb="3">
      <t>トウ</t>
    </rPh>
    <rPh sb="4" eb="6">
      <t>メイショウ</t>
    </rPh>
    <phoneticPr fontId="3"/>
  </si>
  <si>
    <t>◆訓練実施</t>
    <rPh sb="1" eb="3">
      <t>クンレン</t>
    </rPh>
    <rPh sb="3" eb="5">
      <t>ジッシ</t>
    </rPh>
    <phoneticPr fontId="3"/>
  </si>
  <si>
    <t>直営・委託</t>
  </si>
  <si>
    <t>◆調理業務</t>
    <rPh sb="1" eb="3">
      <t>チョウリ</t>
    </rPh>
    <rPh sb="3" eb="5">
      <t>ギョウム</t>
    </rPh>
    <phoneticPr fontId="3"/>
  </si>
  <si>
    <t>受託業者の条件</t>
    <rPh sb="0" eb="2">
      <t>ジュタク</t>
    </rPh>
    <rPh sb="2" eb="4">
      <t>ギョウシャ</t>
    </rPh>
    <rPh sb="5" eb="7">
      <t>ジョウケン</t>
    </rPh>
    <phoneticPr fontId="3"/>
  </si>
  <si>
    <t>適否</t>
    <rPh sb="0" eb="2">
      <t>テキヒ</t>
    </rPh>
    <phoneticPr fontId="3"/>
  </si>
  <si>
    <t>契約内容</t>
    <rPh sb="0" eb="2">
      <t>ケイヤク</t>
    </rPh>
    <rPh sb="2" eb="4">
      <t>ナイヨウ</t>
    </rPh>
    <phoneticPr fontId="3"/>
  </si>
  <si>
    <t>契約書条項</t>
    <rPh sb="0" eb="3">
      <t>ケイヤクショ</t>
    </rPh>
    <rPh sb="3" eb="5">
      <t>ジョウコウ</t>
    </rPh>
    <phoneticPr fontId="3"/>
  </si>
  <si>
    <t>受託業者による事故発生等及び契約履行違反による損害賠償請求</t>
    <rPh sb="0" eb="2">
      <t>ジュタク</t>
    </rPh>
    <rPh sb="2" eb="4">
      <t>ギョウシャ</t>
    </rPh>
    <rPh sb="7" eb="9">
      <t>ジコ</t>
    </rPh>
    <rPh sb="9" eb="11">
      <t>ハッセイ</t>
    </rPh>
    <rPh sb="11" eb="12">
      <t>ナド</t>
    </rPh>
    <rPh sb="12" eb="13">
      <t>オヨ</t>
    </rPh>
    <rPh sb="14" eb="16">
      <t>ケイヤク</t>
    </rPh>
    <rPh sb="16" eb="18">
      <t>リコウ</t>
    </rPh>
    <rPh sb="18" eb="20">
      <t>イハン</t>
    </rPh>
    <rPh sb="23" eb="25">
      <t>ソンガイ</t>
    </rPh>
    <rPh sb="25" eb="27">
      <t>バイショウ</t>
    </rPh>
    <rPh sb="27" eb="29">
      <t>セイキュウ</t>
    </rPh>
    <phoneticPr fontId="3"/>
  </si>
  <si>
    <t>受託義務の遂行困難時の業務代行保証</t>
    <rPh sb="0" eb="2">
      <t>ジュタク</t>
    </rPh>
    <rPh sb="2" eb="4">
      <t>ギム</t>
    </rPh>
    <rPh sb="5" eb="7">
      <t>スイコウ</t>
    </rPh>
    <rPh sb="7" eb="10">
      <t>コンナンジ</t>
    </rPh>
    <rPh sb="11" eb="13">
      <t>ギョウム</t>
    </rPh>
    <rPh sb="13" eb="15">
      <t>ダイコウ</t>
    </rPh>
    <rPh sb="15" eb="17">
      <t>ホショウ</t>
    </rPh>
    <phoneticPr fontId="3"/>
  </si>
  <si>
    <t>必要資料の提出要求及び改善の必要が生じた場合の受託業者に対する指導・助言</t>
    <rPh sb="0" eb="2">
      <t>ヒツヨウ</t>
    </rPh>
    <rPh sb="2" eb="4">
      <t>シリョウ</t>
    </rPh>
    <rPh sb="5" eb="7">
      <t>テイシュツ</t>
    </rPh>
    <rPh sb="7" eb="9">
      <t>ヨウキュウ</t>
    </rPh>
    <rPh sb="9" eb="10">
      <t>オヨ</t>
    </rPh>
    <rPh sb="11" eb="13">
      <t>カイゼン</t>
    </rPh>
    <rPh sb="14" eb="16">
      <t>ヒツヨウ</t>
    </rPh>
    <rPh sb="17" eb="18">
      <t>ショウ</t>
    </rPh>
    <rPh sb="20" eb="22">
      <t>バアイ</t>
    </rPh>
    <rPh sb="23" eb="25">
      <t>ジュタク</t>
    </rPh>
    <rPh sb="25" eb="27">
      <t>ギョウシャ</t>
    </rPh>
    <rPh sb="28" eb="29">
      <t>タイ</t>
    </rPh>
    <rPh sb="31" eb="33">
      <t>シドウ</t>
    </rPh>
    <rPh sb="34" eb="36">
      <t>ジョゲン</t>
    </rPh>
    <phoneticPr fontId="3"/>
  </si>
  <si>
    <t>履行違反及び適正な給食を確保する上で支障となる行為を行った際の契約解除条項</t>
    <rPh sb="0" eb="2">
      <t>リコウ</t>
    </rPh>
    <rPh sb="2" eb="4">
      <t>イハン</t>
    </rPh>
    <rPh sb="4" eb="5">
      <t>オヨ</t>
    </rPh>
    <rPh sb="6" eb="8">
      <t>テキセイ</t>
    </rPh>
    <rPh sb="9" eb="11">
      <t>キュウショク</t>
    </rPh>
    <rPh sb="12" eb="14">
      <t>カクホ</t>
    </rPh>
    <rPh sb="16" eb="17">
      <t>ウエ</t>
    </rPh>
    <rPh sb="18" eb="20">
      <t>シショウ</t>
    </rPh>
    <rPh sb="23" eb="25">
      <t>コウイ</t>
    </rPh>
    <rPh sb="26" eb="27">
      <t>オコナ</t>
    </rPh>
    <rPh sb="29" eb="30">
      <t>サイ</t>
    </rPh>
    <rPh sb="31" eb="33">
      <t>ケイヤク</t>
    </rPh>
    <rPh sb="33" eb="35">
      <t>カイジョ</t>
    </rPh>
    <rPh sb="35" eb="37">
      <t>ジョウコウ</t>
    </rPh>
    <phoneticPr fontId="3"/>
  </si>
  <si>
    <t>いない・いる</t>
  </si>
  <si>
    <t>◆研修計画の有無</t>
    <rPh sb="1" eb="3">
      <t>ケンシュウ</t>
    </rPh>
    <rPh sb="3" eb="5">
      <t>ケイカク</t>
    </rPh>
    <rPh sb="6" eb="8">
      <t>ウム</t>
    </rPh>
    <phoneticPr fontId="3"/>
  </si>
  <si>
    <t>◆教育及び保育・子育て支援事業の自己評価</t>
    <rPh sb="1" eb="3">
      <t>キョウイク</t>
    </rPh>
    <rPh sb="3" eb="4">
      <t>オヨ</t>
    </rPh>
    <rPh sb="5" eb="7">
      <t>ホイク</t>
    </rPh>
    <rPh sb="8" eb="10">
      <t>コソダ</t>
    </rPh>
    <rPh sb="11" eb="13">
      <t>シエン</t>
    </rPh>
    <rPh sb="13" eb="15">
      <t>ジギョウ</t>
    </rPh>
    <rPh sb="16" eb="18">
      <t>ジコ</t>
    </rPh>
    <rPh sb="18" eb="20">
      <t>ヒョウカ</t>
    </rPh>
    <phoneticPr fontId="3"/>
  </si>
  <si>
    <t>1　給料表を適用する職員の給与等の状況</t>
    <phoneticPr fontId="3"/>
  </si>
  <si>
    <t>事由
（育休、退職等）</t>
    <phoneticPr fontId="3"/>
  </si>
  <si>
    <t>幼稚園教諭</t>
    <phoneticPr fontId="3"/>
  </si>
  <si>
    <t>（　　　　　　）</t>
    <phoneticPr fontId="3"/>
  </si>
  <si>
    <t>　　　年　月　日</t>
    <phoneticPr fontId="3"/>
  </si>
  <si>
    <t>施設外（散歩等）に関するもの</t>
    <rPh sb="0" eb="2">
      <t>シセツ</t>
    </rPh>
    <rPh sb="2" eb="3">
      <t>ガイ</t>
    </rPh>
    <rPh sb="4" eb="6">
      <t>サンポ</t>
    </rPh>
    <rPh sb="6" eb="7">
      <t>ナド</t>
    </rPh>
    <rPh sb="9" eb="10">
      <t>カン</t>
    </rPh>
    <phoneticPr fontId="3"/>
  </si>
  <si>
    <t>◆昨年度実施した研修名（内部）をご記入ください。</t>
    <rPh sb="1" eb="4">
      <t>サクネンド</t>
    </rPh>
    <rPh sb="4" eb="6">
      <t>ジッシ</t>
    </rPh>
    <rPh sb="8" eb="10">
      <t>ケンシュウ</t>
    </rPh>
    <rPh sb="10" eb="11">
      <t>メイ</t>
    </rPh>
    <rPh sb="12" eb="14">
      <t>ナイブ</t>
    </rPh>
    <rPh sb="17" eb="19">
      <t>キニュウ</t>
    </rPh>
    <phoneticPr fontId="3"/>
  </si>
  <si>
    <t>◆昨年度実施した研修名（外部）をご記入ください。</t>
    <rPh sb="1" eb="4">
      <t>サクネンド</t>
    </rPh>
    <rPh sb="4" eb="6">
      <t>ジッシ</t>
    </rPh>
    <rPh sb="8" eb="10">
      <t>ケンシュウ</t>
    </rPh>
    <rPh sb="10" eb="11">
      <t>メイ</t>
    </rPh>
    <rPh sb="12" eb="14">
      <t>ガイブ</t>
    </rPh>
    <rPh sb="17" eb="19">
      <t>キニュウ</t>
    </rPh>
    <phoneticPr fontId="3"/>
  </si>
  <si>
    <t>2 学校法人会計基準による会計処理を行っている場合</t>
    <rPh sb="2" eb="4">
      <t>ガッコウ</t>
    </rPh>
    <rPh sb="4" eb="6">
      <t>ホウジン</t>
    </rPh>
    <rPh sb="6" eb="8">
      <t>カイケイ</t>
    </rPh>
    <rPh sb="8" eb="10">
      <t>キジュン</t>
    </rPh>
    <rPh sb="13" eb="15">
      <t>カイケイ</t>
    </rPh>
    <rPh sb="15" eb="17">
      <t>ショリ</t>
    </rPh>
    <rPh sb="18" eb="19">
      <t>オコナ</t>
    </rPh>
    <rPh sb="23" eb="25">
      <t>バアイ</t>
    </rPh>
    <phoneticPr fontId="3"/>
  </si>
  <si>
    <t>施設名</t>
    <phoneticPr fontId="3"/>
  </si>
  <si>
    <t>※施設名は自動表示されます。</t>
    <phoneticPr fontId="3"/>
  </si>
  <si>
    <t>施設型給付費　入所児童数報告書</t>
    <rPh sb="0" eb="3">
      <t>シセツガタ</t>
    </rPh>
    <rPh sb="3" eb="5">
      <t>キュウフ</t>
    </rPh>
    <rPh sb="5" eb="6">
      <t>ヒ</t>
    </rPh>
    <rPh sb="7" eb="9">
      <t>ニュウショ</t>
    </rPh>
    <rPh sb="9" eb="11">
      <t>ジドウ</t>
    </rPh>
    <rPh sb="11" eb="12">
      <t>スウ</t>
    </rPh>
    <rPh sb="12" eb="15">
      <t>ホウコクショ</t>
    </rPh>
    <phoneticPr fontId="3"/>
  </si>
  <si>
    <t>登園
児童数</t>
    <rPh sb="0" eb="2">
      <t>トウエン</t>
    </rPh>
    <rPh sb="3" eb="5">
      <t>ジドウ</t>
    </rPh>
    <rPh sb="5" eb="6">
      <t>スウ</t>
    </rPh>
    <phoneticPr fontId="3"/>
  </si>
  <si>
    <t>3 全施設共通</t>
    <rPh sb="2" eb="3">
      <t>ゼン</t>
    </rPh>
    <rPh sb="3" eb="5">
      <t>シセツ</t>
    </rPh>
    <rPh sb="5" eb="7">
      <t>キョウツウ</t>
    </rPh>
    <phoneticPr fontId="3"/>
  </si>
  <si>
    <t>資金収支計算書</t>
    <phoneticPr fontId="3"/>
  </si>
  <si>
    <t>事業活動計算書</t>
    <phoneticPr fontId="3"/>
  </si>
  <si>
    <t>貸借対照表</t>
    <phoneticPr fontId="3"/>
  </si>
  <si>
    <t>計算書類に対する注記（拠点区分用）</t>
    <phoneticPr fontId="3"/>
  </si>
  <si>
    <t>(1)</t>
    <phoneticPr fontId="3"/>
  </si>
  <si>
    <t>(2)</t>
    <phoneticPr fontId="3"/>
  </si>
  <si>
    <t>(3)</t>
    <phoneticPr fontId="3"/>
  </si>
  <si>
    <t>(4)</t>
    <phoneticPr fontId="3"/>
  </si>
  <si>
    <t>事業活動収支計算書</t>
    <phoneticPr fontId="3"/>
  </si>
  <si>
    <t>貸借対照表</t>
    <phoneticPr fontId="3"/>
  </si>
  <si>
    <t>個別注記表</t>
  </si>
  <si>
    <t>生活管理指導表等</t>
    <rPh sb="0" eb="2">
      <t>セイカツ</t>
    </rPh>
    <rPh sb="2" eb="4">
      <t>カンリ</t>
    </rPh>
    <rPh sb="4" eb="6">
      <t>シドウ</t>
    </rPh>
    <rPh sb="6" eb="7">
      <t>ヒョウ</t>
    </rPh>
    <rPh sb="7" eb="8">
      <t>トウ</t>
    </rPh>
    <phoneticPr fontId="3"/>
  </si>
  <si>
    <t>　特定教育・保育を受けている教育・保育給付認定子どもの保護者が偽りその他不正な行為によって施設型給付費の支給を受け、又は受けようとしたときは、遅滞なく、意見を付してその旨を市に通知していること。</t>
    <rPh sb="14" eb="16">
      <t>キョウイク</t>
    </rPh>
    <rPh sb="17" eb="19">
      <t>ホイク</t>
    </rPh>
    <rPh sb="19" eb="21">
      <t>キュウフ</t>
    </rPh>
    <phoneticPr fontId="3"/>
  </si>
  <si>
    <t>（小数点２位切捨）</t>
    <rPh sb="1" eb="2">
      <t>ショウ</t>
    </rPh>
    <rPh sb="2" eb="3">
      <t>スウ</t>
    </rPh>
    <rPh sb="3" eb="4">
      <t>テン</t>
    </rPh>
    <rPh sb="5" eb="6">
      <t>イ</t>
    </rPh>
    <rPh sb="6" eb="8">
      <t>キリス</t>
    </rPh>
    <phoneticPr fontId="3"/>
  </si>
  <si>
    <t>施設名</t>
    <phoneticPr fontId="3"/>
  </si>
  <si>
    <t>園舎の基準面積　5＋7＋8</t>
    <rPh sb="0" eb="2">
      <t>エンシャ</t>
    </rPh>
    <rPh sb="3" eb="5">
      <t>キジュン</t>
    </rPh>
    <rPh sb="5" eb="7">
      <t>メンセキ</t>
    </rPh>
    <phoneticPr fontId="3"/>
  </si>
  <si>
    <t>※特例(イ)適用の場合　6＋7＋8</t>
    <rPh sb="1" eb="3">
      <t>トクレイ</t>
    </rPh>
    <rPh sb="6" eb="8">
      <t>テキヨウ</t>
    </rPh>
    <rPh sb="9" eb="11">
      <t>バアイ</t>
    </rPh>
    <phoneticPr fontId="3"/>
  </si>
  <si>
    <t>園庭の基準面積(9と10のいずれか大きい面積)＋11</t>
    <rPh sb="0" eb="2">
      <t>エンテイ</t>
    </rPh>
    <rPh sb="3" eb="5">
      <t>キジュン</t>
    </rPh>
    <rPh sb="5" eb="7">
      <t>メンセキ</t>
    </rPh>
    <rPh sb="17" eb="18">
      <t>オオ</t>
    </rPh>
    <rPh sb="20" eb="22">
      <t>メンセキ</t>
    </rPh>
    <phoneticPr fontId="3"/>
  </si>
  <si>
    <t>※特例(ア)適用の場合　9＋11</t>
    <rPh sb="1" eb="3">
      <t>トクレイ</t>
    </rPh>
    <rPh sb="6" eb="8">
      <t>テキヨウ</t>
    </rPh>
    <rPh sb="9" eb="11">
      <t>バアイ</t>
    </rPh>
    <phoneticPr fontId="3"/>
  </si>
  <si>
    <t>※特例(イ)適用の場合　10＋11</t>
    <rPh sb="1" eb="3">
      <t>トクレイ</t>
    </rPh>
    <rPh sb="6" eb="8">
      <t>テキヨウ</t>
    </rPh>
    <rPh sb="9" eb="11">
      <t>バアイ</t>
    </rPh>
    <phoneticPr fontId="3"/>
  </si>
  <si>
    <t>園庭の基準面積(12と13のいずれか大きい面積)＋14</t>
    <rPh sb="0" eb="2">
      <t>エンテイ</t>
    </rPh>
    <rPh sb="3" eb="5">
      <t>キジュン</t>
    </rPh>
    <rPh sb="5" eb="7">
      <t>メンセキ</t>
    </rPh>
    <rPh sb="18" eb="19">
      <t>オオ</t>
    </rPh>
    <rPh sb="21" eb="23">
      <t>メンセキ</t>
    </rPh>
    <phoneticPr fontId="3"/>
  </si>
  <si>
    <t>※特例(ア)適用の場合　12＋14</t>
    <rPh sb="1" eb="3">
      <t>トクレイ</t>
    </rPh>
    <rPh sb="6" eb="8">
      <t>テキヨウ</t>
    </rPh>
    <rPh sb="9" eb="11">
      <t>バアイ</t>
    </rPh>
    <phoneticPr fontId="3"/>
  </si>
  <si>
    <t>※特例(イ)適用の場合　13＋14</t>
    <rPh sb="1" eb="3">
      <t>トクレイ</t>
    </rPh>
    <rPh sb="6" eb="8">
      <t>テキヨウ</t>
    </rPh>
    <rPh sb="9" eb="11">
      <t>バアイ</t>
    </rPh>
    <phoneticPr fontId="3"/>
  </si>
  <si>
    <t>・クラス担任がわかるもの（クラス担任を紹介している園だよりや役割分担表など）</t>
    <phoneticPr fontId="3"/>
  </si>
  <si>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3"/>
  </si>
  <si>
    <t>5　掲示</t>
    <rPh sb="2" eb="4">
      <t>ケイジ</t>
    </rPh>
    <phoneticPr fontId="3"/>
  </si>
  <si>
    <t>6　運営に関する規程</t>
    <rPh sb="2" eb="4">
      <t>ウンエイ</t>
    </rPh>
    <rPh sb="5" eb="6">
      <t>カン</t>
    </rPh>
    <rPh sb="8" eb="10">
      <t>キテイ</t>
    </rPh>
    <phoneticPr fontId="3"/>
  </si>
  <si>
    <t xml:space="preserve">　提供した特定教育・保育に関し、子ども・子育て支援法第14条第1項の規定により市が行う報告若しくは帳簿書類その他の物件の提出若しくは提示の命令又は当該市の職員からの質問若しくは特定教育・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
</t>
    <phoneticPr fontId="3"/>
  </si>
  <si>
    <t>10　非常災害対策
(1)非常災害用設備等</t>
    <rPh sb="3" eb="5">
      <t>ヒジョウ</t>
    </rPh>
    <rPh sb="5" eb="7">
      <t>サイガイ</t>
    </rPh>
    <rPh sb="7" eb="9">
      <t>タイサク</t>
    </rPh>
    <rPh sb="13" eb="15">
      <t>ヒジョウ</t>
    </rPh>
    <rPh sb="15" eb="18">
      <t>サイガイヨウ</t>
    </rPh>
    <rPh sb="18" eb="20">
      <t>セツビ</t>
    </rPh>
    <rPh sb="20" eb="21">
      <t>トウ</t>
    </rPh>
    <phoneticPr fontId="3"/>
  </si>
  <si>
    <t>　児童福祉施設等が定めるべき非常災害に関する具体的
な計画(以下、「非常災害対策計画」という。)を策定
していること。非常災害対策計画は、火災、水害・土砂
災害、地震等の地域の実情も鑑みた災害にも対処できる
ものであること(必ずしも災害ごとに別の計画として
策定する必要はない。)。
［非常災害対策計画に盛り込む具体的な項目例］
・児童福祉施設等の立地条件(地形等)
・災害に関する情報の入手方法(「高齢者等避難」等の
　情報の入手方法の確認等)
・災害時の連絡先及び通信手段の確認(自治体、家族、
　職員等)
・避難を開始する時期、判断基準(「高齢者等避難」
　時等)
・避難場所(市町村が指定する避難場所、施設内の安全な
　スペース 等)
・避難経路(避難場所までのルート(複数)、所要時間等)
・避難方法(利用児童の年齢や発達に応じた避難方法等)
・災害時の人員体制、指揮系統(災害時の参集方法、役割
　分担、避難に必要な職員数等)
・関係機関との連携体制</t>
    <rPh sb="201" eb="204">
      <t>コウレイシャ</t>
    </rPh>
    <rPh sb="204" eb="205">
      <t>トウ</t>
    </rPh>
    <rPh sb="205" eb="207">
      <t>ヒナン</t>
    </rPh>
    <rPh sb="274" eb="277">
      <t>コウレイシャ</t>
    </rPh>
    <rPh sb="277" eb="278">
      <t>トウ</t>
    </rPh>
    <rPh sb="278" eb="280">
      <t>ヒナン</t>
    </rPh>
    <phoneticPr fontId="3"/>
  </si>
  <si>
    <t>11　防犯対策</t>
    <rPh sb="3" eb="5">
      <t>ボウハン</t>
    </rPh>
    <rPh sb="5" eb="7">
      <t>タイサク</t>
    </rPh>
    <phoneticPr fontId="3"/>
  </si>
  <si>
    <t>　通勤・住宅手当等の各種手当が規定され適切に支払われていること。</t>
    <phoneticPr fontId="3"/>
  </si>
  <si>
    <t>18　その他</t>
    <rPh sb="5" eb="6">
      <t>タ</t>
    </rPh>
    <phoneticPr fontId="3"/>
  </si>
  <si>
    <t>4　指導計画の作成状況
(1)全体的な計画の作成</t>
    <rPh sb="2" eb="4">
      <t>シドウ</t>
    </rPh>
    <rPh sb="4" eb="6">
      <t>ケイカク</t>
    </rPh>
    <rPh sb="7" eb="9">
      <t>サクセイ</t>
    </rPh>
    <rPh sb="9" eb="11">
      <t>ジョウキョウ</t>
    </rPh>
    <rPh sb="15" eb="18">
      <t>ゼンタイテキ</t>
    </rPh>
    <rPh sb="19" eb="21">
      <t>ケイカク</t>
    </rPh>
    <rPh sb="22" eb="24">
      <t>サクセイ</t>
    </rPh>
    <phoneticPr fontId="3"/>
  </si>
  <si>
    <t>5　出席簿の作成</t>
    <rPh sb="2" eb="5">
      <t>シュッセキボ</t>
    </rPh>
    <rPh sb="6" eb="8">
      <t>サクセイ</t>
    </rPh>
    <phoneticPr fontId="3"/>
  </si>
  <si>
    <t>　園児の心身状態の把握状況</t>
    <rPh sb="1" eb="3">
      <t>エンジ</t>
    </rPh>
    <rPh sb="4" eb="6">
      <t>シンシン</t>
    </rPh>
    <rPh sb="6" eb="8">
      <t>ジョウタイ</t>
    </rPh>
    <rPh sb="9" eb="11">
      <t>ハアク</t>
    </rPh>
    <rPh sb="11" eb="13">
      <t>ジョウキョウ</t>
    </rPh>
    <phoneticPr fontId="3"/>
  </si>
  <si>
    <t>　乳幼児突然死症候群の防止対策の状況</t>
    <rPh sb="1" eb="4">
      <t>ニュウヨウジ</t>
    </rPh>
    <rPh sb="4" eb="7">
      <t>トツゼンシ</t>
    </rPh>
    <rPh sb="7" eb="10">
      <t>ショウコウグン</t>
    </rPh>
    <rPh sb="11" eb="13">
      <t>ボウシ</t>
    </rPh>
    <rPh sb="13" eb="15">
      <t>タイサク</t>
    </rPh>
    <rPh sb="16" eb="18">
      <t>ジョウキョウ</t>
    </rPh>
    <phoneticPr fontId="3"/>
  </si>
  <si>
    <t>10　食育の推進</t>
    <rPh sb="3" eb="5">
      <t>ショクイク</t>
    </rPh>
    <rPh sb="6" eb="8">
      <t>スイシン</t>
    </rPh>
    <phoneticPr fontId="3"/>
  </si>
  <si>
    <t>11　適切な給食の提供</t>
    <rPh sb="3" eb="5">
      <t>テキセツ</t>
    </rPh>
    <rPh sb="6" eb="8">
      <t>キュウショク</t>
    </rPh>
    <rPh sb="9" eb="11">
      <t>テイキョウ</t>
    </rPh>
    <phoneticPr fontId="3"/>
  </si>
  <si>
    <t>12　子育て支援</t>
    <rPh sb="3" eb="5">
      <t>コソダ</t>
    </rPh>
    <rPh sb="6" eb="8">
      <t>シエン</t>
    </rPh>
    <phoneticPr fontId="3"/>
  </si>
  <si>
    <t>13　児童処遇の原則</t>
    <rPh sb="3" eb="5">
      <t>ジドウ</t>
    </rPh>
    <rPh sb="5" eb="7">
      <t>ショグウ</t>
    </rPh>
    <rPh sb="8" eb="10">
      <t>ゲンソク</t>
    </rPh>
    <phoneticPr fontId="3"/>
  </si>
  <si>
    <r>
      <t>（満3歳+3歳）
÷</t>
    </r>
    <r>
      <rPr>
        <b/>
        <sz val="8"/>
        <rFont val="ＭＳ 明朝"/>
        <family val="1"/>
        <charset val="128"/>
      </rPr>
      <t>１５</t>
    </r>
    <r>
      <rPr>
        <sz val="8"/>
        <rFont val="ＭＳ 明朝"/>
        <family val="1"/>
        <charset val="128"/>
      </rPr>
      <t>＝</t>
    </r>
    <rPh sb="1" eb="2">
      <t>マン</t>
    </rPh>
    <rPh sb="3" eb="4">
      <t>サイ</t>
    </rPh>
    <rPh sb="6" eb="7">
      <t>サイ</t>
    </rPh>
    <phoneticPr fontId="3"/>
  </si>
  <si>
    <t>相模　監査</t>
    <rPh sb="0" eb="2">
      <t>サガミ</t>
    </rPh>
    <rPh sb="3" eb="5">
      <t>カンサ</t>
    </rPh>
    <phoneticPr fontId="3"/>
  </si>
  <si>
    <t>相模　指導</t>
    <rPh sb="0" eb="2">
      <t>サガミ</t>
    </rPh>
    <rPh sb="3" eb="5">
      <t>シドウ</t>
    </rPh>
    <phoneticPr fontId="3"/>
  </si>
  <si>
    <t>相模　政策</t>
    <rPh sb="0" eb="2">
      <t>サガミ</t>
    </rPh>
    <rPh sb="3" eb="5">
      <t>セイサク</t>
    </rPh>
    <phoneticPr fontId="3"/>
  </si>
  <si>
    <t>相模　若者</t>
    <rPh sb="0" eb="2">
      <t>サガミ</t>
    </rPh>
    <rPh sb="3" eb="5">
      <t>ワカモノ</t>
    </rPh>
    <phoneticPr fontId="3"/>
  </si>
  <si>
    <t>（　調理師証　）</t>
    <rPh sb="2" eb="5">
      <t>チョウリシ</t>
    </rPh>
    <rPh sb="5" eb="6">
      <t>ショウ</t>
    </rPh>
    <phoneticPr fontId="3"/>
  </si>
  <si>
    <t>住宅</t>
    <rPh sb="0" eb="2">
      <t>ジュウタク</t>
    </rPh>
    <phoneticPr fontId="3"/>
  </si>
  <si>
    <t>有</t>
  </si>
  <si>
    <t>非常勤職員</t>
  </si>
  <si>
    <t>神奈川県第00000号</t>
    <phoneticPr fontId="3"/>
  </si>
  <si>
    <t>定めあり</t>
  </si>
  <si>
    <t>時給</t>
  </si>
  <si>
    <t>通勤</t>
    <rPh sb="0" eb="2">
      <t>ツウキン</t>
    </rPh>
    <phoneticPr fontId="3"/>
  </si>
  <si>
    <t>◆乳幼児突然死症候群の予防対策をご記入ください。</t>
    <rPh sb="1" eb="4">
      <t>ニュウヨウジ</t>
    </rPh>
    <rPh sb="4" eb="7">
      <t>トツゼンシ</t>
    </rPh>
    <rPh sb="7" eb="10">
      <t>ショウコウグン</t>
    </rPh>
    <rPh sb="11" eb="13">
      <t>ヨボウ</t>
    </rPh>
    <rPh sb="13" eb="15">
      <t>タイサク</t>
    </rPh>
    <rPh sb="17" eb="19">
      <t>キニュウ</t>
    </rPh>
    <phoneticPr fontId="3"/>
  </si>
  <si>
    <t>月の給食実施日</t>
    <rPh sb="0" eb="1">
      <t>ガツ</t>
    </rPh>
    <rPh sb="2" eb="4">
      <t>キュウショク</t>
    </rPh>
    <rPh sb="4" eb="7">
      <t>ジッシビ</t>
    </rPh>
    <phoneticPr fontId="3"/>
  </si>
  <si>
    <t>提供できる体制がとれていた日</t>
    <rPh sb="0" eb="2">
      <t>テイキョウ</t>
    </rPh>
    <rPh sb="5" eb="7">
      <t>タイセイ</t>
    </rPh>
    <rPh sb="13" eb="14">
      <t>ヒ</t>
    </rPh>
    <phoneticPr fontId="3"/>
  </si>
  <si>
    <t>1号及び2号の利用定員</t>
    <rPh sb="1" eb="2">
      <t>ゴウ</t>
    </rPh>
    <rPh sb="2" eb="3">
      <t>オヨ</t>
    </rPh>
    <rPh sb="5" eb="6">
      <t>ゴウ</t>
    </rPh>
    <phoneticPr fontId="3"/>
  </si>
  <si>
    <t>1号が超えている場合</t>
    <rPh sb="1" eb="2">
      <t>ゴウ</t>
    </rPh>
    <rPh sb="8" eb="10">
      <t>バアイ</t>
    </rPh>
    <phoneticPr fontId="3"/>
  </si>
  <si>
    <t>2・3号が超えている場合</t>
    <rPh sb="3" eb="4">
      <t>ゴウ</t>
    </rPh>
    <rPh sb="10" eb="12">
      <t>バアイ</t>
    </rPh>
    <phoneticPr fontId="3"/>
  </si>
  <si>
    <t>※学級ごとの園児数は、項目3監査事項8の表に記入してください。</t>
    <phoneticPr fontId="3"/>
  </si>
  <si>
    <t>※上記資格を満たさない場合
　監査事項12ただし書きの該当</t>
    <rPh sb="1" eb="3">
      <t>ジョウキ</t>
    </rPh>
    <rPh sb="3" eb="5">
      <t>シカク</t>
    </rPh>
    <rPh sb="6" eb="7">
      <t>ミ</t>
    </rPh>
    <rPh sb="11" eb="13">
      <t>バアイ</t>
    </rPh>
    <phoneticPr fontId="3"/>
  </si>
  <si>
    <t>　幼保連携型認定こども園の運営に関する規程（以下、園則という）の整備状況</t>
    <rPh sb="1" eb="8">
      <t>ヨウホレンケイガタニンテイ</t>
    </rPh>
    <rPh sb="11" eb="12">
      <t>エン</t>
    </rPh>
    <rPh sb="13" eb="15">
      <t>ウンエイ</t>
    </rPh>
    <rPh sb="16" eb="17">
      <t>カン</t>
    </rPh>
    <rPh sb="19" eb="21">
      <t>キテイ</t>
    </rPh>
    <rPh sb="22" eb="24">
      <t>イカ</t>
    </rPh>
    <rPh sb="25" eb="26">
      <t>エン</t>
    </rPh>
    <rPh sb="26" eb="27">
      <t>ソク</t>
    </rPh>
    <rPh sb="32" eb="34">
      <t>セイビ</t>
    </rPh>
    <rPh sb="34" eb="36">
      <t>ジョウキョウ</t>
    </rPh>
    <phoneticPr fontId="3"/>
  </si>
  <si>
    <t>消防設備点検記録</t>
    <rPh sb="0" eb="2">
      <t>ショウボウ</t>
    </rPh>
    <rPh sb="2" eb="4">
      <t>セツビ</t>
    </rPh>
    <rPh sb="4" eb="6">
      <t>テンケン</t>
    </rPh>
    <rPh sb="6" eb="8">
      <t>キロク</t>
    </rPh>
    <phoneticPr fontId="3"/>
  </si>
  <si>
    <t>ない・ある</t>
  </si>
  <si>
    <t>◆支払いを受けた内容</t>
    <rPh sb="1" eb="3">
      <t>シハラ</t>
    </rPh>
    <rPh sb="5" eb="6">
      <t>ウ</t>
    </rPh>
    <rPh sb="8" eb="10">
      <t>ナイヨウ</t>
    </rPh>
    <phoneticPr fontId="3"/>
  </si>
  <si>
    <t>(1)･(2)･(3)･(4)･(5)</t>
  </si>
  <si>
    <t>年額・月額・日額・一回</t>
  </si>
  <si>
    <t>　監査事項2及び3（1）～（5）の費用の額の支払を受けた場合は、当該費用に係る領収証を当該費用の額を支払った教育・保育給付認定保護者に対し交付していること。</t>
    <rPh sb="6" eb="7">
      <t>オヨ</t>
    </rPh>
    <phoneticPr fontId="3"/>
  </si>
  <si>
    <t>いる・いない・事例なし</t>
  </si>
  <si>
    <t>定員90人以下の施設加配</t>
    <rPh sb="0" eb="2">
      <t>テイイン</t>
    </rPh>
    <rPh sb="4" eb="5">
      <t>ニン</t>
    </rPh>
    <rPh sb="5" eb="7">
      <t>イカ</t>
    </rPh>
    <rPh sb="8" eb="10">
      <t>シセツ</t>
    </rPh>
    <rPh sb="10" eb="12">
      <t>カハイ</t>
    </rPh>
    <phoneticPr fontId="3"/>
  </si>
  <si>
    <t>保育標準時間加配</t>
    <rPh sb="0" eb="2">
      <t>ホイク</t>
    </rPh>
    <rPh sb="2" eb="4">
      <t>ヒョウジュン</t>
    </rPh>
    <rPh sb="4" eb="6">
      <t>ジカン</t>
    </rPh>
    <rPh sb="6" eb="8">
      <t>カハイ</t>
    </rPh>
    <phoneticPr fontId="3"/>
  </si>
  <si>
    <t>※職員点検資料１,２と勤務実績１,２のシートに職員情報を入力すると常勤職員数と常勤換算値が表示されます。</t>
    <rPh sb="23" eb="25">
      <t>ショクイン</t>
    </rPh>
    <rPh sb="25" eb="27">
      <t>ジョウホウ</t>
    </rPh>
    <rPh sb="28" eb="30">
      <t>ニュウリョク</t>
    </rPh>
    <rPh sb="33" eb="35">
      <t>ジョウキン</t>
    </rPh>
    <rPh sb="35" eb="37">
      <t>ショクイン</t>
    </rPh>
    <rPh sb="37" eb="38">
      <t>スウ</t>
    </rPh>
    <rPh sb="39" eb="41">
      <t>ジョウキン</t>
    </rPh>
    <rPh sb="41" eb="43">
      <t>カンサン</t>
    </rPh>
    <rPh sb="43" eb="44">
      <t>チ</t>
    </rPh>
    <rPh sb="45" eb="47">
      <t>ヒョウジ</t>
    </rPh>
    <phoneticPr fontId="3"/>
  </si>
  <si>
    <t>常勤換算値</t>
    <rPh sb="0" eb="2">
      <t>ジョウキン</t>
    </rPh>
    <rPh sb="2" eb="4">
      <t>カンサン</t>
    </rPh>
    <rPh sb="4" eb="5">
      <t>チ</t>
    </rPh>
    <phoneticPr fontId="3"/>
  </si>
  <si>
    <t>必要保育教諭配置数</t>
    <rPh sb="0" eb="2">
      <t>ヒツヨウ</t>
    </rPh>
    <rPh sb="2" eb="4">
      <t>ホイク</t>
    </rPh>
    <rPh sb="4" eb="6">
      <t>キョウユ</t>
    </rPh>
    <rPh sb="6" eb="8">
      <t>ハイチ</t>
    </rPh>
    <rPh sb="8" eb="9">
      <t>スウ</t>
    </rPh>
    <phoneticPr fontId="3"/>
  </si>
  <si>
    <t>勤務保育教諭数</t>
    <rPh sb="0" eb="2">
      <t>キンム</t>
    </rPh>
    <rPh sb="2" eb="4">
      <t>ホイク</t>
    </rPh>
    <rPh sb="4" eb="6">
      <t>キョウユ</t>
    </rPh>
    <rPh sb="6" eb="7">
      <t>スウ</t>
    </rPh>
    <phoneticPr fontId="3"/>
  </si>
  <si>
    <t>専任・非専任</t>
  </si>
  <si>
    <t>◆「必要教員数」を超えた非常勤講師の氏名　⇒</t>
    <rPh sb="15" eb="17">
      <t>コウシ</t>
    </rPh>
    <rPh sb="18" eb="20">
      <t>シメイ</t>
    </rPh>
    <phoneticPr fontId="2"/>
  </si>
  <si>
    <t>◆基本分単価を超えた非常勤事務職員の氏名　⇒</t>
    <rPh sb="1" eb="3">
      <t>キホン</t>
    </rPh>
    <rPh sb="3" eb="4">
      <t>ブン</t>
    </rPh>
    <rPh sb="4" eb="6">
      <t>タンカ</t>
    </rPh>
    <rPh sb="13" eb="15">
      <t>ジム</t>
    </rPh>
    <rPh sb="15" eb="17">
      <t>ショクイン</t>
    </rPh>
    <rPh sb="18" eb="20">
      <t>シメイ</t>
    </rPh>
    <phoneticPr fontId="2"/>
  </si>
  <si>
    <t>◆必要保育教諭等を超えた非常勤講師の氏名　⇒</t>
    <rPh sb="1" eb="3">
      <t>ヒツヨウ</t>
    </rPh>
    <rPh sb="3" eb="5">
      <t>ホイク</t>
    </rPh>
    <rPh sb="5" eb="7">
      <t>キョウユ</t>
    </rPh>
    <rPh sb="7" eb="8">
      <t>トウ</t>
    </rPh>
    <rPh sb="15" eb="17">
      <t>コウシ</t>
    </rPh>
    <rPh sb="18" eb="20">
      <t>シメイ</t>
    </rPh>
    <phoneticPr fontId="2"/>
  </si>
  <si>
    <t>非常勤事務職員の氏名　⇒　</t>
    <rPh sb="8" eb="10">
      <t>シメイ</t>
    </rPh>
    <phoneticPr fontId="3"/>
  </si>
  <si>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3"/>
  </si>
  <si>
    <t>昨年度退職者数</t>
    <rPh sb="0" eb="3">
      <t>サクネンド</t>
    </rPh>
    <rPh sb="3" eb="6">
      <t>タイショクシャ</t>
    </rPh>
    <rPh sb="6" eb="7">
      <t>スウ</t>
    </rPh>
    <phoneticPr fontId="3"/>
  </si>
  <si>
    <t>今年度退職者数</t>
    <rPh sb="0" eb="3">
      <t>コンネンド</t>
    </rPh>
    <rPh sb="3" eb="5">
      <t>タイショク</t>
    </rPh>
    <rPh sb="5" eb="6">
      <t>シャ</t>
    </rPh>
    <rPh sb="6" eb="7">
      <t>スウ</t>
    </rPh>
    <phoneticPr fontId="3"/>
  </si>
  <si>
    <t>⇒</t>
    <phoneticPr fontId="3"/>
  </si>
  <si>
    <r>
      <t xml:space="preserve">特
</t>
    </r>
    <r>
      <rPr>
        <sz val="8"/>
        <rFont val="ＭＳ 明朝"/>
        <family val="1"/>
        <charset val="128"/>
      </rPr>
      <t>（教）</t>
    </r>
    <rPh sb="0" eb="1">
      <t>トク</t>
    </rPh>
    <rPh sb="3" eb="4">
      <t>キョウ</t>
    </rPh>
    <phoneticPr fontId="2"/>
  </si>
  <si>
    <r>
      <t xml:space="preserve">特
</t>
    </r>
    <r>
      <rPr>
        <sz val="8"/>
        <rFont val="ＭＳ 明朝"/>
        <family val="1"/>
        <charset val="128"/>
      </rPr>
      <t>（教・保）</t>
    </r>
    <rPh sb="0" eb="1">
      <t>トク</t>
    </rPh>
    <rPh sb="3" eb="4">
      <t>キョウ</t>
    </rPh>
    <rPh sb="5" eb="6">
      <t>ホ</t>
    </rPh>
    <phoneticPr fontId="2"/>
  </si>
  <si>
    <r>
      <t xml:space="preserve">特
</t>
    </r>
    <r>
      <rPr>
        <sz val="8"/>
        <rFont val="ＭＳ 明朝"/>
        <family val="1"/>
        <charset val="128"/>
      </rPr>
      <t>（保）</t>
    </r>
    <rPh sb="0" eb="1">
      <t>トク</t>
    </rPh>
    <rPh sb="3" eb="4">
      <t>ホ</t>
    </rPh>
    <phoneticPr fontId="2"/>
  </si>
  <si>
    <r>
      <t>特</t>
    </r>
    <r>
      <rPr>
        <sz val="8"/>
        <rFont val="ＭＳ 明朝"/>
        <family val="1"/>
        <charset val="128"/>
      </rPr>
      <t>（教）</t>
    </r>
    <rPh sb="0" eb="1">
      <t>トク</t>
    </rPh>
    <rPh sb="2" eb="3">
      <t>キョウ</t>
    </rPh>
    <phoneticPr fontId="2"/>
  </si>
  <si>
    <t>配置基準 
(小数点第2位切捨)</t>
    <rPh sb="0" eb="2">
      <t>ハイチ</t>
    </rPh>
    <rPh sb="2" eb="4">
      <t>キジュン</t>
    </rPh>
    <rPh sb="7" eb="10">
      <t>ショウスウテン</t>
    </rPh>
    <rPh sb="10" eb="11">
      <t>ダイ</t>
    </rPh>
    <rPh sb="12" eb="13">
      <t>イ</t>
    </rPh>
    <rPh sb="13" eb="15">
      <t>キリス</t>
    </rPh>
    <phoneticPr fontId="3"/>
  </si>
  <si>
    <t>　調理員を配置していること。
　ただし、調理業務の全部を委託している場合は、調理員を置かないことができる。また、監査事項19監査内容4の特例により、園外から調理し搬入している場合や、分園には、調理員を置かないことができる。</t>
    <phoneticPr fontId="3"/>
  </si>
  <si>
    <t>1　会計の区分</t>
    <phoneticPr fontId="3"/>
  </si>
  <si>
    <t>　特定教育・保育の事業の会計をその他の事業の会計と区分していること。</t>
    <phoneticPr fontId="3"/>
  </si>
  <si>
    <t>適・否
(　　)</t>
    <rPh sb="0" eb="1">
      <t>テキ</t>
    </rPh>
    <rPh sb="2" eb="3">
      <t>ヒ</t>
    </rPh>
    <phoneticPr fontId="3"/>
  </si>
  <si>
    <t>　利用者負担額等の受領</t>
    <phoneticPr fontId="3"/>
  </si>
  <si>
    <t>　便宜に要する費用の受領</t>
    <phoneticPr fontId="3"/>
  </si>
  <si>
    <t>　特定教育・保育において提供される便宜に要する費用のうち、次の各号に掲げる費用の額以外の支払を教育・保育給付認定保護者から受けていないこと。</t>
    <phoneticPr fontId="3"/>
  </si>
  <si>
    <t>(1)日用品、文房具その他の特定教育・保育に必要な物品の購入に要する費用</t>
    <phoneticPr fontId="3"/>
  </si>
  <si>
    <t>金額</t>
    <phoneticPr fontId="3"/>
  </si>
  <si>
    <t>(2)特定教育・保育等に係る行事への参加に要する費用</t>
    <phoneticPr fontId="3"/>
  </si>
  <si>
    <t>(3)食事の提供に要する費用のうち、次に掲げるものを除く費用
ア　年収概ね360万円未満の世帯に対する副食費
イ　第3子以上等の場合の副食費
ウ　満3歳未満保育認定子どもに対する食事の提供</t>
    <phoneticPr fontId="3"/>
  </si>
  <si>
    <t>(4)特定教育・保育施設に通う際に提供される便宜に要する費用</t>
    <phoneticPr fontId="3"/>
  </si>
  <si>
    <t>(5)（1）～（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phoneticPr fontId="3"/>
  </si>
  <si>
    <t>　書面での説明及び文書による同意の徴収</t>
    <phoneticPr fontId="3"/>
  </si>
  <si>
    <t>　監査事項2及び3（1）～（5）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※ただし、監査事項3（1）～（5）の規定による金銭の支払に係る同意については、文書によることを要しない。</t>
    <phoneticPr fontId="3"/>
  </si>
  <si>
    <t>3　施設型給付等の額に係る通知等</t>
    <phoneticPr fontId="3"/>
  </si>
  <si>
    <t>　施設型給付費の額に係る通知</t>
    <phoneticPr fontId="3"/>
  </si>
  <si>
    <t>　法定代理受領により特定教育・保育に係る施設型給付費（法第27条第1項の施設型給付費をいう。以下同じ。）の支給を受けた場合は、教育・保育給付認定保護者に対し、当該支給認定保護者に係る施設型給付費の額を通知していること。</t>
    <phoneticPr fontId="3"/>
  </si>
  <si>
    <t>4　利用者に関する市への通知</t>
    <phoneticPr fontId="3"/>
  </si>
  <si>
    <t>　不正受給に関する通知</t>
    <phoneticPr fontId="3"/>
  </si>
  <si>
    <t>5　公定価格
Ⅰ 基本部分</t>
    <phoneticPr fontId="3"/>
  </si>
  <si>
    <t>　基本分単価
基本分単価に含まれる職員構成</t>
    <phoneticPr fontId="3"/>
  </si>
  <si>
    <t xml:space="preserve">　基本分単価に含まれる職員構成を充足していること。なお､分園は中心園の園長のもと中心園と一体的に施設運営が行われるものとすること｡
</t>
    <phoneticPr fontId="3"/>
  </si>
  <si>
    <t>（ア）保育教諭等
　基本分単価における必要保育教諭等の数（幼保連携型認定こども園の学級の編制、職員、設備及び運営に関する基準（平成26年内閣府・文部科学省・厚生労働省令第１号。以下「幼保連携型認定こども園設備運営基準」という。）第５条第３項の表備考第４号に規定する園長が専任でない場合に１名増加して配置する教員及び幼稚園設置基準（昭和31年文部省令第32号）第５条第３項に規定する教員を除く。）は以下のⅰとⅱを合計した数であること。</t>
    <phoneticPr fontId="3"/>
  </si>
  <si>
    <t xml:space="preserve">ⅰ 年齢別配置基準（※）
　４歳以上児 30人につき１人、３歳児及び満３歳児 20人につき１人、１、２歳児（保育認定子どもに限る。）６人につき１人、乳児３人につき１人
（注１）「保育教諭等」とは、幼保連携型認定こども園にあっては、幼稚園教諭免許状を有し、かつ、保育士としての登録を受けた者（令和７年3月31日までの間に限り、幼稚園教諭免許状のみを有する者又は保育士としての登録のみを受けた者を含む。）をいい、その他の認定こども園にあっては、幼稚園教諭免許状を有する者又は保育士としての登録を受けた者をいうこと（なお、副園長及び教頭については、この限りでない。）。
</t>
    <phoneticPr fontId="3"/>
  </si>
  <si>
    <t>÷３＝</t>
    <phoneticPr fontId="3"/>
  </si>
  <si>
    <t>÷２０＝</t>
    <phoneticPr fontId="3"/>
  </si>
  <si>
    <t xml:space="preserve">（注２）ここでいう「４歳以上児」、「３歳児」、「１、２歳児（保育認定子どもに限る。）」及び「乳児」とは、年度の初日の前日における満年齢によるものであること。
また、「満３歳児」とは、以下の者をいうこと（当該年度内に限る。）。
・教育標準時間認定を受けた子どものうち、年度の初日の前日における満年齢が２歳で年度途中に満３歳に達して入園した者
・２歳児（保育認定子どもに限る。）が年度途中に満３歳に達した後、保育認定から教育標準時間認定に認定区分が変更となった者
</t>
    <phoneticPr fontId="3"/>
  </si>
  <si>
    <t>（注３）確認に当たっては以下の算式によることとし、教育標準時間認定子ども及び保育認定子どもの人数の合計をもとに確認すること。</t>
    <phoneticPr fontId="3"/>
  </si>
  <si>
    <t>＜算式＞
｛４歳以上児数×1/30（小数点第１位まで計算（小数点第２位以下切り捨て））｝＋｛３歳児及び満３歳児数×1/20（同）｝＋｛１、２歳児数（保育認定を受けた子どもに限る。）×1/6（同）｝＋｛乳児数×1/3（同）｝
＝配置基準上保育教諭等数（小数点以下四捨五入）</t>
    <phoneticPr fontId="3"/>
  </si>
  <si>
    <t xml:space="preserve">（注１）保育認定子どもに係る利用定員に占める保育標準時間認定を受けた子どもの人数の割合が低い場合は非常勤の講師としても差し支えないこと。
（注２）当該代替保育教諭等の配置により、主幹保育教諭等を教育・保育計画の立案や地域の子育て支援活動等の業務に専任させ、保護者や地域住民からの教育・育児相談、地域の子育て支援活動等に積極的に取り組むこと。
（※）保育教諭等には幼保連携型認定こども園設備運営基準附則第６条及び第７条等に基づいて都道府県等が定める条例に基づき配置される職員を含む。
</t>
    <phoneticPr fontId="3"/>
  </si>
  <si>
    <t>年齢別配置基準</t>
    <phoneticPr fontId="3"/>
  </si>
  <si>
    <t xml:space="preserve">（イ）その他
ⅰ  園長（施設長）　 </t>
    <phoneticPr fontId="3"/>
  </si>
  <si>
    <t xml:space="preserve">ⅱ 調理員等　保育認定子どもに係る利用定員40人以下の施設は１人、41人以上 150人以下の施設は２人、151人以上の施設は３人（うち１人は非常勤）
</t>
    <phoneticPr fontId="3"/>
  </si>
  <si>
    <t xml:space="preserve">ⅲ 事務職員及び非常勤事務職員
（注）施設長等の職員が兼務する場合又は業務委託する場合は、配置は不要であること。
（注）非常勤事務職員については、１人分の費用（教育標準時間認定子どもに係る利用定員が91人以上の施設に限る。）及び週２日分の費用を算定。
</t>
    <phoneticPr fontId="3"/>
  </si>
  <si>
    <t>⇒</t>
    <phoneticPr fontId="3"/>
  </si>
  <si>
    <t>⇒</t>
    <phoneticPr fontId="3"/>
  </si>
  <si>
    <t xml:space="preserve">ⅳ 学校医・学校歯科医・学校薬剤師（嘱託医・嘱託歯科医・嘱託薬剤師）
</t>
    <phoneticPr fontId="3"/>
  </si>
  <si>
    <t>Ⅱ 基本加算部分</t>
    <phoneticPr fontId="2"/>
  </si>
  <si>
    <t>　副園長・教頭配置加算</t>
    <phoneticPr fontId="3"/>
  </si>
  <si>
    <t>　園長（施設長）以外の教員として、次の要件に準じて副園長又は教頭を配置していること。</t>
    <phoneticPr fontId="3"/>
  </si>
  <si>
    <t>ⅰ 就学前の子どもに関する教育、保育等の総合的な提供の推進に関する法律（平成18 年法律第77 号。以下「認定こども園法」という。）第14 条又は学校教育法（昭和22 年法律第26 号）第27 条に規定する副園長又は教頭の職務をつかさどっていること。学級担任など教育・保育への従事状況は問わない。</t>
    <phoneticPr fontId="3"/>
  </si>
  <si>
    <t>⇒</t>
    <phoneticPr fontId="3"/>
  </si>
  <si>
    <t>ⅱ 就学前の子どもに関する教育、保育等の総合的な提供の推進に関する法律施行規則（平成26年内閣府・文部科学省・厚生労働省令第2号。以下「認定こども園法施行規則」という。）第14条において準用する第13条又は学校教育法施行規則（昭和25年文部省令第11号）第23条において準用する第20条から第22条までに該当するものとして発令を受けていること。幼稚園教諭免許状を有さない場合も含む。</t>
    <phoneticPr fontId="3"/>
  </si>
  <si>
    <t>ⅲ 当該施設に常時勤務する者であること。
ⅳ 園長が専任でない施設において、幼保連携型認定こども園設備運営基準第５条第３項の表備考第４号に規定する園長が専任でない場合に１名増加して配置する教員又は幼稚園設置基準第５条第３項に規定する教員に該当しないこと。</t>
    <phoneticPr fontId="3"/>
  </si>
  <si>
    <t>　学級編制調整加配加算</t>
    <phoneticPr fontId="3"/>
  </si>
  <si>
    <t>教育標準時間認定子ども及び
保育（２号）認定子どもに係る利用定員</t>
    <phoneticPr fontId="3"/>
  </si>
  <si>
    <t>36 人以上300 人以下</t>
    <phoneticPr fontId="3"/>
  </si>
  <si>
    <r>
      <t>　３歳児配置改善加算</t>
    </r>
    <r>
      <rPr>
        <strike/>
        <sz val="10"/>
        <rFont val="ＭＳ 明朝"/>
        <family val="1"/>
        <charset val="128"/>
      </rPr>
      <t xml:space="preserve"> </t>
    </r>
    <rPh sb="2" eb="4">
      <t>サイジ</t>
    </rPh>
    <rPh sb="4" eb="6">
      <t>ハイチ</t>
    </rPh>
    <rPh sb="6" eb="8">
      <t>カイゼン</t>
    </rPh>
    <rPh sb="8" eb="10">
      <t>カサン</t>
    </rPh>
    <phoneticPr fontId="2"/>
  </si>
  <si>
    <t xml:space="preserve">＜算式＞
｛４歳以上児数×1/30（小数点第１位まで計算（小数点第２位以下切り捨て））｝＋｛３歳児及び満３歳児数×1/15（同）｝＋｛１、２歳児数（保育認定を受けた子どもに限る。）×1/6（同）｝＋｛乳児数×1/3（同）｝＝配置基準上保育教諭等数（小数点以下四捨五入）
</t>
    <phoneticPr fontId="3"/>
  </si>
  <si>
    <t>（小数点２位切捨）</t>
    <rPh sb="1" eb="4">
      <t>ショウスウテン</t>
    </rPh>
    <rPh sb="5" eb="6">
      <t>イ</t>
    </rPh>
    <rPh sb="6" eb="8">
      <t>キリス</t>
    </rPh>
    <phoneticPr fontId="3"/>
  </si>
  <si>
    <t>　満３歳児対応加配加算</t>
    <phoneticPr fontId="3"/>
  </si>
  <si>
    <t>（小数点２位切捨）</t>
    <rPh sb="5" eb="6">
      <t>イ</t>
    </rPh>
    <rPh sb="6" eb="8">
      <t>キリス</t>
    </rPh>
    <phoneticPr fontId="3"/>
  </si>
  <si>
    <t>÷３＝</t>
    <phoneticPr fontId="3"/>
  </si>
  <si>
    <t>＜算式＞｛４歳以上児数×1/30（小数点第１位まで計算（小数点第２位以下切り捨て））｝＋｛３歳児数（満３歳児を除く）×1/15（同）｝＋｛満３歳児×1/6（同）｝＝配置基準上保育教諭等数（小数点以下四捨五入）</t>
    <phoneticPr fontId="3"/>
  </si>
  <si>
    <t>÷6＝</t>
    <phoneticPr fontId="3"/>
  </si>
  <si>
    <t>÷20＝</t>
    <phoneticPr fontId="3"/>
  </si>
  <si>
    <t>÷6＝</t>
    <phoneticPr fontId="3"/>
  </si>
  <si>
    <t>÷15＝</t>
    <phoneticPr fontId="3"/>
  </si>
  <si>
    <t>　講師配置加算</t>
    <phoneticPr fontId="3"/>
  </si>
  <si>
    <t xml:space="preserve">　基本分単価及び他の加算等の認定に当たって求められる「必要教員数」を超えて、非常勤講師（幼稚園教諭免許状を有し、教諭等の発令を受けている者）を配置する教育標準時間認定子どもに係る利用定員が35人以下又は121人以上となっていること。
</t>
    <phoneticPr fontId="3"/>
  </si>
  <si>
    <t>教育標準時間認定子どもに係る利用定員</t>
    <phoneticPr fontId="3"/>
  </si>
  <si>
    <t>⇒</t>
    <phoneticPr fontId="3"/>
  </si>
  <si>
    <t>◆幼稚園教諭免許状</t>
    <phoneticPr fontId="2"/>
  </si>
  <si>
    <t>　チーム保育加配加算</t>
    <phoneticPr fontId="3"/>
  </si>
  <si>
    <t>　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３歳以上子ども（認定こども園全体の教育標準時間認定子ども及び保育認定子ども（４歳以上児及び３歳児に限る。）をいう。以下同じ。）に対し、低年齢児を中心として小集団化したグループ教育を実施していること。
なお、本加算の算定上の「加配人数」は、３歳以上子どもに係る利用定員の区分ごとの上限人数（注１）の範囲内で、「必要保育教諭等の数」を超えて配置する保育教諭等の数（注２）としていること。</t>
    <phoneticPr fontId="3"/>
  </si>
  <si>
    <t>学級担任以外の保育教諭等の配置</t>
    <phoneticPr fontId="3"/>
  </si>
  <si>
    <t>少人数の学級編制</t>
    <phoneticPr fontId="3"/>
  </si>
  <si>
    <t>)</t>
    <phoneticPr fontId="3"/>
  </si>
  <si>
    <t>◆３歳以上子どもに係る利用定員</t>
    <phoneticPr fontId="2"/>
  </si>
  <si>
    <t>（注１）３歳以上子どもに係る利用定員の区分ごとの上限人数
45人以下：１人、46人以上150人以下：２人、151人以上240人以下：３人、241人以上270人以下：3.5人、271人以上300人以下：５人、301人以上450人以下：６人、451人以上：８人</t>
    <phoneticPr fontId="3"/>
  </si>
  <si>
    <t>３歳以上子どもに係る利用定員</t>
    <phoneticPr fontId="3"/>
  </si>
  <si>
    <t>46人以上150人以下</t>
    <phoneticPr fontId="3"/>
  </si>
  <si>
    <t>151人以上240人以下</t>
    <phoneticPr fontId="3"/>
  </si>
  <si>
    <t>241人以上270人以下</t>
    <phoneticPr fontId="3"/>
  </si>
  <si>
    <t>271人以上300人以下</t>
    <phoneticPr fontId="3"/>
  </si>
  <si>
    <t>（注２）「必要保育教諭等の数」を超えて配置する保育教諭等の数に応じ、以下のとおり取り扱うこととする。
① 常勤換算人数（小数点第２位以下切り捨て、小数点第１位四捨五入前）による配置保育教諭等の数から「必要保育教諭等の数」を減じて得た員数が３人未満の場合小数点第１位を四捨五入した員数とする。
（例）2.3人の場合、２人
② 常勤換算人数（小数点第２位以下切り捨て、小数点第１位四捨五入前）による配置保育教諭等の数から「必要保育教諭等の数」を減じて得た員数が３人以上の場合小数点第１位が１又は２のときは小数点第１位を切り捨て、小数点第１位が３又は４のときは小数点第１位を0.5とし、小数点第１位が５以上のときは小数点第１位を切り上げて得た員数とする。
（例）3.2人の場合→3人、3.4人の場合→3.5人、3.6人の場合→4人</t>
    <phoneticPr fontId="3"/>
  </si>
  <si>
    <t>301人以上450人以下</t>
    <phoneticPr fontId="3"/>
  </si>
  <si>
    <t>451人以上</t>
    <phoneticPr fontId="3"/>
  </si>
  <si>
    <t>　副食費徴収免除加算</t>
    <rPh sb="1" eb="3">
      <t>フクショク</t>
    </rPh>
    <rPh sb="3" eb="4">
      <t>ヒ</t>
    </rPh>
    <rPh sb="4" eb="6">
      <t>チョウシュウ</t>
    </rPh>
    <rPh sb="6" eb="8">
      <t>メンジョ</t>
    </rPh>
    <rPh sb="8" eb="10">
      <t>カサン</t>
    </rPh>
    <phoneticPr fontId="3"/>
  </si>
  <si>
    <t>　利用子どもの全てに副食の全てを提供する日（以下「給食実施日」）という。）（注１）があり、かつ、利用子どもである副食費徴収免除対象子ども（注２）に副食の全てを提供する日があること。
（注１）副食の提供状況については保護者への意向聴取等により施設が把握している各月初日における副食の提供予定による。また、施設の都合によらずに副食の一部又は全部の提供を要しない利用子どもについては副食の全てを提供しているものと見なすものとする。
（注２）以下のいずれかに該当する子どもとして、副食費の徴収が免除されることについて市から通知がされた子どもとする。
① 特定教育・保育施設等運営基準府令第13条第４項第３号イの(1)又は(2)に規定する年収360万円未満相当世帯に属する教育標準時間認定子ども
②特定教育・保育施設等運営基準府令第13条第４項第３号ロの(1)又は(2)に規定する第３子以降の教育標準時間認定子ども
③ 保護者及び当該保護者と同一の世帯に属する者が子ども・子育て支援法施行令（平成26年政令第213号）第15条の３第２項各号に規定する市町村民税を課されない者に準ずる者である教育標準時間認定子ども</t>
    <phoneticPr fontId="3"/>
  </si>
  <si>
    <t>◆</t>
    <phoneticPr fontId="2"/>
  </si>
  <si>
    <t>◆</t>
    <phoneticPr fontId="3"/>
  </si>
  <si>
    <t>◆</t>
    <phoneticPr fontId="3"/>
  </si>
  <si>
    <t xml:space="preserve">Ⅲ 加減調整部分
</t>
    <phoneticPr fontId="3"/>
  </si>
  <si>
    <t>　土曜日に閉所する場合</t>
    <rPh sb="1" eb="4">
      <t>ドヨウビ</t>
    </rPh>
    <rPh sb="5" eb="7">
      <t>ヘイショ</t>
    </rPh>
    <rPh sb="9" eb="11">
      <t>バアイ</t>
    </rPh>
    <phoneticPr fontId="2"/>
  </si>
  <si>
    <t>　施設を利用する保育認定子どもについて、土曜日（国民の祝日及び休日を除く。以下同じ。）に係る保育の利用希望が無いなどの理由により、当該月の土曜日に閉所する日がある場合は保育課に連絡し、加減調整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phoneticPr fontId="3"/>
  </si>
  <si>
    <t>　主幹保育教諭等の専任化により子育て支援の取組みを実施していない場合</t>
    <phoneticPr fontId="3"/>
  </si>
  <si>
    <t>　以下の要件を満たしていない場合に加減調整していること。</t>
    <phoneticPr fontId="3"/>
  </si>
  <si>
    <t>ⅰ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3"/>
  </si>
  <si>
    <t>継続的な小学校との連携・接続に係る取組</t>
    <phoneticPr fontId="3"/>
  </si>
  <si>
    <t>(ｲ) 授業・行事・研修等の小学校との交流活動</t>
    <phoneticPr fontId="3"/>
  </si>
  <si>
    <t xml:space="preserve">ⅲ 満３歳児に対する教育・保育の提供（月の初日において満３歳児が１人以上利用している月から年度を通じて当該要件を満たしているものとする。）
</t>
    <phoneticPr fontId="3"/>
  </si>
  <si>
    <t xml:space="preserve">ⅳ 障害児（軽度障害児を含む。）（注）に対する教育・保育の提供（月の初日において障害児が１人以上利用している月から年度を通じて当該要件を満たしているものとする。）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</si>
  <si>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延長保育事業</t>
    <phoneticPr fontId="3"/>
  </si>
  <si>
    <t>一時預かり事業（一般型）</t>
    <phoneticPr fontId="3"/>
  </si>
  <si>
    <t>病児保育事業</t>
    <phoneticPr fontId="3"/>
  </si>
  <si>
    <t>乳児が３人以上利用している施設</t>
    <phoneticPr fontId="3"/>
  </si>
  <si>
    <t>ⅱ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内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3"/>
  </si>
  <si>
    <t>障害児（軽度障害児を含む。）が１人以上利用している施設</t>
    <phoneticPr fontId="3"/>
  </si>
  <si>
    <t>ⅲ 病児保育事業（子ども・子育て支援交付金に係る要件に適合するもの及びこれと同等の要件を満たして自主事業として実施しているもの。）</t>
    <phoneticPr fontId="3"/>
  </si>
  <si>
    <t xml:space="preserve">ⅴ 障害児（軽度障害児を含む。）（注）が１人以上利用している施設（月の初日において障害児が１人以上利用している月から年度を通じて当該要件を満たしているものとする。）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</si>
  <si>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　年齢別配置基準を下回る場合</t>
    <phoneticPr fontId="3"/>
  </si>
  <si>
    <t>　施設に配置する保育教諭等の数が、監査事項8の（ア）ⅰ及びⅱで定める保育教諭等の数（ⅱのｃを除き、学級編制調整加配加算が適用される場合は、当該加算に係る保育教諭等１人を含む。）を下回る場合に加減調整していること。</t>
    <phoneticPr fontId="3"/>
  </si>
  <si>
    <t>　事務職員配置加算</t>
    <phoneticPr fontId="3"/>
  </si>
  <si>
    <t>認定こども園全体の利用定員</t>
    <phoneticPr fontId="3"/>
  </si>
  <si>
    <t>　指導充実加配加算</t>
    <phoneticPr fontId="3"/>
  </si>
  <si>
    <t>　事務負担対応加配加算</t>
    <phoneticPr fontId="3"/>
  </si>
  <si>
    <t>6　その他</t>
    <phoneticPr fontId="3"/>
  </si>
  <si>
    <t>　その他</t>
    <phoneticPr fontId="3"/>
  </si>
  <si>
    <t>　会計に関することで不適切な事項がないこと。</t>
    <phoneticPr fontId="3"/>
  </si>
  <si>
    <t>3歳児/満3歳児</t>
    <rPh sb="1" eb="2">
      <t>サイ</t>
    </rPh>
    <rPh sb="2" eb="3">
      <t>ジ</t>
    </rPh>
    <rPh sb="4" eb="5">
      <t>マン</t>
    </rPh>
    <rPh sb="6" eb="7">
      <t>サイ</t>
    </rPh>
    <rPh sb="7" eb="8">
      <t>ジ</t>
    </rPh>
    <phoneticPr fontId="3"/>
  </si>
  <si>
    <t>90人以下施設加配</t>
    <rPh sb="2" eb="3">
      <t>ニン</t>
    </rPh>
    <rPh sb="3" eb="5">
      <t>イカ</t>
    </rPh>
    <rPh sb="5" eb="7">
      <t>シセツ</t>
    </rPh>
    <rPh sb="7" eb="9">
      <t>カハイ</t>
    </rPh>
    <phoneticPr fontId="3"/>
  </si>
  <si>
    <t>学級編成調整加配加算</t>
    <rPh sb="0" eb="2">
      <t>ガッキュウ</t>
    </rPh>
    <rPh sb="2" eb="4">
      <t>ヘンセイ</t>
    </rPh>
    <rPh sb="4" eb="6">
      <t>チョウセイ</t>
    </rPh>
    <rPh sb="6" eb="8">
      <t>カハイ</t>
    </rPh>
    <rPh sb="8" eb="10">
      <t>カサン</t>
    </rPh>
    <phoneticPr fontId="3"/>
  </si>
  <si>
    <t>チーム保育加配加算</t>
    <rPh sb="3" eb="5">
      <t>ホイク</t>
    </rPh>
    <rPh sb="5" eb="7">
      <t>カハイ</t>
    </rPh>
    <rPh sb="7" eb="9">
      <t>カサン</t>
    </rPh>
    <phoneticPr fontId="3"/>
  </si>
  <si>
    <t>講師配置加算</t>
    <rPh sb="0" eb="2">
      <t>コウシ</t>
    </rPh>
    <rPh sb="2" eb="4">
      <t>ハイチ</t>
    </rPh>
    <rPh sb="4" eb="6">
      <t>カサン</t>
    </rPh>
    <phoneticPr fontId="3"/>
  </si>
  <si>
    <t>指導充実加配加算</t>
    <rPh sb="0" eb="2">
      <t>シドウ</t>
    </rPh>
    <rPh sb="2" eb="4">
      <t>ジュウジツ</t>
    </rPh>
    <rPh sb="4" eb="6">
      <t>カハイ</t>
    </rPh>
    <rPh sb="6" eb="8">
      <t>カサン</t>
    </rPh>
    <phoneticPr fontId="3"/>
  </si>
  <si>
    <t>加算項目</t>
    <rPh sb="0" eb="2">
      <t>カサン</t>
    </rPh>
    <rPh sb="2" eb="4">
      <t>コウモク</t>
    </rPh>
    <phoneticPr fontId="3"/>
  </si>
  <si>
    <t>対象者</t>
    <rPh sb="0" eb="3">
      <t>タイショウシャ</t>
    </rPh>
    <phoneticPr fontId="3"/>
  </si>
  <si>
    <t>３歳児配置改善加算</t>
    <rPh sb="1" eb="2">
      <t>サイ</t>
    </rPh>
    <rPh sb="2" eb="3">
      <t>ジ</t>
    </rPh>
    <rPh sb="3" eb="5">
      <t>ハイチ</t>
    </rPh>
    <rPh sb="5" eb="7">
      <t>カイゼン</t>
    </rPh>
    <rPh sb="7" eb="9">
      <t>カサン</t>
    </rPh>
    <phoneticPr fontId="3"/>
  </si>
  <si>
    <t>基本分単価事務職員</t>
    <rPh sb="0" eb="2">
      <t>キホン</t>
    </rPh>
    <rPh sb="2" eb="3">
      <t>ブン</t>
    </rPh>
    <rPh sb="3" eb="5">
      <t>タンカ</t>
    </rPh>
    <rPh sb="5" eb="7">
      <t>ジム</t>
    </rPh>
    <rPh sb="7" eb="9">
      <t>ショクイン</t>
    </rPh>
    <phoneticPr fontId="3"/>
  </si>
  <si>
    <t>満３歳児対応加配加算</t>
    <rPh sb="0" eb="1">
      <t>マン</t>
    </rPh>
    <rPh sb="2" eb="3">
      <t>サイ</t>
    </rPh>
    <rPh sb="3" eb="4">
      <t>ジ</t>
    </rPh>
    <rPh sb="4" eb="6">
      <t>タイオウ</t>
    </rPh>
    <rPh sb="6" eb="8">
      <t>カハイ</t>
    </rPh>
    <rPh sb="8" eb="10">
      <t>カサン</t>
    </rPh>
    <phoneticPr fontId="3"/>
  </si>
  <si>
    <t>事務職員配置加算</t>
    <rPh sb="0" eb="2">
      <t>ジム</t>
    </rPh>
    <rPh sb="2" eb="4">
      <t>ショクイン</t>
    </rPh>
    <rPh sb="4" eb="6">
      <t>ハイチ</t>
    </rPh>
    <rPh sb="6" eb="8">
      <t>カサン</t>
    </rPh>
    <phoneticPr fontId="3"/>
  </si>
  <si>
    <t>事務負担対応加配加算</t>
    <rPh sb="0" eb="2">
      <t>ジム</t>
    </rPh>
    <rPh sb="2" eb="4">
      <t>フタン</t>
    </rPh>
    <rPh sb="4" eb="6">
      <t>タイオウ</t>
    </rPh>
    <rPh sb="6" eb="8">
      <t>カハイ</t>
    </rPh>
    <rPh sb="8" eb="10">
      <t>カサン</t>
    </rPh>
    <phoneticPr fontId="3"/>
  </si>
  <si>
    <t>必要配置人数</t>
    <rPh sb="0" eb="2">
      <t>ヒツヨウ</t>
    </rPh>
    <rPh sb="2" eb="4">
      <t>ハイチ</t>
    </rPh>
    <rPh sb="4" eb="6">
      <t>ニンズウ</t>
    </rPh>
    <phoneticPr fontId="3"/>
  </si>
  <si>
    <t>就業規則に規定する常勤職員の該当月の勤務日数及び月間勤務時間数</t>
    <rPh sb="14" eb="16">
      <t>ガイトウ</t>
    </rPh>
    <rPh sb="16" eb="17">
      <t>ツキ</t>
    </rPh>
    <rPh sb="18" eb="20">
      <t>キンム</t>
    </rPh>
    <rPh sb="20" eb="22">
      <t>ニッスウ</t>
    </rPh>
    <rPh sb="22" eb="23">
      <t>オヨ</t>
    </rPh>
    <phoneticPr fontId="3"/>
  </si>
  <si>
    <t>職員点検資料1</t>
  </si>
  <si>
    <t>事由
（育休、退職等）</t>
    <phoneticPr fontId="3"/>
  </si>
  <si>
    <t>施設長</t>
    <rPh sb="0" eb="2">
      <t>シセツ</t>
    </rPh>
    <rPh sb="2" eb="3">
      <t>チョウ</t>
    </rPh>
    <phoneticPr fontId="9"/>
  </si>
  <si>
    <t>神奈川県第00000号</t>
    <phoneticPr fontId="3"/>
  </si>
  <si>
    <t>異動（法人内別施設より）</t>
    <rPh sb="0" eb="2">
      <t>イドウ</t>
    </rPh>
    <rPh sb="3" eb="5">
      <t>ホウジン</t>
    </rPh>
    <rPh sb="5" eb="6">
      <t>ナイ</t>
    </rPh>
    <rPh sb="6" eb="7">
      <t>ベツ</t>
    </rPh>
    <rPh sb="7" eb="9">
      <t>シセツ</t>
    </rPh>
    <phoneticPr fontId="21"/>
  </si>
  <si>
    <t>職種</t>
    <rPh sb="0" eb="2">
      <t>ショクシュ</t>
    </rPh>
    <phoneticPr fontId="49"/>
  </si>
  <si>
    <t>幼稚園教諭</t>
    <phoneticPr fontId="3"/>
  </si>
  <si>
    <t>平0幼1第0000号</t>
    <phoneticPr fontId="3"/>
  </si>
  <si>
    <t>～</t>
    <phoneticPr fontId="3"/>
  </si>
  <si>
    <t>採　用</t>
    <rPh sb="0" eb="1">
      <t>サイ</t>
    </rPh>
    <rPh sb="2" eb="3">
      <t>ヨウ</t>
    </rPh>
    <phoneticPr fontId="21"/>
  </si>
  <si>
    <t>（　　　　　　）</t>
    <phoneticPr fontId="3"/>
  </si>
  <si>
    <t>　　　年　月　日</t>
    <phoneticPr fontId="3"/>
  </si>
  <si>
    <t>副園長</t>
  </si>
  <si>
    <t>退　職</t>
    <rPh sb="0" eb="1">
      <t>タイ</t>
    </rPh>
    <rPh sb="2" eb="3">
      <t>ショク</t>
    </rPh>
    <phoneticPr fontId="21"/>
  </si>
  <si>
    <t>主幹保育教諭</t>
    <rPh sb="0" eb="2">
      <t>シュカン</t>
    </rPh>
    <rPh sb="2" eb="4">
      <t>ホイク</t>
    </rPh>
    <rPh sb="4" eb="6">
      <t>キョウユ</t>
    </rPh>
    <phoneticPr fontId="9"/>
  </si>
  <si>
    <t>神奈川県第00000号</t>
    <phoneticPr fontId="3"/>
  </si>
  <si>
    <t>異動（法人内別施設へ）</t>
    <rPh sb="0" eb="2">
      <t>イドウ</t>
    </rPh>
    <phoneticPr fontId="21"/>
  </si>
  <si>
    <t>副園長（保育教諭）</t>
    <rPh sb="0" eb="3">
      <t>フクエンチョウ</t>
    </rPh>
    <rPh sb="4" eb="6">
      <t>ホイク</t>
    </rPh>
    <rPh sb="6" eb="8">
      <t>キョウユ</t>
    </rPh>
    <phoneticPr fontId="21"/>
  </si>
  <si>
    <t>産休中</t>
    <rPh sb="0" eb="3">
      <t>サンキュウチュウ</t>
    </rPh>
    <phoneticPr fontId="21"/>
  </si>
  <si>
    <t>平0幼2第0000号</t>
    <phoneticPr fontId="3"/>
  </si>
  <si>
    <t>事務長</t>
    <rPh sb="0" eb="3">
      <t>ジムチョウ</t>
    </rPh>
    <phoneticPr fontId="21"/>
  </si>
  <si>
    <t>育休中</t>
    <rPh sb="0" eb="1">
      <t>イク</t>
    </rPh>
    <rPh sb="1" eb="2">
      <t>キュウ</t>
    </rPh>
    <rPh sb="2" eb="3">
      <t>チュウ</t>
    </rPh>
    <phoneticPr fontId="21"/>
  </si>
  <si>
    <t>（　　　　　　）</t>
    <phoneticPr fontId="3"/>
  </si>
  <si>
    <t>　　　年　月　日</t>
    <phoneticPr fontId="3"/>
  </si>
  <si>
    <t>復　職</t>
    <rPh sb="0" eb="1">
      <t>サカエ</t>
    </rPh>
    <rPh sb="2" eb="3">
      <t>ショク</t>
    </rPh>
    <phoneticPr fontId="21"/>
  </si>
  <si>
    <t>保育教諭</t>
    <rPh sb="0" eb="2">
      <t>ホイク</t>
    </rPh>
    <rPh sb="2" eb="4">
      <t>キョウユ</t>
    </rPh>
    <phoneticPr fontId="9"/>
  </si>
  <si>
    <t>3歳児担任</t>
    <phoneticPr fontId="3"/>
  </si>
  <si>
    <t>休職中</t>
    <rPh sb="0" eb="3">
      <t>キュウショクチュウ</t>
    </rPh>
    <phoneticPr fontId="21"/>
  </si>
  <si>
    <t>平0幼2第0000号</t>
    <phoneticPr fontId="3"/>
  </si>
  <si>
    <t>養護教諭</t>
    <rPh sb="0" eb="2">
      <t>ヨウゴ</t>
    </rPh>
    <rPh sb="2" eb="4">
      <t>キョウユ</t>
    </rPh>
    <phoneticPr fontId="6"/>
  </si>
  <si>
    <t>異動（常勤→非常勤）</t>
    <rPh sb="0" eb="2">
      <t>イドウ</t>
    </rPh>
    <rPh sb="3" eb="5">
      <t>ジョウキン</t>
    </rPh>
    <rPh sb="6" eb="7">
      <t>ヒ</t>
    </rPh>
    <rPh sb="7" eb="9">
      <t>ジョウキン</t>
    </rPh>
    <phoneticPr fontId="21"/>
  </si>
  <si>
    <t>栄養教諭</t>
    <rPh sb="0" eb="2">
      <t>エイヨウ</t>
    </rPh>
    <rPh sb="2" eb="4">
      <t>キョウユ</t>
    </rPh>
    <phoneticPr fontId="6"/>
  </si>
  <si>
    <t>異動（非常勤→常勤）</t>
    <rPh sb="0" eb="2">
      <t>イドウ</t>
    </rPh>
    <rPh sb="3" eb="6">
      <t>ヒジョウキン</t>
    </rPh>
    <rPh sb="7" eb="9">
      <t>ジョウキン</t>
    </rPh>
    <phoneticPr fontId="21"/>
  </si>
  <si>
    <t>調理員</t>
    <rPh sb="0" eb="3">
      <t>チョウリイン</t>
    </rPh>
    <phoneticPr fontId="21"/>
  </si>
  <si>
    <t>看護師</t>
    <rPh sb="0" eb="3">
      <t>カンゴシ</t>
    </rPh>
    <phoneticPr fontId="9"/>
  </si>
  <si>
    <t>異動（常勤→常勤的非常勤）</t>
    <rPh sb="0" eb="2">
      <t>イドウ</t>
    </rPh>
    <rPh sb="3" eb="5">
      <t>ジョウキン</t>
    </rPh>
    <rPh sb="6" eb="9">
      <t>ジョウキンテキ</t>
    </rPh>
    <rPh sb="9" eb="10">
      <t>ヒ</t>
    </rPh>
    <rPh sb="10" eb="12">
      <t>ジョウキン</t>
    </rPh>
    <phoneticPr fontId="21"/>
  </si>
  <si>
    <t>保健師</t>
    <rPh sb="0" eb="3">
      <t>ホケンシ</t>
    </rPh>
    <phoneticPr fontId="9"/>
  </si>
  <si>
    <t>異動（常勤的非常勤→常勤）</t>
    <rPh sb="0" eb="2">
      <t>イドウ</t>
    </rPh>
    <rPh sb="3" eb="6">
      <t>ジョウキンテキ</t>
    </rPh>
    <rPh sb="6" eb="9">
      <t>ヒジョウキン</t>
    </rPh>
    <rPh sb="10" eb="12">
      <t>ジョウキン</t>
    </rPh>
    <phoneticPr fontId="21"/>
  </si>
  <si>
    <t>栄養士</t>
    <rPh sb="0" eb="3">
      <t>エイヨウシ</t>
    </rPh>
    <phoneticPr fontId="9"/>
  </si>
  <si>
    <t>相模　保育</t>
    <phoneticPr fontId="3"/>
  </si>
  <si>
    <t>1歳児担任</t>
  </si>
  <si>
    <t>社会福祉士</t>
    <rPh sb="0" eb="2">
      <t>シャカイ</t>
    </rPh>
    <rPh sb="2" eb="4">
      <t>フクシ</t>
    </rPh>
    <rPh sb="4" eb="5">
      <t>シ</t>
    </rPh>
    <phoneticPr fontId="9"/>
  </si>
  <si>
    <t>その他 （　　　）</t>
    <rPh sb="2" eb="3">
      <t>ホカ</t>
    </rPh>
    <phoneticPr fontId="21"/>
  </si>
  <si>
    <t>社会福祉主事</t>
    <rPh sb="0" eb="2">
      <t>シャカイ</t>
    </rPh>
    <rPh sb="2" eb="4">
      <t>フクシ</t>
    </rPh>
    <rPh sb="4" eb="6">
      <t>シュジ</t>
    </rPh>
    <phoneticPr fontId="21"/>
  </si>
  <si>
    <t>　</t>
    <phoneticPr fontId="3"/>
  </si>
  <si>
    <t>児童福祉士</t>
    <rPh sb="0" eb="2">
      <t>ジドウ</t>
    </rPh>
    <rPh sb="2" eb="4">
      <t>フクシ</t>
    </rPh>
    <rPh sb="4" eb="5">
      <t>シ</t>
    </rPh>
    <phoneticPr fontId="6"/>
  </si>
  <si>
    <t>臨床心理士</t>
    <rPh sb="0" eb="2">
      <t>リンショウ</t>
    </rPh>
    <rPh sb="2" eb="4">
      <t>シンリ</t>
    </rPh>
    <rPh sb="4" eb="5">
      <t>シ</t>
    </rPh>
    <phoneticPr fontId="21"/>
  </si>
  <si>
    <t>セラピスト</t>
  </si>
  <si>
    <t>保育補助</t>
    <rPh sb="0" eb="2">
      <t>ホイク</t>
    </rPh>
    <rPh sb="2" eb="4">
      <t>ホジョ</t>
    </rPh>
    <phoneticPr fontId="21"/>
  </si>
  <si>
    <t>総務職</t>
    <rPh sb="0" eb="2">
      <t>ソウム</t>
    </rPh>
    <rPh sb="2" eb="3">
      <t>ショク</t>
    </rPh>
    <phoneticPr fontId="21"/>
  </si>
  <si>
    <t>事務員</t>
    <rPh sb="0" eb="3">
      <t>ジムイン</t>
    </rPh>
    <phoneticPr fontId="21"/>
  </si>
  <si>
    <t>その他（　　　）</t>
    <rPh sb="2" eb="3">
      <t>ホカ</t>
    </rPh>
    <phoneticPr fontId="21"/>
  </si>
  <si>
    <t>1　給料表を適用する職員の給与等の状況</t>
    <phoneticPr fontId="3"/>
  </si>
  <si>
    <t>№</t>
    <phoneticPr fontId="3"/>
  </si>
  <si>
    <t>事由
（育休、退職等）</t>
    <phoneticPr fontId="3"/>
  </si>
  <si>
    <t>　</t>
    <phoneticPr fontId="3"/>
  </si>
  <si>
    <t>～</t>
    <phoneticPr fontId="3"/>
  </si>
  <si>
    <t>～</t>
    <phoneticPr fontId="3"/>
  </si>
  <si>
    <t>　</t>
    <phoneticPr fontId="3"/>
  </si>
  <si>
    <t>幼稚園教諭</t>
    <phoneticPr fontId="3"/>
  </si>
  <si>
    <t>（　　　　　　）</t>
    <phoneticPr fontId="3"/>
  </si>
  <si>
    <t>～</t>
    <phoneticPr fontId="3"/>
  </si>
  <si>
    <t>　　　年　月　日</t>
    <phoneticPr fontId="3"/>
  </si>
  <si>
    <t>勤務（契約）の状況</t>
    <rPh sb="0" eb="2">
      <t>キンム</t>
    </rPh>
    <rPh sb="3" eb="5">
      <t>ケイヤク</t>
    </rPh>
    <rPh sb="7" eb="9">
      <t>ジョウキョウ</t>
    </rPh>
    <phoneticPr fontId="3"/>
  </si>
  <si>
    <t>処遇Ⅰ</t>
    <rPh sb="0" eb="2">
      <t>ショグウ</t>
    </rPh>
    <phoneticPr fontId="3"/>
  </si>
  <si>
    <t>指導　相模</t>
    <phoneticPr fontId="3"/>
  </si>
  <si>
    <t>常勤職員</t>
  </si>
  <si>
    <t>年俸</t>
  </si>
  <si>
    <t>幼稚園教諭</t>
    <phoneticPr fontId="3"/>
  </si>
  <si>
    <t>（　　　　　　）</t>
    <phoneticPr fontId="3"/>
  </si>
  <si>
    <t>　　　年　月　日</t>
    <phoneticPr fontId="3"/>
  </si>
  <si>
    <t>監査　相模</t>
    <phoneticPr fontId="3"/>
  </si>
  <si>
    <t>常勤的非常勤職員</t>
  </si>
  <si>
    <t>平0幼2第0000号</t>
    <phoneticPr fontId="3"/>
  </si>
  <si>
    <t>若者　相模</t>
    <phoneticPr fontId="3"/>
  </si>
  <si>
    <t>神奈川県第00000号</t>
    <phoneticPr fontId="3"/>
  </si>
  <si>
    <t>～</t>
    <phoneticPr fontId="3"/>
  </si>
  <si>
    <t>政策　相模</t>
    <phoneticPr fontId="3"/>
  </si>
  <si>
    <t>派遣職員</t>
  </si>
  <si>
    <t>　　　年　月　日</t>
    <phoneticPr fontId="3"/>
  </si>
  <si>
    <t>～</t>
    <phoneticPr fontId="3"/>
  </si>
  <si>
    <t>（　　　　　　）</t>
    <phoneticPr fontId="3"/>
  </si>
  <si>
    <t>№</t>
    <phoneticPr fontId="3"/>
  </si>
  <si>
    <t>（　　　　　　）</t>
    <phoneticPr fontId="3"/>
  </si>
  <si>
    <t>　　　年　月　日</t>
    <phoneticPr fontId="3"/>
  </si>
  <si>
    <t>～</t>
    <phoneticPr fontId="3"/>
  </si>
  <si>
    <t>（　　　　　　）</t>
    <phoneticPr fontId="3"/>
  </si>
  <si>
    <t>　　　年　月　日</t>
    <phoneticPr fontId="3"/>
  </si>
  <si>
    <t>～</t>
    <phoneticPr fontId="3"/>
  </si>
  <si>
    <t>幼稚園教諭</t>
    <phoneticPr fontId="3"/>
  </si>
  <si>
    <t>～</t>
    <phoneticPr fontId="3"/>
  </si>
  <si>
    <t>（　　　　　　）</t>
    <phoneticPr fontId="3"/>
  </si>
  <si>
    <t>幼稚園教諭</t>
    <phoneticPr fontId="3"/>
  </si>
  <si>
    <t>　　　年　月　日</t>
    <phoneticPr fontId="3"/>
  </si>
  <si>
    <t>幼稚園教諭</t>
    <phoneticPr fontId="3"/>
  </si>
  <si>
    <t>　　　年　月　日</t>
    <phoneticPr fontId="3"/>
  </si>
  <si>
    <t>～</t>
    <phoneticPr fontId="3"/>
  </si>
  <si>
    <t>（　　　　　　）</t>
    <phoneticPr fontId="3"/>
  </si>
  <si>
    <t>主な担当業務</t>
    <phoneticPr fontId="3"/>
  </si>
  <si>
    <t>通常勤務した保育教諭の数</t>
    <rPh sb="0" eb="2">
      <t>ツウジョウ</t>
    </rPh>
    <rPh sb="2" eb="4">
      <t>キンム</t>
    </rPh>
    <rPh sb="6" eb="8">
      <t>ホイク</t>
    </rPh>
    <rPh sb="8" eb="10">
      <t>キョウユ</t>
    </rPh>
    <rPh sb="11" eb="12">
      <t>カズ</t>
    </rPh>
    <phoneticPr fontId="3"/>
  </si>
  <si>
    <t>※保育教諭：副園長（保育教諭）、主幹保育教諭、保育教諭</t>
    <rPh sb="3" eb="5">
      <t>キョウユ</t>
    </rPh>
    <phoneticPr fontId="3"/>
  </si>
  <si>
    <t>※指導監査実施月の前々月に在籍している職員すべてについて記入してください。</t>
    <phoneticPr fontId="3"/>
  </si>
  <si>
    <t>常勤換算</t>
    <rPh sb="0" eb="2">
      <t>ジョウキン</t>
    </rPh>
    <rPh sb="2" eb="4">
      <t>カンサン</t>
    </rPh>
    <phoneticPr fontId="3"/>
  </si>
  <si>
    <t>※保育教諭のみ</t>
    <rPh sb="1" eb="3">
      <t>ホイク</t>
    </rPh>
    <rPh sb="3" eb="5">
      <t>キョウユ</t>
    </rPh>
    <phoneticPr fontId="3"/>
  </si>
  <si>
    <t>　その他</t>
    <rPh sb="3" eb="4">
      <t>タ</t>
    </rPh>
    <phoneticPr fontId="3"/>
  </si>
  <si>
    <r>
      <t xml:space="preserve">特
</t>
    </r>
    <r>
      <rPr>
        <sz val="8"/>
        <rFont val="ＭＳ 明朝"/>
        <family val="1"/>
        <charset val="128"/>
      </rPr>
      <t>（教・保）</t>
    </r>
    <rPh sb="0" eb="1">
      <t>トク</t>
    </rPh>
    <rPh sb="3" eb="4">
      <t>キョウ</t>
    </rPh>
    <rPh sb="5" eb="6">
      <t>ホ</t>
    </rPh>
    <phoneticPr fontId="3"/>
  </si>
  <si>
    <r>
      <t xml:space="preserve">特
</t>
    </r>
    <r>
      <rPr>
        <sz val="8"/>
        <rFont val="ＭＳ 明朝"/>
        <family val="1"/>
        <charset val="128"/>
      </rPr>
      <t>（教）</t>
    </r>
    <rPh sb="0" eb="1">
      <t>トク</t>
    </rPh>
    <rPh sb="3" eb="4">
      <t>キョウ</t>
    </rPh>
    <phoneticPr fontId="3"/>
  </si>
  <si>
    <t>　一般原則</t>
    <phoneticPr fontId="3"/>
  </si>
  <si>
    <t>　特定教育・保育施設は、良質かつ適切な内容及び水準の特定教育・保育の提供を行うことにより、全ての子どもが健やかに成長するために適切な環境が等しく確保されることを目指すものであること。</t>
    <phoneticPr fontId="3"/>
  </si>
  <si>
    <t>共</t>
    <rPh sb="0" eb="1">
      <t>キョウ</t>
    </rPh>
    <phoneticPr fontId="3"/>
  </si>
  <si>
    <t>(2)長期的な指導計画、短期的な指導計画の作成</t>
    <phoneticPr fontId="3"/>
  </si>
  <si>
    <t>◆前年度定期健康診断の実施状況</t>
    <rPh sb="1" eb="4">
      <t>ゼンネンド</t>
    </rPh>
    <rPh sb="4" eb="6">
      <t>テイキ</t>
    </rPh>
    <rPh sb="6" eb="8">
      <t>ケンコウ</t>
    </rPh>
    <rPh sb="8" eb="10">
      <t>シンダン</t>
    </rPh>
    <rPh sb="11" eb="13">
      <t>ジッシ</t>
    </rPh>
    <rPh sb="13" eb="15">
      <t>ジョウキョウ</t>
    </rPh>
    <phoneticPr fontId="3"/>
  </si>
  <si>
    <t>前期</t>
    <rPh sb="0" eb="2">
      <t>ゼンキ</t>
    </rPh>
    <phoneticPr fontId="3"/>
  </si>
  <si>
    <t>後期</t>
    <rPh sb="0" eb="2">
      <t>コウキ</t>
    </rPh>
    <phoneticPr fontId="3"/>
  </si>
  <si>
    <t>内科</t>
    <rPh sb="0" eb="2">
      <t>ナイカ</t>
    </rPh>
    <phoneticPr fontId="3"/>
  </si>
  <si>
    <t>対象児童数</t>
    <rPh sb="0" eb="2">
      <t>タイショウ</t>
    </rPh>
    <rPh sb="2" eb="4">
      <t>ジドウ</t>
    </rPh>
    <rPh sb="4" eb="5">
      <t>スウ</t>
    </rPh>
    <phoneticPr fontId="3"/>
  </si>
  <si>
    <t>受診児童数</t>
    <rPh sb="0" eb="2">
      <t>ジュシン</t>
    </rPh>
    <rPh sb="2" eb="4">
      <t>ジドウ</t>
    </rPh>
    <rPh sb="4" eb="5">
      <t>スウ</t>
    </rPh>
    <phoneticPr fontId="3"/>
  </si>
  <si>
    <t>歯科</t>
    <rPh sb="0" eb="2">
      <t>シカ</t>
    </rPh>
    <phoneticPr fontId="3"/>
  </si>
  <si>
    <t>◆今年度定期健康診断の実施状況</t>
    <rPh sb="1" eb="4">
      <t>コンネンド</t>
    </rPh>
    <rPh sb="4" eb="6">
      <t>テイキ</t>
    </rPh>
    <rPh sb="6" eb="8">
      <t>ケンコウ</t>
    </rPh>
    <rPh sb="8" eb="10">
      <t>シンダン</t>
    </rPh>
    <rPh sb="11" eb="13">
      <t>ジッシ</t>
    </rPh>
    <rPh sb="13" eb="15">
      <t>ジョウキョウ</t>
    </rPh>
    <phoneticPr fontId="3"/>
  </si>
  <si>
    <t>◆</t>
  </si>
  <si>
    <t>園バスの利用状況</t>
    <rPh sb="0" eb="1">
      <t>エン</t>
    </rPh>
    <rPh sb="4" eb="6">
      <t>リヨウ</t>
    </rPh>
    <rPh sb="6" eb="8">
      <t>ジョウキョウ</t>
    </rPh>
    <phoneticPr fontId="3"/>
  </si>
  <si>
    <t>バスの所有</t>
    <rPh sb="3" eb="5">
      <t>ショユウ</t>
    </rPh>
    <phoneticPr fontId="3"/>
  </si>
  <si>
    <t>バスのマニュアル作成</t>
    <rPh sb="8" eb="10">
      <t>サクセイ</t>
    </rPh>
    <phoneticPr fontId="3"/>
  </si>
  <si>
    <r>
      <rPr>
        <sz val="11"/>
        <color theme="1"/>
        <rFont val="ＭＳ 明朝"/>
        <family val="1"/>
        <charset val="128"/>
      </rPr>
      <t>◆</t>
    </r>
    <r>
      <rPr>
        <sz val="11"/>
        <rFont val="ＭＳ 明朝"/>
        <family val="1"/>
        <charset val="128"/>
      </rPr>
      <t>フローチャートの作成</t>
    </r>
    <rPh sb="9" eb="11">
      <t>サクセイ</t>
    </rPh>
    <phoneticPr fontId="3"/>
  </si>
  <si>
    <t>◆睡眠チェックの確認方法</t>
    <rPh sb="1" eb="3">
      <t>スイミン</t>
    </rPh>
    <rPh sb="8" eb="10">
      <t>カクニン</t>
    </rPh>
    <rPh sb="10" eb="12">
      <t>ホウホウ</t>
    </rPh>
    <phoneticPr fontId="3"/>
  </si>
  <si>
    <t>目視</t>
    <rPh sb="0" eb="2">
      <t>モクシ</t>
    </rPh>
    <phoneticPr fontId="3"/>
  </si>
  <si>
    <t>幼保</t>
  </si>
  <si>
    <t>　調理・調乳に従事する職員について、雇入れの際又は当該業務への配置替えの際、検便による健康診断を行っていること。並びに月1回以上の検便を実施していること。なお、検便結果には腸管出血性大腸菌0157の検査を含めていること。</t>
    <rPh sb="1" eb="3">
      <t>チョウリ</t>
    </rPh>
    <rPh sb="4" eb="6">
      <t>チョウニュウ</t>
    </rPh>
    <rPh sb="7" eb="9">
      <t>ジュウジ</t>
    </rPh>
    <rPh sb="11" eb="13">
      <t>ショクイン</t>
    </rPh>
    <rPh sb="18" eb="20">
      <t>ヤトイイ</t>
    </rPh>
    <rPh sb="22" eb="23">
      <t>サイ</t>
    </rPh>
    <rPh sb="23" eb="24">
      <t>マタ</t>
    </rPh>
    <rPh sb="25" eb="27">
      <t>トウガイ</t>
    </rPh>
    <rPh sb="27" eb="29">
      <t>ギョウム</t>
    </rPh>
    <rPh sb="36" eb="37">
      <t>サイ</t>
    </rPh>
    <rPh sb="38" eb="40">
      <t>ケンベン</t>
    </rPh>
    <rPh sb="43" eb="45">
      <t>ケンコウ</t>
    </rPh>
    <rPh sb="45" eb="47">
      <t>シンダン</t>
    </rPh>
    <rPh sb="48" eb="49">
      <t>オコナ</t>
    </rPh>
    <rPh sb="56" eb="57">
      <t>ナラ</t>
    </rPh>
    <rPh sb="59" eb="60">
      <t>ツキ</t>
    </rPh>
    <rPh sb="61" eb="62">
      <t>カイ</t>
    </rPh>
    <rPh sb="62" eb="64">
      <t>イジョウ</t>
    </rPh>
    <rPh sb="65" eb="67">
      <t>ケンベン</t>
    </rPh>
    <rPh sb="68" eb="70">
      <t>ジッシ</t>
    </rPh>
    <rPh sb="80" eb="82">
      <t>ケンベン</t>
    </rPh>
    <rPh sb="82" eb="84">
      <t>ケッカ</t>
    </rPh>
    <rPh sb="86" eb="88">
      <t>チョウカン</t>
    </rPh>
    <rPh sb="88" eb="90">
      <t>シュッケツ</t>
    </rPh>
    <rPh sb="90" eb="91">
      <t>セイ</t>
    </rPh>
    <rPh sb="91" eb="94">
      <t>ダイチョウキン</t>
    </rPh>
    <rPh sb="99" eb="101">
      <t>ケンサ</t>
    </rPh>
    <rPh sb="102" eb="103">
      <t>フク</t>
    </rPh>
    <phoneticPr fontId="3"/>
  </si>
  <si>
    <t>・調理員の勤務状況がわかるもの(勤務シフト表等)(分園含む)指導監査実施月の前々月の月分＊直営のみ
　＊記号等で勤務時間を表している場合は、その説明資料も併せて提出してください。</t>
    <rPh sb="1" eb="3">
      <t>チョウリ</t>
    </rPh>
    <rPh sb="38" eb="40">
      <t>ゼンゼン</t>
    </rPh>
    <rPh sb="40" eb="41">
      <t>ヅキ</t>
    </rPh>
    <rPh sb="43" eb="44">
      <t>ブン</t>
    </rPh>
    <rPh sb="45" eb="47">
      <t>チョクエイ</t>
    </rPh>
    <phoneticPr fontId="3"/>
  </si>
  <si>
    <t>※記入は不要です。</t>
    <rPh sb="1" eb="3">
      <t>キニュウ</t>
    </rPh>
    <rPh sb="4" eb="6">
      <t>フヨウ</t>
    </rPh>
    <phoneticPr fontId="3"/>
  </si>
  <si>
    <t>◆施設内外の点検チェック表</t>
    <rPh sb="1" eb="3">
      <t>シセツ</t>
    </rPh>
    <rPh sb="3" eb="4">
      <t>ナイ</t>
    </rPh>
    <rPh sb="4" eb="5">
      <t>ガイ</t>
    </rPh>
    <rPh sb="6" eb="8">
      <t>テンケン</t>
    </rPh>
    <rPh sb="12" eb="13">
      <t>ヒョウ</t>
    </rPh>
    <phoneticPr fontId="3"/>
  </si>
  <si>
    <t>(1)･(2)･(3)･(4)･(5)</t>
    <phoneticPr fontId="3"/>
  </si>
  <si>
    <t>神奈川県第00000号</t>
    <rPh sb="0" eb="4">
      <t>カナガワケン</t>
    </rPh>
    <rPh sb="4" eb="5">
      <t>ダイ</t>
    </rPh>
    <rPh sb="10" eb="11">
      <t>ゴウ</t>
    </rPh>
    <phoneticPr fontId="3"/>
  </si>
  <si>
    <t>◆学級別園児数(満3歳以上)及び専任保育教諭(分園含む)</t>
    <rPh sb="1" eb="3">
      <t>ガッキュウ</t>
    </rPh>
    <rPh sb="3" eb="4">
      <t>ベツ</t>
    </rPh>
    <rPh sb="6" eb="7">
      <t>スウ</t>
    </rPh>
    <rPh sb="8" eb="9">
      <t>マン</t>
    </rPh>
    <rPh sb="10" eb="11">
      <t>サイ</t>
    </rPh>
    <rPh sb="11" eb="13">
      <t>イジョウ</t>
    </rPh>
    <rPh sb="14" eb="15">
      <t>オヨ</t>
    </rPh>
    <rPh sb="23" eb="25">
      <t>ブンエン</t>
    </rPh>
    <rPh sb="25" eb="26">
      <t>フク</t>
    </rPh>
    <phoneticPr fontId="3"/>
  </si>
  <si>
    <t>※先に職員点検資料１,２及び勤務実績１,２を入力してから回答ください。
（公定価格の保育教諭等配置数等が反映されます。）</t>
    <phoneticPr fontId="3"/>
  </si>
  <si>
    <r>
      <t>・保育士の勤務状況</t>
    </r>
    <r>
      <rPr>
        <b/>
        <sz val="10.5"/>
        <color rgb="FFFF0000"/>
        <rFont val="ＭＳ 明朝"/>
        <family val="1"/>
        <charset val="128"/>
      </rPr>
      <t>（予定及び実績）</t>
    </r>
    <r>
      <rPr>
        <sz val="10.5"/>
        <rFont val="ＭＳ 明朝"/>
        <family val="1"/>
        <charset val="128"/>
      </rPr>
      <t xml:space="preserve">がわかるもの(勤務シフト表等)(分園含む)　指導監査実施月の前々月の月分
</t>
    </r>
    <r>
      <rPr>
        <sz val="10.5"/>
        <color rgb="FFFF0000"/>
        <rFont val="ＭＳ 明朝"/>
        <family val="1"/>
        <charset val="128"/>
      </rPr>
      <t>（注）記号等で勤務時間を表している場合は、その説明資料も併せて提出してください。</t>
    </r>
    <rPh sb="1" eb="4">
      <t>ホイクシ</t>
    </rPh>
    <rPh sb="5" eb="7">
      <t>キンム</t>
    </rPh>
    <rPh sb="7" eb="9">
      <t>ジョウキョウ</t>
    </rPh>
    <rPh sb="10" eb="12">
      <t>ヨテイ</t>
    </rPh>
    <rPh sb="12" eb="13">
      <t>オヨ</t>
    </rPh>
    <rPh sb="14" eb="16">
      <t>ジッセキ</t>
    </rPh>
    <rPh sb="24" eb="26">
      <t>キンム</t>
    </rPh>
    <rPh sb="29" eb="30">
      <t>ヒョウ</t>
    </rPh>
    <rPh sb="30" eb="31">
      <t>トウ</t>
    </rPh>
    <rPh sb="33" eb="35">
      <t>ブンエン</t>
    </rPh>
    <rPh sb="35" eb="36">
      <t>フク</t>
    </rPh>
    <rPh sb="47" eb="49">
      <t>ゼンゼン</t>
    </rPh>
    <rPh sb="52" eb="53">
      <t>ブン</t>
    </rPh>
    <rPh sb="55" eb="56">
      <t>チュウ</t>
    </rPh>
    <rPh sb="82" eb="83">
      <t>アワ</t>
    </rPh>
    <rPh sb="85" eb="87">
      <t>テイシュツ</t>
    </rPh>
    <phoneticPr fontId="3"/>
  </si>
  <si>
    <t>勤務実績１（給料表を適用する職員の職員勤務状況）
勤務実績２（給料表を適用しない職員の職員勤務状況）</t>
    <rPh sb="0" eb="2">
      <t>キンム</t>
    </rPh>
    <rPh sb="2" eb="4">
      <t>ジッセキ</t>
    </rPh>
    <rPh sb="17" eb="19">
      <t>ショクイン</t>
    </rPh>
    <rPh sb="19" eb="21">
      <t>キンム</t>
    </rPh>
    <rPh sb="25" eb="27">
      <t>キンム</t>
    </rPh>
    <rPh sb="27" eb="29">
      <t>ジッセキ</t>
    </rPh>
    <rPh sb="43" eb="45">
      <t>ショクイン</t>
    </rPh>
    <rPh sb="45" eb="47">
      <t>キンム</t>
    </rPh>
    <phoneticPr fontId="3"/>
  </si>
  <si>
    <t>点検資料</t>
    <rPh sb="0" eb="2">
      <t>テンケン</t>
    </rPh>
    <rPh sb="2" eb="4">
      <t>シリョウ</t>
    </rPh>
    <phoneticPr fontId="3"/>
  </si>
  <si>
    <t>点検資料</t>
    <phoneticPr fontId="3"/>
  </si>
  <si>
    <t>職員点検資料１（給料表を適用する職員の給与等の状況）
職員点検資料２（給料表を適用しない職員の給与等の状況）</t>
    <phoneticPr fontId="3"/>
  </si>
  <si>
    <t>月分の公定価格加算等に係る申請書類
（児童数報告書）</t>
    <rPh sb="0" eb="1">
      <t>ツキ</t>
    </rPh>
    <rPh sb="1" eb="2">
      <t>ブン</t>
    </rPh>
    <rPh sb="19" eb="21">
      <t>ジドウ</t>
    </rPh>
    <rPh sb="21" eb="22">
      <t>スウ</t>
    </rPh>
    <rPh sb="22" eb="25">
      <t>ホウコクショ</t>
    </rPh>
    <phoneticPr fontId="3"/>
  </si>
  <si>
    <t>職員勤務状況等届</t>
    <rPh sb="0" eb="2">
      <t>ショクイン</t>
    </rPh>
    <rPh sb="2" eb="4">
      <t>キンム</t>
    </rPh>
    <rPh sb="4" eb="6">
      <t>ジョウキョウ</t>
    </rPh>
    <rPh sb="6" eb="7">
      <t>トウ</t>
    </rPh>
    <rPh sb="7" eb="8">
      <t>トドケ</t>
    </rPh>
    <phoneticPr fontId="3"/>
  </si>
  <si>
    <t>非常勤職員・派遣職員　勤務状況等届</t>
    <phoneticPr fontId="3"/>
  </si>
  <si>
    <t>公定価格加算・加減調整項目月別変更点</t>
  </si>
  <si>
    <t>1　教育、保育を行う期間及び時間</t>
    <phoneticPr fontId="2"/>
  </si>
  <si>
    <t>　教育、保育を行う期間及び時間の状況</t>
    <rPh sb="1" eb="3">
      <t>キョウイク</t>
    </rPh>
    <rPh sb="4" eb="6">
      <t>ホイク</t>
    </rPh>
    <rPh sb="7" eb="8">
      <t>オコナ</t>
    </rPh>
    <rPh sb="9" eb="11">
      <t>キカン</t>
    </rPh>
    <rPh sb="11" eb="12">
      <t>オヨ</t>
    </rPh>
    <rPh sb="13" eb="15">
      <t>ジカン</t>
    </rPh>
    <rPh sb="16" eb="18">
      <t>ジョウキョウ</t>
    </rPh>
    <phoneticPr fontId="1"/>
  </si>
  <si>
    <t>　次に掲げる要件を満たしていること。　
1　満3歳以上の園児の教育課程に係る教育週数は、特別の事情のある場合を除き、39週を下っていないこと。
2　1日の教育課程に係る教育時間は、4時間を基準としていること。ただし園児の心身の発達の過程や季節などに適切に配慮していること。
3　保育を必要とする子どもに該当する園児に対する教育及び保育の時間(満3歳以上の保育を必要とする子どもに該当する園児については、教育時間を含む。)は、1日8時間を原則とし、園児の保護者の労働時間その他家庭の状況等を考慮し園長が定めていること。</t>
    <rPh sb="1" eb="2">
      <t>ツギ</t>
    </rPh>
    <rPh sb="3" eb="4">
      <t>カカ</t>
    </rPh>
    <rPh sb="6" eb="8">
      <t>ヨウケン</t>
    </rPh>
    <rPh sb="9" eb="10">
      <t>ミ</t>
    </rPh>
    <rPh sb="224" eb="226">
      <t>エンジ</t>
    </rPh>
    <rPh sb="227" eb="230">
      <t>ホゴシャ</t>
    </rPh>
    <rPh sb="231" eb="233">
      <t>ロウドウ</t>
    </rPh>
    <rPh sb="233" eb="235">
      <t>ジカン</t>
    </rPh>
    <rPh sb="237" eb="238">
      <t>タ</t>
    </rPh>
    <rPh sb="238" eb="240">
      <t>カテイ</t>
    </rPh>
    <rPh sb="241" eb="243">
      <t>ジョウキョウ</t>
    </rPh>
    <rPh sb="243" eb="244">
      <t>トウ</t>
    </rPh>
    <rPh sb="245" eb="247">
      <t>コウリョ</t>
    </rPh>
    <phoneticPr fontId="2"/>
  </si>
  <si>
    <t>2　運営に関する基準</t>
    <rPh sb="2" eb="4">
      <t>ウンエイ</t>
    </rPh>
    <rPh sb="5" eb="6">
      <t>カン</t>
    </rPh>
    <rPh sb="8" eb="10">
      <t>キジュン</t>
    </rPh>
    <phoneticPr fontId="2"/>
  </si>
  <si>
    <t>　利用定員に関する基準</t>
    <rPh sb="1" eb="3">
      <t>リヨウ</t>
    </rPh>
    <rPh sb="3" eb="5">
      <t>テイイン</t>
    </rPh>
    <rPh sb="6" eb="7">
      <t>カン</t>
    </rPh>
    <rPh sb="9" eb="11">
      <t>キジュン</t>
    </rPh>
    <phoneticPr fontId="2"/>
  </si>
  <si>
    <t>　区分ごとの利用定員</t>
    <rPh sb="1" eb="3">
      <t>クブン</t>
    </rPh>
    <rPh sb="6" eb="8">
      <t>リヨウ</t>
    </rPh>
    <rPh sb="8" eb="10">
      <t>テイイン</t>
    </rPh>
    <phoneticPr fontId="2"/>
  </si>
  <si>
    <t>　利用定員を超えて特定教育・保育の提供を行っていないこと。ただし、年度中における特定教育・保育に対する需要の増大への対応、子ども・子育て支援法第34条第5項に規定する便宜の提供への対応、児童福祉法第24条第5項又は第6項に規定する措置への対応、災害、虐待その他のやむを得ない事情がある場合は、この限りでない。</t>
    <phoneticPr fontId="3"/>
  </si>
  <si>
    <t>〔分園〕
分園の規模については、「保育所分園の設置運営について」（平成10年4月9日付け厚生省児童家庭局長通知）により設置される分園（以下「保育所分園」という。）の定員が原則として30人未満とされていることを踏まえ、適切な範囲に収まるよう留意すること。</t>
    <phoneticPr fontId="3"/>
  </si>
  <si>
    <t>※「保育所分園」の定員
(1)定員は原則30人未満とする。ただし、本園の規模や本園との距離等を勘案して一体的な運営が可能であれば30人以上とすることができる。
(2)本園において定員内の受入れ枠があるにもかかわらず、分園での受入れを意図的に行うことがないようにすること。ただし、利用者の居住地付近に本園がない等やむを得ない事由があるときは前文に該当しない。</t>
    <phoneticPr fontId="3"/>
  </si>
  <si>
    <t>1　満3歳以上の園児については、教育課程に基づく教育を行うため、学級を編制するものとし、1学級の園児数は、35人以下を原則としていること。
2　学級は、学年の初めの日の前日において同じ年齢にある園児で編制することを原則としていること。</t>
    <phoneticPr fontId="3"/>
  </si>
  <si>
    <t>1　各学級ごとに担当する専任の主幹保育教諭、指導保育教諭又は保育教諭(以下「保育教諭等」という。)を1人以上置いていること。
　特別の事情があるときは、保育教諭等は、専任の副園長若しくは教頭が兼ね、又は当該幼保連携型認定こども園の学級数の3分の1の範囲内で、専任の助保育教諭若しくは講師をもって代えることができる。
2　次に掲げる職員を置くよう努めていること。
（1）副園長又は教頭
（2）主幹養護教諭、養護教諭又は養護助教諭
（3）事務職員</t>
    <phoneticPr fontId="3"/>
  </si>
  <si>
    <t>月１日現在</t>
    <rPh sb="0" eb="1">
      <t>ツキ</t>
    </rPh>
    <rPh sb="2" eb="3">
      <t>ニチ</t>
    </rPh>
    <rPh sb="3" eb="5">
      <t>ゲンザイ</t>
    </rPh>
    <phoneticPr fontId="2"/>
  </si>
  <si>
    <t>3　職員の配置基準
（1）職員数</t>
    <phoneticPr fontId="3"/>
  </si>
  <si>
    <t>　学校医、学校歯科医、学校薬剤師の配置状況</t>
    <rPh sb="1" eb="3">
      <t>ガッコウ</t>
    </rPh>
    <rPh sb="3" eb="4">
      <t>イ</t>
    </rPh>
    <rPh sb="5" eb="7">
      <t>ガッコウ</t>
    </rPh>
    <rPh sb="7" eb="10">
      <t>シカイ</t>
    </rPh>
    <rPh sb="11" eb="13">
      <t>ガッコウ</t>
    </rPh>
    <rPh sb="13" eb="16">
      <t>ヤクザイシ</t>
    </rPh>
    <rPh sb="17" eb="19">
      <t>ハイチ</t>
    </rPh>
    <rPh sb="19" eb="21">
      <t>ジョウキョウ</t>
    </rPh>
    <phoneticPr fontId="2"/>
  </si>
  <si>
    <t>　調理員の配置状況</t>
    <rPh sb="7" eb="9">
      <t>ジョウキョウ</t>
    </rPh>
    <phoneticPr fontId="2"/>
  </si>
  <si>
    <t>　園長の資格保有状況</t>
    <rPh sb="1" eb="3">
      <t>エンチョウ</t>
    </rPh>
    <rPh sb="4" eb="6">
      <t>シカク</t>
    </rPh>
    <rPh sb="6" eb="8">
      <t>ホユウ</t>
    </rPh>
    <rPh sb="8" eb="10">
      <t>ジョウキョウ</t>
    </rPh>
    <phoneticPr fontId="2"/>
  </si>
  <si>
    <t>(2)職員の資格</t>
    <rPh sb="3" eb="5">
      <t>ショクイン</t>
    </rPh>
    <rPh sb="6" eb="8">
      <t>シカク</t>
    </rPh>
    <phoneticPr fontId="3"/>
  </si>
  <si>
    <t>　園長の資格は、教育職員免許法による教諭の専修免許状又は一種免許状を有し、かつ、児童福祉法による保育士の登録を受けており、及び、認定こども園法施行規則第12条第1項第1号から第16号に掲げる教育職、児童福祉事業等の経験が5年以上あること。
　ただし、幼保連携型認定こども園の運営上特に必要がある場合には、幼保連携型認定こども園の目的を実現するため、当該幼保連携型認定こども園を適切に管理及び運営する能力を有する者であって、前に規定する資格を有する者と同等の資質を有すると認めるものを園長として任命し、又は採用することができる。</t>
    <phoneticPr fontId="3"/>
  </si>
  <si>
    <t>　副園長及び教頭の資格保有状況</t>
    <phoneticPr fontId="3"/>
  </si>
  <si>
    <t>　主幹養護教諭及び養護教諭の資格保有状況</t>
    <rPh sb="14" eb="16">
      <t>シカク</t>
    </rPh>
    <rPh sb="16" eb="18">
      <t>ホユウ</t>
    </rPh>
    <rPh sb="18" eb="20">
      <t>ジョウキョウ</t>
    </rPh>
    <phoneticPr fontId="2"/>
  </si>
  <si>
    <t>　主幹養護教諭及び養護教諭は、教育職員免許法による養護教諭の普通免許状を有する者であること。</t>
    <phoneticPr fontId="3"/>
  </si>
  <si>
    <t>　主幹栄養教諭及び栄養教諭の資格保有状況</t>
    <rPh sb="1" eb="3">
      <t>シュカン</t>
    </rPh>
    <rPh sb="14" eb="16">
      <t>シカク</t>
    </rPh>
    <rPh sb="16" eb="18">
      <t>ホユウ</t>
    </rPh>
    <rPh sb="18" eb="20">
      <t>ジョウキョウ</t>
    </rPh>
    <phoneticPr fontId="2"/>
  </si>
  <si>
    <t>　主幹栄養教諭及び栄養教諭は、教育職員免許法による栄養教諭の普通免許状を有する者であること。</t>
    <rPh sb="1" eb="2">
      <t>シュ</t>
    </rPh>
    <phoneticPr fontId="3"/>
  </si>
  <si>
    <t>　助保育教諭及び講師(助保育教諭に準ずる職務に従事するものに限る。)の資格保有状況</t>
    <rPh sb="35" eb="37">
      <t>シカク</t>
    </rPh>
    <rPh sb="37" eb="39">
      <t>ホユウ</t>
    </rPh>
    <rPh sb="39" eb="41">
      <t>ジョウキョウ</t>
    </rPh>
    <phoneticPr fontId="2"/>
  </si>
  <si>
    <t>　施設及び設備基準への適合状況</t>
    <rPh sb="1" eb="3">
      <t>シセツ</t>
    </rPh>
    <rPh sb="3" eb="4">
      <t>オヨ</t>
    </rPh>
    <rPh sb="5" eb="7">
      <t>セツビ</t>
    </rPh>
    <rPh sb="7" eb="9">
      <t>キジュン</t>
    </rPh>
    <rPh sb="11" eb="13">
      <t>テキゴウ</t>
    </rPh>
    <rPh sb="13" eb="15">
      <t>ジョウキョウ</t>
    </rPh>
    <phoneticPr fontId="2"/>
  </si>
  <si>
    <t>　既存分園の取扱状況</t>
    <rPh sb="1" eb="3">
      <t>キゾン</t>
    </rPh>
    <rPh sb="3" eb="5">
      <t>ブンエン</t>
    </rPh>
    <rPh sb="6" eb="8">
      <t>トリアツカ</t>
    </rPh>
    <rPh sb="8" eb="10">
      <t>ジョウキョウ</t>
    </rPh>
    <phoneticPr fontId="2"/>
  </si>
  <si>
    <t>　学校教育法第4条の2又は学校教育法施行令第27条の2により設置の届出がされた分園を有する幼保連携型認定こども園や、保育所分園を有する保育所・保育園型認定こども園が幼保連携型認定こども園に移行した場合で、これらの分園を引き続き幼保連携型認定こども園の分園として取り扱う場合は、以下の要件を満たしていること。なお、この場合においても、新たに幼保連携型認定こども園の分園を設置する場合に適用される基準に適合するよう努めていること。
1　教育・保育の適切な提供が可能であること。
2　子どもの移動時の安全が確保されていること。
3　それぞれの敷地に所在する園舎で、通常、教育・保育
　を提供する子どもの数や当該子どもの数や当該子ども
　のために編制する学級数に応じて、必要な施設・設備
　を有していること。</t>
    <phoneticPr fontId="3"/>
  </si>
  <si>
    <r>
      <t xml:space="preserve">
特
</t>
    </r>
    <r>
      <rPr>
        <sz val="8"/>
        <rFont val="ＭＳ 明朝"/>
        <family val="1"/>
        <charset val="128"/>
      </rPr>
      <t>（教）</t>
    </r>
    <rPh sb="1" eb="2">
      <t>トク</t>
    </rPh>
    <rPh sb="4" eb="5">
      <t>キョウ</t>
    </rPh>
    <phoneticPr fontId="2"/>
  </si>
  <si>
    <t>※指導監査実施月の前々月の勤務シフト表等（予定及び実績がわかるもの。分園を含む）をご提出ください。また、記号等で勤務時間を表している場合は、その説明資料も併せて提出してください。</t>
    <rPh sb="21" eb="23">
      <t>ヨテイ</t>
    </rPh>
    <rPh sb="23" eb="24">
      <t>オヨ</t>
    </rPh>
    <rPh sb="25" eb="27">
      <t>ジッセキ</t>
    </rPh>
    <phoneticPr fontId="3"/>
  </si>
  <si>
    <t>　設備等変更時の届出状況</t>
    <rPh sb="1" eb="3">
      <t>セツビ</t>
    </rPh>
    <rPh sb="3" eb="4">
      <t>トウ</t>
    </rPh>
    <rPh sb="4" eb="6">
      <t>ヘンコウ</t>
    </rPh>
    <rPh sb="6" eb="7">
      <t>ジ</t>
    </rPh>
    <rPh sb="8" eb="10">
      <t>トドケデ</t>
    </rPh>
    <rPh sb="10" eb="12">
      <t>ジョウキョウ</t>
    </rPh>
    <phoneticPr fontId="3"/>
  </si>
  <si>
    <t>変更内容(有の場合)</t>
    <rPh sb="0" eb="2">
      <t>ヘンコウ</t>
    </rPh>
    <rPh sb="2" eb="4">
      <t>ナイヨウ</t>
    </rPh>
    <rPh sb="5" eb="6">
      <t>ア</t>
    </rPh>
    <rPh sb="7" eb="9">
      <t>バアイ</t>
    </rPh>
    <phoneticPr fontId="3"/>
  </si>
  <si>
    <t>◆運営についての重要事項に関する規程の変更</t>
    <rPh sb="1" eb="3">
      <t>ウンエイ</t>
    </rPh>
    <rPh sb="8" eb="10">
      <t>ジュウヨウ</t>
    </rPh>
    <rPh sb="10" eb="12">
      <t>ジコウ</t>
    </rPh>
    <rPh sb="13" eb="14">
      <t>カン</t>
    </rPh>
    <rPh sb="16" eb="18">
      <t>キテイ</t>
    </rPh>
    <rPh sb="19" eb="21">
      <t>ヘンコウ</t>
    </rPh>
    <phoneticPr fontId="3"/>
  </si>
  <si>
    <t>前回指導監査日以降の運営規程の変更</t>
    <rPh sb="0" eb="2">
      <t>ゼンカイ</t>
    </rPh>
    <rPh sb="2" eb="4">
      <t>シドウ</t>
    </rPh>
    <rPh sb="4" eb="6">
      <t>カンサ</t>
    </rPh>
    <rPh sb="6" eb="7">
      <t>ビ</t>
    </rPh>
    <rPh sb="7" eb="9">
      <t>イコウ</t>
    </rPh>
    <rPh sb="10" eb="12">
      <t>ウンエイ</t>
    </rPh>
    <rPh sb="12" eb="14">
      <t>キテイ</t>
    </rPh>
    <rPh sb="15" eb="17">
      <t>ヘンコウ</t>
    </rPh>
    <phoneticPr fontId="3"/>
  </si>
  <si>
    <t>代替保育（教育）</t>
    <rPh sb="0" eb="2">
      <t>ダイタイ</t>
    </rPh>
    <rPh sb="2" eb="4">
      <t>ホイク</t>
    </rPh>
    <rPh sb="5" eb="7">
      <t>キョウイク</t>
    </rPh>
    <phoneticPr fontId="3"/>
  </si>
  <si>
    <t>代替保育（保育）</t>
    <rPh sb="0" eb="2">
      <t>ダイタイ</t>
    </rPh>
    <rPh sb="2" eb="4">
      <t>ホイク</t>
    </rPh>
    <rPh sb="5" eb="7">
      <t>ホイク</t>
    </rPh>
    <phoneticPr fontId="3"/>
  </si>
  <si>
    <t>代替保育教諭等の配置（教育）</t>
    <rPh sb="0" eb="2">
      <t>ダイタイ</t>
    </rPh>
    <rPh sb="2" eb="4">
      <t>ホイク</t>
    </rPh>
    <rPh sb="4" eb="6">
      <t>キョウユ</t>
    </rPh>
    <rPh sb="6" eb="7">
      <t>トウ</t>
    </rPh>
    <rPh sb="8" eb="10">
      <t>ハイチ</t>
    </rPh>
    <rPh sb="11" eb="13">
      <t>キョウイク</t>
    </rPh>
    <phoneticPr fontId="3"/>
  </si>
  <si>
    <t>代替保育教諭等の配置（保育）</t>
    <rPh sb="0" eb="2">
      <t>ダイタイ</t>
    </rPh>
    <rPh sb="2" eb="4">
      <t>ホイク</t>
    </rPh>
    <rPh sb="4" eb="6">
      <t>キョウユ</t>
    </rPh>
    <rPh sb="6" eb="7">
      <t>トウ</t>
    </rPh>
    <rPh sb="8" eb="10">
      <t>ハイチ</t>
    </rPh>
    <rPh sb="11" eb="13">
      <t>ホイク</t>
    </rPh>
    <phoneticPr fontId="3"/>
  </si>
  <si>
    <t>有の場合
それぞれ
配置基準+1</t>
    <rPh sb="0" eb="1">
      <t>アリ</t>
    </rPh>
    <rPh sb="2" eb="4">
      <t>バアイ</t>
    </rPh>
    <phoneticPr fontId="3"/>
  </si>
  <si>
    <t>教育</t>
    <rPh sb="0" eb="2">
      <t>キョウイク</t>
    </rPh>
    <phoneticPr fontId="3"/>
  </si>
  <si>
    <t>保育</t>
    <rPh sb="0" eb="2">
      <t>ホイク</t>
    </rPh>
    <phoneticPr fontId="3"/>
  </si>
  <si>
    <t>保育教諭等配置数算出表</t>
    <rPh sb="2" eb="4">
      <t>キョウユ</t>
    </rPh>
    <phoneticPr fontId="3"/>
  </si>
  <si>
    <t xml:space="preserve">4　園舎には次に掲げる必要な設備を備えていること。
　ただし、特別の事情があるときは、保育室と遊戯室
　及び職員室と保健室とは、それぞれ兼用することが
　できる。
　(1)職員室　(2)乳児室又はほふく室 ※1
　(3)保育室 ※2　(4)遊戯室　(5)保健室
　(6)調理室 ※3　(7)調乳室 ※1　(8)沐浴室 ※1
　(9)便所
　(10)飲料水用設備、手洗用設備及び足洗用設備 ※4
※1　満2歳未満の保育を必要とする子どもを入園させる
　　場合に限る。
※2　満3歳以上の園児に係る保育室の数は、学級数を
　　下っていないこと。
※3　園内調理で食事提供される園児数が20人に満たない
　　場合は、調理室を備えないことができるが、食事の
　　提供を行うために必要な調理設備を備えること。
※4　飲料水用設備は、手洗用設備又は足洗用設備と区別
　　して備えること。
＜他の学校、社会福祉施設等の設備を兼ねるときの基準＞
　運営上必要と認められる場合は、乳児室、ほふく室、保育室、遊戯室、調乳室、沐浴室又は便所以外の設備の一部を他の学校、社会福祉施設等の設備に兼ねることができる。
　ただし、他の社会福祉施設の設備に兼ねる場合であってその行う保育に支障がない場合はこの限りでない。
</t>
    <phoneticPr fontId="3"/>
  </si>
  <si>
    <t>職員点検欄</t>
    <phoneticPr fontId="3"/>
  </si>
  <si>
    <t>あり/あり</t>
    <phoneticPr fontId="3"/>
  </si>
  <si>
    <t>あり/なし</t>
    <phoneticPr fontId="3"/>
  </si>
  <si>
    <t>なし/あり</t>
    <phoneticPr fontId="3"/>
  </si>
  <si>
    <t>なし/なし</t>
    <phoneticPr fontId="3"/>
  </si>
  <si>
    <t>講師配置加算対象者常勤換算</t>
    <rPh sb="6" eb="9">
      <t>タイショウシャ</t>
    </rPh>
    <rPh sb="9" eb="11">
      <t>ジョウキン</t>
    </rPh>
    <rPh sb="11" eb="13">
      <t>カンサン</t>
    </rPh>
    <phoneticPr fontId="3"/>
  </si>
  <si>
    <t>対象者除いた場合</t>
    <phoneticPr fontId="3"/>
  </si>
  <si>
    <t>チーム保育加算上限数</t>
    <phoneticPr fontId="3"/>
  </si>
  <si>
    <t>3歳児／満3歳児</t>
    <phoneticPr fontId="3"/>
  </si>
  <si>
    <t>あり／あり</t>
    <phoneticPr fontId="14"/>
  </si>
  <si>
    <t>あり／なし</t>
    <phoneticPr fontId="14"/>
  </si>
  <si>
    <t>なし／あり</t>
    <phoneticPr fontId="14"/>
  </si>
  <si>
    <t>なし／なし</t>
    <phoneticPr fontId="14"/>
  </si>
  <si>
    <t>常勤換算値-基本分配置</t>
  </si>
  <si>
    <t>整数部分〈Ｂ〉</t>
    <rPh sb="0" eb="2">
      <t>セイスウ</t>
    </rPh>
    <rPh sb="2" eb="4">
      <t>ブブン</t>
    </rPh>
    <phoneticPr fontId="10"/>
  </si>
  <si>
    <t>小数点以下部分</t>
    <rPh sb="0" eb="3">
      <t>ショウスウテン</t>
    </rPh>
    <rPh sb="3" eb="5">
      <t>イカ</t>
    </rPh>
    <rPh sb="5" eb="7">
      <t>ブブン</t>
    </rPh>
    <phoneticPr fontId="10"/>
  </si>
  <si>
    <t>小数点第１位判定〈Ａ〉
1,2→0,3,4→0.5、5以上→切り上げ</t>
    <rPh sb="0" eb="3">
      <t>ショウスウテン</t>
    </rPh>
    <rPh sb="3" eb="4">
      <t>ダイ</t>
    </rPh>
    <rPh sb="5" eb="6">
      <t>イ</t>
    </rPh>
    <rPh sb="6" eb="8">
      <t>ハンテイ</t>
    </rPh>
    <rPh sb="27" eb="29">
      <t>イジョウ</t>
    </rPh>
    <rPh sb="30" eb="31">
      <t>キ</t>
    </rPh>
    <rPh sb="32" eb="33">
      <t>ア</t>
    </rPh>
    <phoneticPr fontId="10"/>
  </si>
  <si>
    <t>合計〈Ａ+Ｂ〉</t>
    <rPh sb="0" eb="2">
      <t>ゴウケイ</t>
    </rPh>
    <phoneticPr fontId="10"/>
  </si>
  <si>
    <t>上記セル以外の記入枠</t>
    <rPh sb="0" eb="2">
      <t>ジョウキ</t>
    </rPh>
    <rPh sb="4" eb="6">
      <t>イガイ</t>
    </rPh>
    <rPh sb="7" eb="9">
      <t>キニュウ</t>
    </rPh>
    <rPh sb="9" eb="10">
      <t>ワク</t>
    </rPh>
    <phoneticPr fontId="3"/>
  </si>
  <si>
    <t>掲示による周知</t>
    <rPh sb="0" eb="2">
      <t>ケイジ</t>
    </rPh>
    <rPh sb="5" eb="7">
      <t>シュウチ</t>
    </rPh>
    <phoneticPr fontId="3"/>
  </si>
  <si>
    <t>保護者ごとに個別に通知</t>
    <rPh sb="0" eb="3">
      <t>ホゴシャ</t>
    </rPh>
    <rPh sb="6" eb="8">
      <t>コベツ</t>
    </rPh>
    <rPh sb="9" eb="11">
      <t>ツウチ</t>
    </rPh>
    <phoneticPr fontId="3"/>
  </si>
  <si>
    <t>◆通知方法</t>
    <rPh sb="1" eb="3">
      <t>ツウチ</t>
    </rPh>
    <rPh sb="3" eb="5">
      <t>ホウホウ</t>
    </rPh>
    <phoneticPr fontId="3"/>
  </si>
  <si>
    <t>※施設内開所・共同保育・閉所のいずれかを選択し、共同保育の場合は共同保育先をご記入ください</t>
    <phoneticPr fontId="3"/>
  </si>
  <si>
    <t>１号認定副食費徴収免除対象子ども</t>
    <rPh sb="1" eb="2">
      <t>ゴウ</t>
    </rPh>
    <rPh sb="2" eb="4">
      <t>ニンテイ</t>
    </rPh>
    <phoneticPr fontId="3"/>
  </si>
  <si>
    <t>◆災害発生時の保護者への連絡方法をご記入ください。</t>
    <rPh sb="1" eb="3">
      <t>サイガイ</t>
    </rPh>
    <rPh sb="3" eb="5">
      <t>ハッセイ</t>
    </rPh>
    <rPh sb="5" eb="6">
      <t>ジ</t>
    </rPh>
    <rPh sb="7" eb="10">
      <t>ホゴシャ</t>
    </rPh>
    <rPh sb="12" eb="14">
      <t>レンラク</t>
    </rPh>
    <rPh sb="14" eb="16">
      <t>ホウホウ</t>
    </rPh>
    <rPh sb="18" eb="20">
      <t>キニュウ</t>
    </rPh>
    <phoneticPr fontId="3"/>
  </si>
  <si>
    <r>
      <rPr>
        <b/>
        <u/>
        <sz val="11"/>
        <color rgb="FFFF0000"/>
        <rFont val="ＭＳ 明朝"/>
        <family val="1"/>
        <charset val="128"/>
      </rPr>
      <t>・確認欄が「有」の書類について、全てご提出ください。</t>
    </r>
    <r>
      <rPr>
        <sz val="11"/>
        <rFont val="ＭＳ 明朝"/>
        <family val="1"/>
        <charset val="128"/>
      </rPr>
      <t xml:space="preserve">
</t>
    </r>
    <r>
      <rPr>
        <b/>
        <u/>
        <sz val="11"/>
        <rFont val="ＭＳ 明朝"/>
        <family val="1"/>
        <charset val="128"/>
      </rPr>
      <t>・計算書類は、本施設拠点区分に係る書類のみをご提出ください（法人単位、他拠点区分の書類は不要です）。</t>
    </r>
    <rPh sb="1" eb="3">
      <t>カクニン</t>
    </rPh>
    <rPh sb="3" eb="4">
      <t>ラン</t>
    </rPh>
    <rPh sb="6" eb="7">
      <t>アリ</t>
    </rPh>
    <rPh sb="9" eb="11">
      <t>ショルイ</t>
    </rPh>
    <rPh sb="16" eb="17">
      <t>スベ</t>
    </rPh>
    <rPh sb="28" eb="30">
      <t>ケイサン</t>
    </rPh>
    <rPh sb="30" eb="32">
      <t>ショルイ</t>
    </rPh>
    <rPh sb="34" eb="35">
      <t>ホン</t>
    </rPh>
    <rPh sb="35" eb="37">
      <t>シセツ</t>
    </rPh>
    <rPh sb="37" eb="39">
      <t>キョテン</t>
    </rPh>
    <rPh sb="39" eb="41">
      <t>クブン</t>
    </rPh>
    <rPh sb="42" eb="43">
      <t>カカ</t>
    </rPh>
    <rPh sb="44" eb="46">
      <t>ショルイ</t>
    </rPh>
    <rPh sb="50" eb="52">
      <t>テイシュツ</t>
    </rPh>
    <rPh sb="57" eb="59">
      <t>ホウジン</t>
    </rPh>
    <rPh sb="59" eb="61">
      <t>タンイ</t>
    </rPh>
    <rPh sb="62" eb="63">
      <t>ホカ</t>
    </rPh>
    <rPh sb="63" eb="65">
      <t>キョテン</t>
    </rPh>
    <rPh sb="65" eb="67">
      <t>クブン</t>
    </rPh>
    <rPh sb="68" eb="70">
      <t>ショルイ</t>
    </rPh>
    <rPh sb="71" eb="73">
      <t>フヨウ</t>
    </rPh>
    <phoneticPr fontId="3"/>
  </si>
  <si>
    <r>
      <t>※保育課に報告している</t>
    </r>
    <r>
      <rPr>
        <b/>
        <sz val="11"/>
        <color rgb="FFFF0000"/>
        <rFont val="ＭＳ 明朝"/>
        <family val="1"/>
        <charset val="128"/>
      </rPr>
      <t>指導監査実施月の前々月</t>
    </r>
    <r>
      <rPr>
        <sz val="11"/>
        <rFont val="ＭＳ 明朝"/>
        <family val="1"/>
        <charset val="128"/>
      </rPr>
      <t>のものをご提出ください</t>
    </r>
    <rPh sb="1" eb="3">
      <t>ホイク</t>
    </rPh>
    <rPh sb="3" eb="4">
      <t>カ</t>
    </rPh>
    <rPh sb="5" eb="7">
      <t>ホウコク</t>
    </rPh>
    <rPh sb="11" eb="13">
      <t>シドウ</t>
    </rPh>
    <rPh sb="27" eb="29">
      <t>テイシュツ</t>
    </rPh>
    <phoneticPr fontId="3"/>
  </si>
  <si>
    <t>1　総則</t>
    <phoneticPr fontId="3"/>
  </si>
  <si>
    <t>　特定教育・保育施設は、当該特定教育・保育施設を利用する小学校就学前子どもの意思及び人権を尊重して、常に当該小学校就学前子どもの立場に立って特定教育・保育を提供するよう努めていること。</t>
    <rPh sb="1" eb="5">
      <t>トクテイキョウイク</t>
    </rPh>
    <rPh sb="38" eb="40">
      <t>イシ</t>
    </rPh>
    <rPh sb="40" eb="41">
      <t>オヨ</t>
    </rPh>
    <rPh sb="45" eb="47">
      <t>ソンチョウ</t>
    </rPh>
    <rPh sb="50" eb="51">
      <t>ツネ</t>
    </rPh>
    <rPh sb="70" eb="72">
      <t>トクテイ</t>
    </rPh>
    <rPh sb="72" eb="74">
      <t>キョウイク</t>
    </rPh>
    <rPh sb="75" eb="77">
      <t>ホイク</t>
    </rPh>
    <rPh sb="78" eb="80">
      <t>テイキョウ</t>
    </rPh>
    <rPh sb="84" eb="85">
      <t>ツト</t>
    </rPh>
    <phoneticPr fontId="3"/>
  </si>
  <si>
    <t>　特定教育・保育施設は、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こと。</t>
    <phoneticPr fontId="3"/>
  </si>
  <si>
    <t xml:space="preserve">　特定教育・保育施設は、当該教育・保育施設を利用する小学校就学前子どもの人権の擁護、虐待の防止等のため、責任者を設置する等必要な体制の整備を行うとともに、その従業者に対し、研修を実施する等の措置を講ずるよう努めていること。
</t>
    <rPh sb="12" eb="14">
      <t>トウガイ</t>
    </rPh>
    <rPh sb="14" eb="16">
      <t>キョウイク</t>
    </rPh>
    <rPh sb="17" eb="19">
      <t>ホイク</t>
    </rPh>
    <rPh sb="19" eb="21">
      <t>シセツ</t>
    </rPh>
    <phoneticPr fontId="3"/>
  </si>
  <si>
    <t>　特定教育・保育の取扱方針</t>
    <phoneticPr fontId="3"/>
  </si>
  <si>
    <t>2　教育及び保育の基本</t>
    <phoneticPr fontId="3"/>
  </si>
  <si>
    <r>
      <t>　</t>
    </r>
    <r>
      <rPr>
        <sz val="10"/>
        <rFont val="ＭＳ 明朝"/>
        <family val="1"/>
        <charset val="128"/>
      </rPr>
      <t>教育及び保育の基本</t>
    </r>
    <rPh sb="1" eb="3">
      <t>キョウイク</t>
    </rPh>
    <rPh sb="3" eb="4">
      <t>オヨ</t>
    </rPh>
    <rPh sb="5" eb="7">
      <t>ホイク</t>
    </rPh>
    <rPh sb="8" eb="10">
      <t>キホン</t>
    </rPh>
    <phoneticPr fontId="3"/>
  </si>
  <si>
    <t>3　教育及び保育の実施</t>
    <rPh sb="9" eb="11">
      <t>ジッシ</t>
    </rPh>
    <phoneticPr fontId="3"/>
  </si>
  <si>
    <t>　教育及び保育の実施状況</t>
    <phoneticPr fontId="3"/>
  </si>
  <si>
    <t>　子どもに対する学校としての教育及び児童福祉施設としての保育並びにその実施する保護者に対する子育て支援事業の相互の有機的な連携を図りつつ、次に掲げる目標を達成するよう当該教育及び保育を行っていること。
1　健康、安全で幸福な生活のために必要な基本的な習慣を養い、身体諸機能の調和的発達を図ること。
2　集団生活を通じて、喜んでこれに参加する態度を養うとともに家族や身近な人への信頼感を深め、自主、自律及び協同の精神並びに規範意識 の芽生えを養うこと。
3　身近な社会生活、生命及び自然に対する興味を養い、それらに対する正しい理解と態度及び思考力の芽生えを養うこと。
4　日常の会話や、絵本、童話等に親しむことを通じて、言葉の使い方を正しく導くとともに、相手の話を理解しようとする態度を養うこと。
5　音楽、身体による表現、造形等に親しむことを通じて、豊かな感性と表現力の芽生えを養うこと。
6　快適な生活環境の実現及び子どもと保育教諭その他の職員との信頼関係の構築を通じて、心身の健康の確保及び増進を図ること。
【資質・能力を一体的に育むための取組み】
　幼保連携型認定こども園においては、生きる力の基礎を育むため、幼保連携型認定こども園教育・保育要領第1章第1の1に示す幼保連携型認定こども園の教育及び保育の基本を踏まえ、次に掲げる資質・能力を一体的に育むよう努めていること。
1　豊かな体験を通して、感じたり、気付いたり、分かったり、できるようになったりする「知識及び技能の基礎」
2　気付いたことや、できるようになったことなどを使い考えたり、試したり、工夫したり、表現したりする「思考力、判断力、表現力等の基礎」
3　心情、意欲、態度が育つ中で、よりよい生活を営もうとする「学びに向かう力、人間性等」</t>
    <rPh sb="256" eb="257">
      <t>タイ</t>
    </rPh>
    <phoneticPr fontId="3"/>
  </si>
  <si>
    <t>【「幼児期の終わりまでに育ってほしい姿」を考慮した指導状況】
　次に示す「幼児期の終わりまでに育ってほしい姿」は、幼保連携型認定こども園教育・保育要領第2章に示すねらい及び内容に基づく活動全体を通して資質・能力が育まれている園児の幼保連携型認定こども園修了時の具体的な姿であり、保育教諭等が指導を行う際に考慮していること。
1　健康な心と体
2　自立心
3　協同性
4　道徳性・規範意識の芽生え</t>
    <phoneticPr fontId="3"/>
  </si>
  <si>
    <t>5　社会生活との関わり
6　思考力の芽生え
7　自然との関わり・生命尊重
8　数量や図形、標識や文字などへの関心・感覚
9　言葉による伝え合い
10 豊かな感性と表現</t>
    <phoneticPr fontId="3"/>
  </si>
  <si>
    <t>　各幼保連携型認定こども園においては、教育基本法(平成18年法律第120号)、児童福祉法及び認定こども園法その他の法令並びに幼保連携型認定こども園教育・保育要領の示すところに従い、教育と保育を一体的に提供するため、創意工夫を生かし、園児の心身の発達と幼保連携型認定こども園、家庭及び地域の実態に即応した適切な教育及び保育の内容並びに子育ての支援等に関する全体的な計画を作成していること。　
　教育及び保育の内容並びに子育ての支援等に関する全体的な計画とは、教育と保育を一体的に捉え、園児の入園から修了までの在園期間の全体にわたり、幼保連携型認定こども園の目標に向かってどのような過程をたどって教育及び保育を進めていくかを明らかにするものであり、子育ての支援と有機的に連携し、園児の園生活全体を捉え、作成する計画であること。
　各幼保連携型認定こども園においては、「幼児期の終わりまでに育ってほしい姿」を踏まえ教育及び保育の内容並びに子育ての支援等に関する全体的な計画を作成すること。</t>
    <phoneticPr fontId="3"/>
  </si>
  <si>
    <t>　指導計画の作成状況</t>
    <rPh sb="8" eb="10">
      <t>ジョウキョウ</t>
    </rPh>
    <phoneticPr fontId="3"/>
  </si>
  <si>
    <t>　特別な配慮を必要とする園児への指導状況</t>
    <rPh sb="1" eb="3">
      <t>トクベツ</t>
    </rPh>
    <rPh sb="4" eb="6">
      <t>ハイリョ</t>
    </rPh>
    <rPh sb="7" eb="9">
      <t>ヒツヨウ</t>
    </rPh>
    <rPh sb="12" eb="14">
      <t>エンジ</t>
    </rPh>
    <rPh sb="16" eb="18">
      <t>シドウ</t>
    </rPh>
    <rPh sb="18" eb="20">
      <t>ジョウキョウ</t>
    </rPh>
    <phoneticPr fontId="2"/>
  </si>
  <si>
    <t>1　園児が心身の状況によって履修することが困難な教育内容は、その 園児の心身の状況に適合するように課していること。
2　障害のある園児などへの指導に当たっては、集団の中で生活することを通して全体的な発達を促していくことに配慮し、適切な環境の下、障害のある園児が他の園児との生活を通して共に成長できるよう、特別支援学校などの助言又は援助を活用しつつ、個々の園児の障害の状態などに応じた指導内容や指導方法の工夫を組織的かつ計画的に行っていること。
3　海外から帰国した園児や生活に必要な日本語の習得に困難のある園児については、安心して自己を発揮できるよう配慮するなど個々の園児の実態に応じ、指導内容や指導方法の工夫を組織的かつ計画的に行っていること。</t>
    <phoneticPr fontId="3"/>
  </si>
  <si>
    <t>◆個別支援計画を作成している園児数</t>
    <phoneticPr fontId="3"/>
  </si>
  <si>
    <t>指導計画に基づく特定教育・保育の実施状況</t>
    <phoneticPr fontId="3"/>
  </si>
  <si>
    <t>　園児の実態及び園児を取り巻く状況の変化などに即して指導の過程についての評価を適切に行い、常に指導計画の改善を図っていること。</t>
    <phoneticPr fontId="3"/>
  </si>
  <si>
    <t xml:space="preserve">　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こと。
</t>
    <phoneticPr fontId="3"/>
  </si>
  <si>
    <t>　認定こども園法第27条において準用する学校保健安全法第5条の学校保健計画を作成する際は、教育及び保育の内容並びに子育ての支援等に関する全体的な計画に位置づくものとし、全ての職員がそのねらいや内容を踏まえ、園児一人一人の健康の保持及び増進に努めていること。</t>
    <phoneticPr fontId="3"/>
  </si>
  <si>
    <t>　園児の心身の状態に応じた教育及び保育を行うために、園児の健康状態や発育及び発達の状態について、定期的・継続的に、また、必要に応じて随時、把握していること。</t>
    <phoneticPr fontId="3"/>
  </si>
  <si>
    <t>　環境等の把握</t>
    <phoneticPr fontId="3"/>
  </si>
  <si>
    <t>特定教育・保育の提供に当たっては、教育・保育給付認定子どもの心身の状況、その置かれている環境、他の特定教育・保育施設等の利用状況等の把握に努めていること。</t>
    <phoneticPr fontId="3"/>
  </si>
  <si>
    <t>◎いずれかを選択→</t>
    <phoneticPr fontId="3"/>
  </si>
  <si>
    <t>　緊急時等の対応</t>
    <phoneticPr fontId="3"/>
  </si>
  <si>
    <t>職員は、現に特定教育・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t>
  </si>
  <si>
    <t>緊急時の等の対応の取り組みをご記入ください。</t>
    <rPh sb="15" eb="17">
      <t>キニュウ</t>
    </rPh>
    <phoneticPr fontId="3"/>
  </si>
  <si>
    <t>　定期健康診断の実施状況</t>
    <rPh sb="1" eb="3">
      <t>テイキ</t>
    </rPh>
    <rPh sb="3" eb="5">
      <t>ケンコウ</t>
    </rPh>
    <rPh sb="5" eb="7">
      <t>シンダン</t>
    </rPh>
    <rPh sb="8" eb="10">
      <t>ジッシ</t>
    </rPh>
    <rPh sb="10" eb="12">
      <t>ジョウキョウ</t>
    </rPh>
    <phoneticPr fontId="3"/>
  </si>
  <si>
    <t>1　健康診断は、入園時及び毎年度2回行う(そのうち1回は6月30日までに行うものとする。)ことを原則とする。ただし、疾病その他止むを得ない事由によって当該期日に健康診断を受診できなかった園児に対しては、その事由のなくなった後すみやかに健康診断を行うこと。
2　健康診断の結果に基づき、疾病の予防処置を行い又は治療を指示し、並びに運動及び作業を軽減する等適切な措置を行って教育及び保育に活用するとともに、保護者が園児の状態を理解し、日常生活に活用できるようにしていること。</t>
    <phoneticPr fontId="3"/>
  </si>
  <si>
    <t>◆定期健康診断自体が実施できなかった場合、その理由をご記入ください。</t>
    <phoneticPr fontId="3"/>
  </si>
  <si>
    <t>　不適切な養育の兆候が見られる場合や、虐待が疑われる場合の対応状況</t>
    <phoneticPr fontId="3"/>
  </si>
  <si>
    <t>　園児の心身の状態等を観察し、不適切な養育の兆候が見られる場合には、市や関係機関と連携し、児童福祉法第25条に基づき、適切な対応を図ること。また、虐待が疑われる場合には、速やかに市町村又は児童相談所に通告し、適切な対応を図ること。</t>
    <phoneticPr fontId="3"/>
  </si>
  <si>
    <t>8　事故防止及び対策</t>
    <rPh sb="2" eb="4">
      <t>ジコ</t>
    </rPh>
    <rPh sb="4" eb="6">
      <t>ボウシ</t>
    </rPh>
    <rPh sb="8" eb="10">
      <t>タイサク</t>
    </rPh>
    <phoneticPr fontId="3"/>
  </si>
  <si>
    <t>　事故発生の防止及び発生時の対応</t>
    <phoneticPr fontId="3"/>
  </si>
  <si>
    <t>◆危険等発生時の対処要領</t>
    <phoneticPr fontId="3"/>
  </si>
  <si>
    <t>◆保育中の事故防止のための取組み</t>
    <phoneticPr fontId="3"/>
  </si>
  <si>
    <t>事故防止のための取組み</t>
    <phoneticPr fontId="3"/>
  </si>
  <si>
    <t>子どもの動きの把握</t>
    <phoneticPr fontId="3"/>
  </si>
  <si>
    <t>保育中の人数確認</t>
    <phoneticPr fontId="3"/>
  </si>
  <si>
    <t>園外活動時の安全確認・人数確認</t>
    <phoneticPr fontId="3"/>
  </si>
  <si>
    <t>◆要領等の職員への周知方法をご記入ください。</t>
    <phoneticPr fontId="3"/>
  </si>
  <si>
    <t>　安全計画の策定等</t>
    <rPh sb="1" eb="3">
      <t>アンゼン</t>
    </rPh>
    <rPh sb="3" eb="5">
      <t>ケイカク</t>
    </rPh>
    <rPh sb="6" eb="8">
      <t>サクテイ</t>
    </rPh>
    <rPh sb="8" eb="9">
      <t>トウ</t>
    </rPh>
    <phoneticPr fontId="3"/>
  </si>
  <si>
    <t xml:space="preserve">1　園児の安全確保を図るため、施設及び設備の安全点検、園児に対する通園を含めた園での生活その他の日常における安全に関する指導、職員の研修その他園における安全に関する事項について計画を策定し、これを実施しなければならない。　
２　１の安全点検は他の法令に基づくもののほか、毎学期1回以上、園児が通常使用する施設及び設備の異常の有無について系統的に行わなければならない。
</t>
    <rPh sb="2" eb="4">
      <t>エンジ</t>
    </rPh>
    <rPh sb="5" eb="7">
      <t>アンゼン</t>
    </rPh>
    <rPh sb="7" eb="9">
      <t>カクホ</t>
    </rPh>
    <rPh sb="10" eb="11">
      <t>ハカ</t>
    </rPh>
    <rPh sb="15" eb="17">
      <t>シセツ</t>
    </rPh>
    <rPh sb="17" eb="18">
      <t>オヨ</t>
    </rPh>
    <rPh sb="19" eb="21">
      <t>セツビ</t>
    </rPh>
    <rPh sb="22" eb="24">
      <t>アンゼン</t>
    </rPh>
    <rPh sb="24" eb="26">
      <t>テンケン</t>
    </rPh>
    <rPh sb="27" eb="29">
      <t>エンジ</t>
    </rPh>
    <rPh sb="30" eb="31">
      <t>タイ</t>
    </rPh>
    <rPh sb="33" eb="35">
      <t>ツウエン</t>
    </rPh>
    <rPh sb="36" eb="37">
      <t>フク</t>
    </rPh>
    <rPh sb="39" eb="40">
      <t>エン</t>
    </rPh>
    <rPh sb="42" eb="44">
      <t>セイカツ</t>
    </rPh>
    <rPh sb="46" eb="47">
      <t>タ</t>
    </rPh>
    <rPh sb="48" eb="50">
      <t>ニチジョウ</t>
    </rPh>
    <rPh sb="54" eb="56">
      <t>アンゼン</t>
    </rPh>
    <rPh sb="57" eb="58">
      <t>カン</t>
    </rPh>
    <rPh sb="60" eb="62">
      <t>シドウ</t>
    </rPh>
    <rPh sb="63" eb="65">
      <t>ショクイン</t>
    </rPh>
    <rPh sb="66" eb="68">
      <t>ケンシュウ</t>
    </rPh>
    <rPh sb="70" eb="71">
      <t>タ</t>
    </rPh>
    <rPh sb="71" eb="72">
      <t>エン</t>
    </rPh>
    <rPh sb="76" eb="78">
      <t>アンゼン</t>
    </rPh>
    <rPh sb="79" eb="80">
      <t>カン</t>
    </rPh>
    <rPh sb="82" eb="84">
      <t>ジコウ</t>
    </rPh>
    <rPh sb="88" eb="90">
      <t>ケイカク</t>
    </rPh>
    <rPh sb="91" eb="93">
      <t>サクテイ</t>
    </rPh>
    <rPh sb="98" eb="100">
      <t>ジッシ</t>
    </rPh>
    <rPh sb="116" eb="118">
      <t>アンゼン</t>
    </rPh>
    <rPh sb="118" eb="120">
      <t>テンケン</t>
    </rPh>
    <rPh sb="121" eb="122">
      <t>ホカ</t>
    </rPh>
    <rPh sb="123" eb="125">
      <t>ホウレイ</t>
    </rPh>
    <rPh sb="126" eb="127">
      <t>モト</t>
    </rPh>
    <rPh sb="139" eb="142">
      <t>カイイジョウ</t>
    </rPh>
    <rPh sb="143" eb="145">
      <t>エンジ</t>
    </rPh>
    <rPh sb="146" eb="148">
      <t>ツウジョウ</t>
    </rPh>
    <rPh sb="148" eb="150">
      <t>シヨウ</t>
    </rPh>
    <rPh sb="152" eb="154">
      <t>シセツ</t>
    </rPh>
    <rPh sb="154" eb="155">
      <t>オヨ</t>
    </rPh>
    <rPh sb="156" eb="158">
      <t>セツビ</t>
    </rPh>
    <rPh sb="159" eb="161">
      <t>イジョウ</t>
    </rPh>
    <rPh sb="162" eb="164">
      <t>ウム</t>
    </rPh>
    <rPh sb="168" eb="171">
      <t>ケイトウテキ</t>
    </rPh>
    <rPh sb="172" eb="173">
      <t>オコナ</t>
    </rPh>
    <phoneticPr fontId="3"/>
  </si>
  <si>
    <t>安全計画の策定状況</t>
    <rPh sb="0" eb="2">
      <t>アンゼン</t>
    </rPh>
    <rPh sb="2" eb="4">
      <t>ケイカク</t>
    </rPh>
    <rPh sb="5" eb="7">
      <t>サクテイ</t>
    </rPh>
    <rPh sb="7" eb="9">
      <t>ジョウキョウ</t>
    </rPh>
    <phoneticPr fontId="3"/>
  </si>
  <si>
    <t>安全計画に含む内容</t>
    <rPh sb="0" eb="2">
      <t>アンゼン</t>
    </rPh>
    <rPh sb="2" eb="4">
      <t>ケイカク</t>
    </rPh>
    <rPh sb="5" eb="6">
      <t>フク</t>
    </rPh>
    <rPh sb="7" eb="9">
      <t>ナイヨウ</t>
    </rPh>
    <phoneticPr fontId="3"/>
  </si>
  <si>
    <t>施設の安全点検</t>
    <rPh sb="0" eb="2">
      <t>シセツ</t>
    </rPh>
    <rPh sb="3" eb="5">
      <t>アンゼン</t>
    </rPh>
    <rPh sb="5" eb="7">
      <t>テンケン</t>
    </rPh>
    <phoneticPr fontId="3"/>
  </si>
  <si>
    <t>安全に関する指導</t>
    <rPh sb="0" eb="2">
      <t>アンゼン</t>
    </rPh>
    <rPh sb="3" eb="4">
      <t>カン</t>
    </rPh>
    <rPh sb="6" eb="8">
      <t>シドウ</t>
    </rPh>
    <phoneticPr fontId="3"/>
  </si>
  <si>
    <t>職員の研修</t>
    <rPh sb="0" eb="2">
      <t>ショクイン</t>
    </rPh>
    <rPh sb="3" eb="5">
      <t>ケンシュウ</t>
    </rPh>
    <phoneticPr fontId="3"/>
  </si>
  <si>
    <t>◆研修や訓練の実施</t>
    <rPh sb="4" eb="6">
      <t>クンレン</t>
    </rPh>
    <phoneticPr fontId="3"/>
  </si>
  <si>
    <t>適・否
(　　)</t>
  </si>
  <si>
    <t xml:space="preserve">３　２の安全点検のほか、設備等について日常的な点検を行い、環境の安全を図らなければならない。
</t>
    <rPh sb="4" eb="6">
      <t>アンゼン</t>
    </rPh>
    <rPh sb="6" eb="8">
      <t>テンケン</t>
    </rPh>
    <rPh sb="12" eb="14">
      <t>セツビ</t>
    </rPh>
    <rPh sb="14" eb="15">
      <t>トウ</t>
    </rPh>
    <rPh sb="19" eb="22">
      <t>ニチジョウテキ</t>
    </rPh>
    <rPh sb="23" eb="25">
      <t>テンケン</t>
    </rPh>
    <rPh sb="26" eb="27">
      <t>オコナ</t>
    </rPh>
    <rPh sb="29" eb="31">
      <t>カンキョウ</t>
    </rPh>
    <rPh sb="32" eb="34">
      <t>アンゼン</t>
    </rPh>
    <rPh sb="35" eb="36">
      <t>ハカ</t>
    </rPh>
    <phoneticPr fontId="3"/>
  </si>
  <si>
    <t>施設、設備の安全点検等の実施状況</t>
    <phoneticPr fontId="3"/>
  </si>
  <si>
    <t>学期ごとの実施</t>
    <rPh sb="0" eb="2">
      <t>ガッキ</t>
    </rPh>
    <rPh sb="5" eb="7">
      <t>ジッシ</t>
    </rPh>
    <phoneticPr fontId="3"/>
  </si>
  <si>
    <t>◆設備等の日常的な点検の実施</t>
    <rPh sb="1" eb="4">
      <t>セツビトウ</t>
    </rPh>
    <rPh sb="5" eb="8">
      <t>ニチジョウテキ</t>
    </rPh>
    <rPh sb="9" eb="11">
      <t>テンケン</t>
    </rPh>
    <rPh sb="12" eb="14">
      <t>ジッシ</t>
    </rPh>
    <phoneticPr fontId="3"/>
  </si>
  <si>
    <t>　次の事項について、遵守していること。
(1) 在園時の事故防止のために、園児の心身の状態等を踏まえつつ、認定こども園法第27条において準用する学校保健安全法第27条の学校安全計画の策定等を通じ、全職員の共通理解や体制づくりを図るとともに、家庭や地域の関係機関の協力の下に安全指導を行うこと。
(2) 事故防止の取組を行う際には、特に、睡眠中、プール活動・水遊び中、食事中等の場面では重大事故が発生しやすいことを踏まえ、園児の主体的な活動を大切にしつつ、施設内外の環境の配慮や指導の工夫を行うなど、必要な対策を講じること。</t>
    <phoneticPr fontId="3"/>
  </si>
  <si>
    <t>(3) 認定こども園法第27条において準用する学校保健安全法第29条の危険等発生時対処要領に基づき、事故の発生に備えるとともに施設内外の危険箇所の点検や訓練を実施すること。また、外部からの不審者等の侵入防止のための措置や訓練など不測の事態に備え必要な対応を行うこと。更に、園児の精神保健面における対応に留意すること。</t>
    <phoneticPr fontId="3"/>
  </si>
  <si>
    <t>　自動車を運行する場合の所在の確認</t>
    <phoneticPr fontId="3"/>
  </si>
  <si>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3"/>
  </si>
  <si>
    <t>している　・　していない</t>
  </si>
  <si>
    <t>・所在確認の方法</t>
    <rPh sb="1" eb="3">
      <t>ショザイ</t>
    </rPh>
    <rPh sb="3" eb="5">
      <t>カクニン</t>
    </rPh>
    <rPh sb="6" eb="8">
      <t>ホウホウ</t>
    </rPh>
    <phoneticPr fontId="3"/>
  </si>
  <si>
    <t>乗車時及び降車時の点呼</t>
    <rPh sb="2" eb="3">
      <t>ジ</t>
    </rPh>
    <rPh sb="7" eb="8">
      <t>ジ</t>
    </rPh>
    <phoneticPr fontId="3"/>
  </si>
  <si>
    <t>（</t>
    <phoneticPr fontId="3"/>
  </si>
  <si>
    <t>）</t>
    <phoneticPr fontId="3"/>
  </si>
  <si>
    <t>・記録の有無</t>
    <rPh sb="1" eb="3">
      <t>キロク</t>
    </rPh>
    <rPh sb="4" eb="6">
      <t>ウム</t>
    </rPh>
    <phoneticPr fontId="3"/>
  </si>
  <si>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3"/>
  </si>
  <si>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睡眠中の事故防止の注意事項として、１歳以上であっても子どもの発達状況により、仰向けに寝かせること。また、預け始めの子どもについては特に注意し、きめ細かな見守りが重要である。</t>
    <phoneticPr fontId="3"/>
  </si>
  <si>
    <t>センサー</t>
    <phoneticPr fontId="3"/>
  </si>
  <si>
    <t>9　疾病等への対応</t>
    <rPh sb="2" eb="4">
      <t>シッペイ</t>
    </rPh>
    <rPh sb="4" eb="5">
      <t>ナド</t>
    </rPh>
    <rPh sb="7" eb="9">
      <t>タイオウ</t>
    </rPh>
    <phoneticPr fontId="3"/>
  </si>
  <si>
    <t>　感染症やその他の疾病の予防対策</t>
    <phoneticPr fontId="3"/>
  </si>
  <si>
    <t>　感染症やその他の疾病の発生予防に努め、その発生や疑いがある場合には必要に応じて学校医、市、保健所等に連絡し、その指示に従うとともに、保護者や全ての職員に連絡し、予防等について協力を求めていること。また、感染症に関する幼保連携型認定こども園の対応方法等について、あらかじめ関係機関の協力を得ていること。</t>
    <phoneticPr fontId="3"/>
  </si>
  <si>
    <t>　園児の疾病等の事態に備え、保健室の環境を整え、救急用の薬品、材料等を適切な管理の下に常備し、全ての職員が対応できるようにしていること。</t>
    <phoneticPr fontId="3"/>
  </si>
  <si>
    <t>※年度内に担当となった全職員を記入してください。</t>
    <phoneticPr fontId="3"/>
  </si>
  <si>
    <t>　食育計画の作成状況</t>
    <rPh sb="1" eb="3">
      <t>ショクイク</t>
    </rPh>
    <rPh sb="3" eb="5">
      <t>ケイカク</t>
    </rPh>
    <rPh sb="6" eb="8">
      <t>サクセイ</t>
    </rPh>
    <rPh sb="8" eb="10">
      <t>ジョウキョウ</t>
    </rPh>
    <phoneticPr fontId="3"/>
  </si>
  <si>
    <t xml:space="preserve">  園児が自らの感覚や体験を通して、自然の恵みとしての食材や食の循環・環境への意識、調理する人への感謝の気持ちが育つように、園児と調理員等との関わりや、調理室など食に関する環境に配慮していること。</t>
    <phoneticPr fontId="3"/>
  </si>
  <si>
    <t>　体調不良、食物アレルギー、障害のある園児等への食事に関する対応状況</t>
    <phoneticPr fontId="3"/>
  </si>
  <si>
    <t>　体調不良、食物アレルギー、障害のある園児など、園児一人一人の心身の状態等に応じ、学校医、かかりつけ医等の指示や協力の下に適切に対応していること。
　子どもの健康と安全の向上に資する観点から、子どもの食物アレルギー等に配慮した食事の提供を行うとともに、児童福祉施設における食物アレルギー対策に取り組み、食物アレルギーを有する子どもの生活がより一層、安心・安全なものとなるよう誤配及び誤食等の発生予防に努めること。
　また、子ども自身が自分の食物アレルギーの状況を自覚し、食物アレルギーを有していることを自身の言葉で伝えることが困難である場合なども踏まえ、施設内の職員は、生活管理指導表等を活用して、状況を把握するよう留意するとともに、子どもの異変時の対応等に備え、平素より危機管理体制を構築しておくこと。</t>
    <phoneticPr fontId="3"/>
  </si>
  <si>
    <t>　アレルギー疾患を有する園児に関しては、保護者と連携し、医師の診断及び指示に基づき、適切な対応を行っていること。また、食物アレルギーに関して、関係機関と連携して、当該幼保連携型認定こども園の体制構築など、安全な環境の整備を行っていること。</t>
    <phoneticPr fontId="3"/>
  </si>
  <si>
    <t>※分園の特例適用の場合</t>
    <phoneticPr fontId="3"/>
  </si>
  <si>
    <t>分園で調理</t>
    <phoneticPr fontId="3"/>
  </si>
  <si>
    <t>本園で調理し、搬入</t>
    <phoneticPr fontId="3"/>
  </si>
  <si>
    <t>　調理業務の委託状況</t>
    <rPh sb="1" eb="3">
      <t>チョウリ</t>
    </rPh>
    <rPh sb="3" eb="5">
      <t>ギョウム</t>
    </rPh>
    <rPh sb="6" eb="8">
      <t>イタク</t>
    </rPh>
    <rPh sb="8" eb="10">
      <t>ジョウキョウ</t>
    </rPh>
    <phoneticPr fontId="3"/>
  </si>
  <si>
    <t>　調理業務の委託を行う場合は、施設内の調理室を使用して調理させていること(認定こども園基準条例附則第3項の幼保連携型認定こども園の設置に係る特例による場合を除く)。</t>
    <phoneticPr fontId="3"/>
  </si>
  <si>
    <t>　施設は次に掲げる業務を自ら実施していること。
1　受託事業者に対して、施設における給食の意義・重要性を認識させること。
2　園児の栄養基準及び献立の作成基準を受託業者に明示するとともに、献立表が当該基準どおり作成されているか事前に確認すること。
3　献立表に示された食事内容の調理等について、必要な事項を現場作業責任者に指示を与えること。
4　毎回、あらかじめ責任者を定めて、園児の摂食前までに検食を行うこと。また、異常があった場合には、給食を中止すること。
5　受託業者が実施した給食業務従事者の健康診断及び検便の実施状況並びに結果を確認すること。
6　調理業務の衛生的な取扱い、材料の購入その他契約の履行状況を確認すること。
7　随時園児の嗜好調査の実施及び喫食状況の把握を行うとともに、栄養基準を満たしていることを確認すること。
8　園児の発育及び発達の過程に応じて食に関し配慮すべき事項を定めた食育に関する計画に基づき食事の提供が行えるように、受託業者と連携すること。
9　適正な発育や健康の保持増進の観点から、入所園児及び保護者に対する栄養指導を積極的に進めるよう努めること。</t>
    <rPh sb="36" eb="38">
      <t>シセツ</t>
    </rPh>
    <rPh sb="63" eb="65">
      <t>エンジ</t>
    </rPh>
    <rPh sb="320" eb="322">
      <t>エンジ</t>
    </rPh>
    <phoneticPr fontId="2"/>
  </si>
  <si>
    <t>　受託業者は次に掲げる事項のすべてを満たしていること。
1　施設における給食の趣旨を十分認識し、適正な食材を使用するとともに所要の栄養量が確保される調理を行うことができ、かつ衛生管理体制の確立等により安全性の高い品質管理に努めた食事を提供できる能力を有する者であること。
2　調理業務の運営実績や組織形態からみて、当該受託業務を継続的かつ安定的に遂行できる能力を有すると認められる者であること。
3　受託業務に関し、専門的な立場から必要な指導を行う栄養士が確保されていること。
4　調理業務に従事する者の大半は、当該業務について相当の経験を有すること。
5　調理業務従事者に対して、定期的に、衛生面及び技術面の教育又は訓練を実施すること。
6　調理業務従事者に対して、定期的に、健康診断及び検便を実施するものであること。
7　不当廉売行為等健全な商習慣に違反する行為を行わない者であること。</t>
    <rPh sb="190" eb="191">
      <t>モノ</t>
    </rPh>
    <rPh sb="388" eb="389">
      <t>モノ</t>
    </rPh>
    <phoneticPr fontId="2"/>
  </si>
  <si>
    <t>　契約内容、施設と受託業者との業務分担及び経費負担を明確にした契約書を取り交していること。
　なお、その契約書には、監査事項33の監査内容1、4、5及び6に係る事項並びに次に掲げる事項が明確になっていること。
1　受託業者に対して、施設側から必要な資料の提出を
　求めることができるとともに、その結果、改善の必要が
　あると認める場合には、施設は、必要な指導・助言を
　行うことができること。
2　受託業者が契約書で定めた事項を誠実に履行しないと
　施設が認めたとき、その他受託業者が適正な給食を確保
　する上で支障となる行為を行ったときは、契約期間中で
　あっても施設側において契約を解除できること。
3　受託業者の労働争議その他の事情により、受託業務の
　遂行が困難となった場合の業務の代行保証に関するこ
　と。
4　受託業者の責任で法定伝染病又は食中毒等の事故が発生
　した場合及び契約に定める義務を履行しないため施設に
　損害を与えた場合は、受託業者は施設に対し損害賠償を
　行うこと。</t>
    <rPh sb="58" eb="60">
      <t>カンサ</t>
    </rPh>
    <rPh sb="60" eb="62">
      <t>ジコウ</t>
    </rPh>
    <rPh sb="65" eb="67">
      <t>カンサ</t>
    </rPh>
    <rPh sb="67" eb="69">
      <t>ナイヨウ</t>
    </rPh>
    <rPh sb="225" eb="227">
      <t>シセツ</t>
    </rPh>
    <rPh sb="283" eb="285">
      <t>シセツ</t>
    </rPh>
    <rPh sb="410" eb="412">
      <t>シセツ</t>
    </rPh>
    <rPh sb="430" eb="432">
      <t>シセツ</t>
    </rPh>
    <phoneticPr fontId="2"/>
  </si>
  <si>
    <t>適正な給食材料の使用及び所要の栄養量が確保される調理の実施</t>
    <phoneticPr fontId="3"/>
  </si>
  <si>
    <t>調理従事業務者の経験の程度</t>
    <phoneticPr fontId="3"/>
  </si>
  <si>
    <t>受託業者の衛生面及び技術面の教育又は訓練の実施</t>
    <phoneticPr fontId="3"/>
  </si>
  <si>
    <t>調理従事者の定期的な健康診断及び検便の実施</t>
    <phoneticPr fontId="3"/>
  </si>
  <si>
    <t>　保護者との相談及び援助</t>
    <phoneticPr fontId="3"/>
  </si>
  <si>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phoneticPr fontId="3"/>
  </si>
  <si>
    <t>　地域における子育て家庭の保護者等に対する支援状況</t>
    <phoneticPr fontId="3"/>
  </si>
  <si>
    <t>1　認定こども園法第2条第12項に規定する子育て支援事業を実施する際には、当該幼保連携型認定こども園がもつ地域性や専門性などを十分に考慮して当地域において必要と認められるものを適切に実施していること。
　また、地域の子どもに対する一時預かり事業などの活動を行う際には、一人一人の子どもの心身の状態などを考慮するとともに、教育及び保育との関連に配慮するなど、柔軟に活動を展開できるようにしていること。
2　地域の関係機関等との積極的な連携及び協力を図るとともに、子育ての支援に関する地域の人材の積極的な活用を図るよう努めていること。
　また、地域の要保護児童への対応など、地域の子どもを巡る諸課題に対し、要保護児童対策地域協議会など関係機関等と連携及び協力して取り組むよう努めていること。</t>
    <phoneticPr fontId="3"/>
  </si>
  <si>
    <t>　特定教育・保育施設は、その運営に当たっては、地域住民又はその自発的な活動等との連携及び協力を行う等の地域との交流に努めていること。</t>
    <phoneticPr fontId="3"/>
  </si>
  <si>
    <t>　特定教育・保育施設においては、教育・保育給付認定子どもの国籍、信条、社会的身分又は特定教育・保育の提供に要する費用を負担するか否かによって、差別的取扱いをしてはならない。</t>
    <phoneticPr fontId="3"/>
  </si>
  <si>
    <t>　職員は、教育・保育給付認定子どもに対し、児童福祉法第33条の10各号に掲げる行為その他当該教育・保育給付認定子どもの心身に有害な影響を与える行為をしていないこと。
【児童福祉法第３３条の１０】
(1)身体に外傷が生じ、又は生じるおそれのある暴行を加えること。
(2)わいせつな行為をすること又は入所児童等をしてわいせつな行為をさせること。
(3)心身の正常な発達を妨げるような著しい減食又は長時間の放置、同居人若しくは生活を共にする他の児童による(1)、(2)又は(4)に掲げる行為の放置その他の施設職員等としての養育又は業務を著しく怠ること。
(4)著しい暴言又は著しく拒絶的な対応その他の入所児童に著しい心理的外傷を与える言動を行うこと。</t>
    <phoneticPr fontId="3"/>
  </si>
  <si>
    <t>14　職員の知識及び技能の向上等</t>
    <rPh sb="3" eb="5">
      <t>ショクイン</t>
    </rPh>
    <rPh sb="6" eb="8">
      <t>チシキ</t>
    </rPh>
    <rPh sb="8" eb="9">
      <t>オヨ</t>
    </rPh>
    <rPh sb="10" eb="12">
      <t>ギノウ</t>
    </rPh>
    <rPh sb="13" eb="15">
      <t>コウジョウ</t>
    </rPh>
    <rPh sb="15" eb="16">
      <t>ナド</t>
    </rPh>
    <phoneticPr fontId="3"/>
  </si>
  <si>
    <t xml:space="preserve">　職員は常に自己研鑽に励み、法に定める幼保連携型認定こども園の目的を達成するために必要な知識及び技能の修得、維持及び向上に努め、施設は、職員に対し、その資質の向上のための研修の機会を確保していること。
</t>
    <phoneticPr fontId="3"/>
  </si>
  <si>
    <t>15　情報の提供</t>
    <rPh sb="3" eb="5">
      <t>ジョウホウ</t>
    </rPh>
    <rPh sb="6" eb="8">
      <t>テイキョウ</t>
    </rPh>
    <phoneticPr fontId="3"/>
  </si>
  <si>
    <t xml:space="preserve">　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こと。
</t>
    <phoneticPr fontId="3"/>
  </si>
  <si>
    <t>　当該特定教育・保育施設について広告をする場合において、その内容を虚偽のもの又は誇大なものとしていないこと。</t>
    <phoneticPr fontId="3"/>
  </si>
  <si>
    <t>16　特定教育・保育に関する評価等</t>
    <phoneticPr fontId="3"/>
  </si>
  <si>
    <t>　評価（自己評価、学校関係者評価、第三者評価）</t>
    <phoneticPr fontId="3"/>
  </si>
  <si>
    <t>　自らその提供する特定教育・保育の質の評価を行い、常にその改善を図っていること。</t>
    <phoneticPr fontId="3"/>
  </si>
  <si>
    <t>　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ていること。</t>
    <phoneticPr fontId="3"/>
  </si>
  <si>
    <t>(</t>
    <phoneticPr fontId="3"/>
  </si>
  <si>
    <t>インターネット</t>
    <phoneticPr fontId="3"/>
  </si>
  <si>
    <t>17　運営の状況に関する評価</t>
    <phoneticPr fontId="3"/>
  </si>
  <si>
    <t>　運営状況に関する評価及び結果の公表状況</t>
    <phoneticPr fontId="3"/>
  </si>
  <si>
    <t>　教育及び保育並びに子育て支援事業の状況その他の運営の状況について評価を行い、運営の改善を図るため必要な措置を講ずるよう努めていること。評価の方法は以下のとおりとしていること。
1　幼保連携型認定こども園の設置者は、教育及び保育並びに子育て支援事業の状況その他の運営の状況について自ら評価を行い、その結果を公表していること。評価を行うに当たっては、その実情に応じ、適切な項目を設定して行っていること。
2　設置者は、1の評価の結果を踏まえた園児の保護者やその他の施設の関係者(当該幼保連携型認定こども園の職員を除く。)による評価を行い、その結果を公表するよう努めていること。
3　設置者は、教育及び保育等の状況その他について、定期的に外部の者による評価を受けて、その結果を公表するよう努めていること。</t>
    <phoneticPr fontId="3"/>
  </si>
  <si>
    <t>　※　周知事項　※</t>
    <rPh sb="3" eb="5">
      <t>シュウチ</t>
    </rPh>
    <rPh sb="5" eb="7">
      <t>ジコウ</t>
    </rPh>
    <phoneticPr fontId="3"/>
  </si>
  <si>
    <t>業務継続計画の策定等</t>
    <rPh sb="0" eb="2">
      <t>ギョウム</t>
    </rPh>
    <rPh sb="2" eb="4">
      <t>ケイゾク</t>
    </rPh>
    <rPh sb="4" eb="6">
      <t>ケイカク</t>
    </rPh>
    <rPh sb="7" eb="9">
      <t>サクテイ</t>
    </rPh>
    <rPh sb="9" eb="10">
      <t>トウ</t>
    </rPh>
    <phoneticPr fontId="3"/>
  </si>
  <si>
    <t>-</t>
  </si>
  <si>
    <t>１　園児等の安全の確保を図るため、施設の実情に応じて、危険等発生時において当該施設の職員がとるべき措置の具体的内容及び手順を定めた対処要領を作成していること。
２　危険等発生時対処要領の職員に対する周知、訓練の実施その他の危険等発生時において職員が適切に対処するために必要な措置を講じていること。</t>
    <phoneticPr fontId="3"/>
  </si>
  <si>
    <t>　給食の提供は次のとおり、適切に行っていること。
1　保育を必要とする子どもに該当する園児に食事を提供するときは、当該施設内で調理していること。
2　献立は、できる限り変化に富み、保育を必要とする子どもに該当する園児の健全な発育に必要な栄養量を含有するものであること。
3　食品の種類及び調理方法について、栄養並びに保育を必要とする子どもに該当する園児の身体的状況及び嗜好を考慮したものであること。
4　調理はあらかじめ作成された献立に従って行っていること。
5　園児の健康な生活の基本としての食を営む力の育成に努めること。</t>
    <phoneticPr fontId="3"/>
  </si>
  <si>
    <t>提出書類</t>
    <rPh sb="0" eb="2">
      <t>テイシュツ</t>
    </rPh>
    <rPh sb="2" eb="4">
      <t>ショルイ</t>
    </rPh>
    <phoneticPr fontId="3"/>
  </si>
  <si>
    <t>◆園長 →</t>
    <rPh sb="1" eb="3">
      <t>エンチョウ</t>
    </rPh>
    <phoneticPr fontId="3"/>
  </si>
  <si>
    <t>※非専任の場合は員数＋１</t>
    <rPh sb="1" eb="2">
      <t>ヒ</t>
    </rPh>
    <rPh sb="2" eb="4">
      <t>センニン</t>
    </rPh>
    <rPh sb="5" eb="7">
      <t>バアイ</t>
    </rPh>
    <rPh sb="8" eb="10">
      <t>インスウ</t>
    </rPh>
    <phoneticPr fontId="3"/>
  </si>
  <si>
    <t>(1)感染症や非常災害の発生時において、利用者に対する
　支援の提供を継続的に実施するための、及び非常時の体
　制で早期の業務再開を図るための計画（以下業務継続
　画という。）を策定し、当該業務継続計画に従い必要な
　措置を講ずるよう努めること。
(2)職員に対し、業務継続計画について周知するととも
　に、必要な研修及び訓練を定期的に実施するよう努める
　こと。
(3)定期的に業務継続計画の見直しを行い、必要に応じて
　業務継続計画の変更を行うよう努めること。</t>
    <rPh sb="3" eb="6">
      <t>カンセンショウ</t>
    </rPh>
    <rPh sb="7" eb="9">
      <t>ヒジョウ</t>
    </rPh>
    <rPh sb="9" eb="11">
      <t>サイガイ</t>
    </rPh>
    <rPh sb="12" eb="14">
      <t>ハッセイ</t>
    </rPh>
    <rPh sb="14" eb="15">
      <t>ジ</t>
    </rPh>
    <rPh sb="20" eb="23">
      <t>リヨウシャ</t>
    </rPh>
    <rPh sb="24" eb="25">
      <t>タイ</t>
    </rPh>
    <rPh sb="29" eb="31">
      <t>シエン</t>
    </rPh>
    <rPh sb="32" eb="34">
      <t>テイキョウ</t>
    </rPh>
    <rPh sb="39" eb="41">
      <t>ジッシ</t>
    </rPh>
    <rPh sb="47" eb="48">
      <t>オヨ</t>
    </rPh>
    <rPh sb="49" eb="51">
      <t>ヒジョウ</t>
    </rPh>
    <rPh sb="51" eb="52">
      <t>ジ</t>
    </rPh>
    <rPh sb="58" eb="60">
      <t>ソウキ</t>
    </rPh>
    <rPh sb="61" eb="63">
      <t>ギョウム</t>
    </rPh>
    <rPh sb="63" eb="65">
      <t>サイカイ</t>
    </rPh>
    <rPh sb="66" eb="67">
      <t>ハカ</t>
    </rPh>
    <rPh sb="71" eb="73">
      <t>ケイカク</t>
    </rPh>
    <rPh sb="74" eb="76">
      <t>イカ</t>
    </rPh>
    <rPh sb="76" eb="78">
      <t>ギョウム</t>
    </rPh>
    <rPh sb="78" eb="80">
      <t>ケイゾク</t>
    </rPh>
    <rPh sb="89" eb="91">
      <t>サクテイ</t>
    </rPh>
    <rPh sb="93" eb="95">
      <t>トウガイ</t>
    </rPh>
    <rPh sb="102" eb="103">
      <t>シタガ</t>
    </rPh>
    <rPh sb="104" eb="106">
      <t>ヒツヨウ</t>
    </rPh>
    <rPh sb="109" eb="111">
      <t>ソチ</t>
    </rPh>
    <rPh sb="112" eb="113">
      <t>コウ</t>
    </rPh>
    <rPh sb="117" eb="118">
      <t>ツト</t>
    </rPh>
    <rPh sb="127" eb="129">
      <t>ショクイン</t>
    </rPh>
    <rPh sb="130" eb="131">
      <t>タイ</t>
    </rPh>
    <rPh sb="133" eb="135">
      <t>ギョウム</t>
    </rPh>
    <rPh sb="135" eb="137">
      <t>ケイゾク</t>
    </rPh>
    <rPh sb="137" eb="139">
      <t>ケイカク</t>
    </rPh>
    <rPh sb="143" eb="145">
      <t>シュウチ</t>
    </rPh>
    <rPh sb="154" eb="156">
      <t>ヒツヨウ</t>
    </rPh>
    <rPh sb="157" eb="159">
      <t>ケンシュウ</t>
    </rPh>
    <rPh sb="159" eb="160">
      <t>オヨ</t>
    </rPh>
    <rPh sb="161" eb="163">
      <t>クンレン</t>
    </rPh>
    <rPh sb="164" eb="167">
      <t>テイキテキ</t>
    </rPh>
    <rPh sb="168" eb="170">
      <t>ジッシ</t>
    </rPh>
    <rPh sb="174" eb="175">
      <t>ツト</t>
    </rPh>
    <rPh sb="186" eb="189">
      <t>テイキテキ</t>
    </rPh>
    <rPh sb="190" eb="192">
      <t>ギョウム</t>
    </rPh>
    <rPh sb="192" eb="194">
      <t>ケイゾク</t>
    </rPh>
    <rPh sb="194" eb="196">
      <t>ケイカク</t>
    </rPh>
    <rPh sb="197" eb="199">
      <t>ミナオ</t>
    </rPh>
    <rPh sb="201" eb="202">
      <t>オコナ</t>
    </rPh>
    <rPh sb="204" eb="206">
      <t>ヒツヨウ</t>
    </rPh>
    <rPh sb="207" eb="208">
      <t>オウ</t>
    </rPh>
    <rPh sb="212" eb="214">
      <t>ギョウム</t>
    </rPh>
    <rPh sb="214" eb="216">
      <t>ケイゾク</t>
    </rPh>
    <rPh sb="216" eb="218">
      <t>ケイカク</t>
    </rPh>
    <rPh sb="219" eb="221">
      <t>ヘンコウ</t>
    </rPh>
    <rPh sb="222" eb="223">
      <t>オコナ</t>
    </rPh>
    <rPh sb="226" eb="227">
      <t>ツト</t>
    </rPh>
    <phoneticPr fontId="3"/>
  </si>
  <si>
    <t>ある・ない</t>
  </si>
  <si>
    <t>　提供した特定教育・保育に関する教育・保育給付認定子ども又は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こと。</t>
    <phoneticPr fontId="3"/>
  </si>
  <si>
    <t>　子ども・子育て支援法第19条各号に掲げる小学校就学前子どもの区分の利用定員になっていること。
　※3号認定子どもの区分にあっては、満1歳に満たない小学校就学前子ども及び満1歳以上の小学校就学前子どもに区分して定めるものとする。</t>
    <phoneticPr fontId="3"/>
  </si>
  <si>
    <t>　データベース活用</t>
    <phoneticPr fontId="3"/>
  </si>
  <si>
    <t>している・していない・該当なし</t>
  </si>
  <si>
    <t>令和6年度　指導監査事前提出資料</t>
    <rPh sb="0" eb="2">
      <t>レイワ</t>
    </rPh>
    <phoneticPr fontId="3"/>
  </si>
  <si>
    <t>・令和６年度の全体的な計画(指導計画)の写し</t>
    <rPh sb="7" eb="9">
      <t>ゼンタイ</t>
    </rPh>
    <rPh sb="9" eb="10">
      <t>テキ</t>
    </rPh>
    <rPh sb="11" eb="13">
      <t>ケイカク</t>
    </rPh>
    <rPh sb="14" eb="16">
      <t>シドウ</t>
    </rPh>
    <rPh sb="16" eb="18">
      <t>ケイカク</t>
    </rPh>
    <rPh sb="20" eb="21">
      <t>ウツ</t>
    </rPh>
    <phoneticPr fontId="3"/>
  </si>
  <si>
    <t>・令和６年度各年齢（１クラス分）の長期的な指導計画の写し（４月の内容を含むもの１部）
・令和６年度各年齢（１クラス分）の短期的な指導計画の写し（４月の内容がわかるもの１部）</t>
    <rPh sb="6" eb="7">
      <t>カク</t>
    </rPh>
    <rPh sb="7" eb="9">
      <t>ネンレイ</t>
    </rPh>
    <rPh sb="14" eb="15">
      <t>ブン</t>
    </rPh>
    <rPh sb="26" eb="27">
      <t>ウツ</t>
    </rPh>
    <rPh sb="35" eb="36">
      <t>フク</t>
    </rPh>
    <rPh sb="40" eb="41">
      <t>ブ</t>
    </rPh>
    <rPh sb="48" eb="49">
      <t>ド</t>
    </rPh>
    <rPh sb="49" eb="52">
      <t>カクネンレイ</t>
    </rPh>
    <rPh sb="60" eb="63">
      <t>タンキテキ</t>
    </rPh>
    <rPh sb="64" eb="66">
      <t>シドウ</t>
    </rPh>
    <rPh sb="66" eb="68">
      <t>ケイカク</t>
    </rPh>
    <rPh sb="69" eb="70">
      <t>ウツ</t>
    </rPh>
    <rPh sb="73" eb="74">
      <t>ガツ</t>
    </rPh>
    <rPh sb="75" eb="77">
      <t>ナイヨウ</t>
    </rPh>
    <rPh sb="84" eb="85">
      <t>ブ</t>
    </rPh>
    <phoneticPr fontId="3"/>
  </si>
  <si>
    <t>している・していない</t>
  </si>
  <si>
    <t>◆園内の掲示場所</t>
    <rPh sb="1" eb="3">
      <t>エンナイ</t>
    </rPh>
    <rPh sb="4" eb="6">
      <t>ケイジ</t>
    </rPh>
    <rPh sb="6" eb="8">
      <t>バショ</t>
    </rPh>
    <phoneticPr fontId="3"/>
  </si>
  <si>
    <t>ここdeサーチへの掲載</t>
    <rPh sb="9" eb="11">
      <t>ケイサイ</t>
    </rPh>
    <phoneticPr fontId="3"/>
  </si>
  <si>
    <t>園ホームページへの掲載
※下欄に掲載ページアドレスを記載してください</t>
    <rPh sb="0" eb="1">
      <t>エン</t>
    </rPh>
    <rPh sb="9" eb="11">
      <t>ケイサイ</t>
    </rPh>
    <rPh sb="13" eb="15">
      <t>カラン</t>
    </rPh>
    <rPh sb="16" eb="18">
      <t>ケイサイ</t>
    </rPh>
    <rPh sb="26" eb="28">
      <t>キサイ</t>
    </rPh>
    <phoneticPr fontId="3"/>
  </si>
  <si>
    <t>（</t>
    <phoneticPr fontId="3"/>
  </si>
  <si>
    <t>）</t>
    <phoneticPr fontId="3"/>
  </si>
  <si>
    <t>している　・　いない</t>
  </si>
  <si>
    <t>している　・　いない　・業務委託</t>
  </si>
  <si>
    <t>令和6年度　指導監査事前提出資料
相模原市指導監査基準幼保連携型認定こども園対応
～　利　用　者　処　遇　～</t>
    <rPh sb="0" eb="1">
      <t>レイ</t>
    </rPh>
    <rPh sb="1" eb="2">
      <t>ワ</t>
    </rPh>
    <rPh sb="3" eb="5">
      <t>ネンド</t>
    </rPh>
    <rPh sb="6" eb="8">
      <t>シドウ</t>
    </rPh>
    <rPh sb="8" eb="10">
      <t>カンサ</t>
    </rPh>
    <rPh sb="10" eb="12">
      <t>ジゼン</t>
    </rPh>
    <rPh sb="12" eb="14">
      <t>テイシュツ</t>
    </rPh>
    <rPh sb="14" eb="16">
      <t>シリョウ</t>
    </rPh>
    <rPh sb="27" eb="28">
      <t>ヨウ</t>
    </rPh>
    <rPh sb="28" eb="29">
      <t>ホ</t>
    </rPh>
    <rPh sb="29" eb="32">
      <t>レンケイガタ</t>
    </rPh>
    <rPh sb="32" eb="34">
      <t>ニンテイ</t>
    </rPh>
    <rPh sb="37" eb="38">
      <t>エン</t>
    </rPh>
    <rPh sb="43" eb="44">
      <t>リ</t>
    </rPh>
    <rPh sb="45" eb="46">
      <t>ヨウ</t>
    </rPh>
    <rPh sb="47" eb="48">
      <t>シャ</t>
    </rPh>
    <rPh sb="49" eb="50">
      <t>トコロ</t>
    </rPh>
    <rPh sb="51" eb="52">
      <t>グウ</t>
    </rPh>
    <phoneticPr fontId="3"/>
  </si>
  <si>
    <t>※次の指導計画の写しをご提出ください。
　・令和6年度各年齢(1クラス分)の長期的な指導計画の
　　写し(4月の内容を含むもの1部)
　・令和6年度各年齢(1クラス分)の短期的な指導計画の
　　写し(4月の内容がわかるもの)</t>
    <rPh sb="1" eb="2">
      <t>ツギ</t>
    </rPh>
    <rPh sb="3" eb="5">
      <t>シドウ</t>
    </rPh>
    <rPh sb="5" eb="7">
      <t>ケイカク</t>
    </rPh>
    <rPh sb="8" eb="9">
      <t>ウツ</t>
    </rPh>
    <rPh sb="12" eb="14">
      <t>テイシュツ</t>
    </rPh>
    <rPh sb="23" eb="25">
      <t>レイワ</t>
    </rPh>
    <rPh sb="26" eb="28">
      <t>ネンド</t>
    </rPh>
    <rPh sb="28" eb="31">
      <t>カクネンレイ</t>
    </rPh>
    <rPh sb="36" eb="37">
      <t>ブン</t>
    </rPh>
    <rPh sb="39" eb="42">
      <t>チョウキテキ</t>
    </rPh>
    <rPh sb="43" eb="45">
      <t>シドウ</t>
    </rPh>
    <rPh sb="45" eb="47">
      <t>ケイカク</t>
    </rPh>
    <rPh sb="51" eb="52">
      <t>ウツ</t>
    </rPh>
    <rPh sb="55" eb="56">
      <t>ガツ</t>
    </rPh>
    <rPh sb="57" eb="59">
      <t>ナイヨウ</t>
    </rPh>
    <rPh sb="60" eb="61">
      <t>フク</t>
    </rPh>
    <rPh sb="65" eb="66">
      <t>ブ</t>
    </rPh>
    <rPh sb="71" eb="73">
      <t>レイワ</t>
    </rPh>
    <rPh sb="74" eb="75">
      <t>ネン</t>
    </rPh>
    <rPh sb="75" eb="76">
      <t>ド</t>
    </rPh>
    <rPh sb="76" eb="79">
      <t>カクネンレイ</t>
    </rPh>
    <rPh sb="84" eb="85">
      <t>ブン</t>
    </rPh>
    <rPh sb="87" eb="90">
      <t>タンキテキ</t>
    </rPh>
    <rPh sb="91" eb="93">
      <t>シドウ</t>
    </rPh>
    <rPh sb="93" eb="95">
      <t>ケイカク</t>
    </rPh>
    <rPh sb="99" eb="100">
      <t>ウツ</t>
    </rPh>
    <rPh sb="103" eb="104">
      <t>ガツ</t>
    </rPh>
    <rPh sb="105" eb="107">
      <t>ナイヨウ</t>
    </rPh>
    <phoneticPr fontId="3"/>
  </si>
  <si>
    <r>
      <t>　特定教育・保育の提供に当たって、当該特定教育・保育の質の向上を図る上で特に必要であると認められる対価について、教育・保育給付認定保護者から支払を受けるときは、当該特定教育・保育に要する費用として見込まれるものの額と特定教育・保育費用基準額との差額に相当する金額の範囲内でその額を設定し、支払を受けていること。</t>
    </r>
    <r>
      <rPr>
        <strike/>
        <sz val="10"/>
        <rFont val="ＭＳ 明朝"/>
        <family val="1"/>
        <charset val="128"/>
      </rPr>
      <t xml:space="preserve">
</t>
    </r>
    <r>
      <rPr>
        <sz val="10"/>
        <rFont val="ＭＳ 明朝"/>
        <family val="1"/>
        <charset val="128"/>
      </rPr>
      <t xml:space="preserve">
</t>
    </r>
    <rPh sb="56" eb="58">
      <t>キョウイク</t>
    </rPh>
    <rPh sb="59" eb="61">
      <t>ホイク</t>
    </rPh>
    <rPh sb="61" eb="63">
      <t>キュウフ</t>
    </rPh>
    <rPh sb="63" eb="65">
      <t>ニンテイ</t>
    </rPh>
    <rPh sb="65" eb="67">
      <t>ホゴ</t>
    </rPh>
    <rPh sb="67" eb="68">
      <t>シャ</t>
    </rPh>
    <rPh sb="70" eb="72">
      <t>シハラ</t>
    </rPh>
    <rPh sb="73" eb="74">
      <t>ウ</t>
    </rPh>
    <rPh sb="138" eb="139">
      <t>ガク</t>
    </rPh>
    <rPh sb="140" eb="142">
      <t>セッテイ</t>
    </rPh>
    <rPh sb="144" eb="146">
      <t>シハラ</t>
    </rPh>
    <rPh sb="147" eb="148">
      <t>ウ</t>
    </rPh>
    <phoneticPr fontId="2"/>
  </si>
  <si>
    <t xml:space="preserve">（注4）基本分単価の費用の算定上、ⅰ年齢別配置基準の保育教諭等には主幹保育教諭等2人（教育標準時間認定子どもに係る分及び保育認定子どもに係る分でそれぞれ1人ずつ）を配置するための費用が含まれている。
　主幹保育教諭等が2人又は1人の配置がなされていない場合は、「主幹保育教諭等の専任化により子育て支援の取組みを実施していない場合」の減額調整を行う必要があること。
　また、主幹保育教諭等が1人しか配置されていない場合は、教育標準時間認定又は保育認定のいずれか一方を減算調整すること。
</t>
    <phoneticPr fontId="3"/>
  </si>
  <si>
    <r>
      <t xml:space="preserve">特
</t>
    </r>
    <r>
      <rPr>
        <sz val="6"/>
        <rFont val="ＭＳ 明朝"/>
        <family val="1"/>
        <charset val="128"/>
      </rPr>
      <t>(教･保)</t>
    </r>
    <phoneticPr fontId="3"/>
  </si>
  <si>
    <t>都道府県及び市町村等の教育委員会、幼児教育センター、地方自治体に所属して幼児教育に関する幼児教育アドバイザー等と連携し、園内研修を企画・実施</t>
    <rPh sb="9" eb="10">
      <t>トウ</t>
    </rPh>
    <rPh sb="54" eb="55">
      <t>トウ</t>
    </rPh>
    <phoneticPr fontId="3"/>
  </si>
  <si>
    <t>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１月を超えて兼務が継続している場合は減算調整を行うこと。</t>
    <phoneticPr fontId="3"/>
  </si>
  <si>
    <t xml:space="preserve">　基本分単価において求められる事務職員及び非常勤事務職員（注）を超えて、非常勤事務職員を配置する認定こども園全体の利用定員が91人以上であること。
（注）園長等の職員が兼務する場合又は業務委託をする場合は、配置は不要であること。
</t>
  </si>
  <si>
    <t xml:space="preserve">　基本分単価及び他の加算等の認定に当たって求められる必要保育教諭等の数を超えて、非常勤講師を配置する教育標準時間認定子ども及び保育認定（2 号）子どもに係る利用定員が271 人以上であること。
</t>
  </si>
  <si>
    <t>　年齢別配置基準</t>
    <rPh sb="1" eb="3">
      <t>ネンレイ</t>
    </rPh>
    <rPh sb="3" eb="4">
      <t>ベツ</t>
    </rPh>
    <rPh sb="4" eb="6">
      <t>ハイチ</t>
    </rPh>
    <rPh sb="6" eb="8">
      <t>キジュン</t>
    </rPh>
    <phoneticPr fontId="3"/>
  </si>
  <si>
    <t>　　＜算式＞
　　　｛4歳以上児数×1/30（小数点第1位まで計算（小数点第2位以下切り捨て））｝
　　＋｛3歳児及び満3歳児数×1/20（同）｝
　　＋｛1、2歳児数（保育認定を受けた子どもに限る。）×1/6（同）｝
　　＋｛乳児数×1/3（同）｝
　　＝配置基準上保育教諭等数（小数点以下四捨五入）</t>
    <phoneticPr fontId="3"/>
  </si>
  <si>
    <t>　※チーム保育加配加算を算定している施設は4歳以上児配置改善加算の算定は不可</t>
    <rPh sb="33" eb="35">
      <t>サンテイ</t>
    </rPh>
    <rPh sb="36" eb="38">
      <t>フカ</t>
    </rPh>
    <phoneticPr fontId="3"/>
  </si>
  <si>
    <t xml:space="preserve">1　園児の通園、園外における学習のための移動その他の園児の移動のために自動車を運行するときは、園児の乗車及び降車の際に、点呼その他の園児の所在を確実に把握することができる方法により、園児の所在を確認していること。
2　通園を目的とした自動車(運転席及びこれと並列の座席並びにこれらより一つ後方に備えられた前向きの座席以外の座席を有しないものその他利用の態様を勘案してこれと同程度に園児の見落としのおそれが少ないと認められるものを除く。)を運行するときは、当該自動車にブザーその他の車内の園児の見落としを防止する装置を備え、これを用いて前項に定める所在の確認(園児の自動車からの降車の際に限る。)を行っていること。
</t>
    <phoneticPr fontId="3"/>
  </si>
  <si>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t>
    <rPh sb="47" eb="50">
      <t>コウレイシャ</t>
    </rPh>
    <rPh sb="50" eb="51">
      <t>トウ</t>
    </rPh>
    <rPh sb="58" eb="60">
      <t>シジ</t>
    </rPh>
    <phoneticPr fontId="3"/>
  </si>
  <si>
    <t>　特定教育・保育施設の見やすい場所に、運営規程の概要、職員の勤務の体制、利用者負担その他の利用申込者の特定教育・保育施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していること。</t>
    <phoneticPr fontId="3"/>
  </si>
  <si>
    <t>12 職員処遇</t>
    <rPh sb="3" eb="5">
      <t>ショクイン</t>
    </rPh>
    <rPh sb="5" eb="7">
      <t>ショグウ</t>
    </rPh>
    <phoneticPr fontId="3"/>
  </si>
  <si>
    <t>13　内容及び手続の説明及び同意</t>
    <rPh sb="3" eb="5">
      <t>ナイヨウ</t>
    </rPh>
    <rPh sb="5" eb="6">
      <t>オヨ</t>
    </rPh>
    <rPh sb="7" eb="9">
      <t>テツヅキ</t>
    </rPh>
    <rPh sb="10" eb="12">
      <t>セツメイ</t>
    </rPh>
    <rPh sb="12" eb="13">
      <t>オヨ</t>
    </rPh>
    <rPh sb="14" eb="16">
      <t>ドウイ</t>
    </rPh>
    <phoneticPr fontId="3"/>
  </si>
  <si>
    <t>16　その他</t>
    <rPh sb="5" eb="6">
      <t>タ</t>
    </rPh>
    <phoneticPr fontId="3"/>
  </si>
  <si>
    <t>令和6年度　指導監査事前提出資料
相模原市指導監査基準幼保連携型認定こども園編対応
～　管　理　運　営　～</t>
    <rPh sb="0" eb="1">
      <t>レイ</t>
    </rPh>
    <rPh sb="1" eb="2">
      <t>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38">
      <t>ヨウホ</t>
    </rPh>
    <rPh sb="38" eb="39">
      <t>ヘン</t>
    </rPh>
    <rPh sb="39" eb="41">
      <t>タイオウ</t>
    </rPh>
    <rPh sb="44" eb="45">
      <t>カン</t>
    </rPh>
    <rPh sb="46" eb="47">
      <t>リ</t>
    </rPh>
    <rPh sb="48" eb="49">
      <t>ウン</t>
    </rPh>
    <rPh sb="50" eb="51">
      <t>エイ</t>
    </rPh>
    <phoneticPr fontId="3"/>
  </si>
  <si>
    <t>会計</t>
    <rPh sb="0" eb="2">
      <t>カイケイ</t>
    </rPh>
    <phoneticPr fontId="3"/>
  </si>
  <si>
    <t>確認表</t>
    <phoneticPr fontId="3"/>
  </si>
  <si>
    <t>会計「計算書類等提出確認表」</t>
    <phoneticPr fontId="3"/>
  </si>
  <si>
    <t>計算書類</t>
    <phoneticPr fontId="3"/>
  </si>
  <si>
    <t>計算書類等一式(令和５年度決算のもの)</t>
    <phoneticPr fontId="3"/>
  </si>
  <si>
    <t>児童数報告書等</t>
    <phoneticPr fontId="3"/>
  </si>
  <si>
    <r>
      <rPr>
        <b/>
        <sz val="11"/>
        <color rgb="FFFF0000"/>
        <rFont val="ＭＳ 明朝"/>
        <family val="1"/>
        <charset val="128"/>
      </rPr>
      <t>公定価格加算等に係る申請書類</t>
    </r>
    <r>
      <rPr>
        <sz val="11"/>
        <color rgb="FFFF0000"/>
        <rFont val="ＭＳ 明朝"/>
        <family val="1"/>
        <charset val="128"/>
      </rPr>
      <t>（児童数報告書等書類一式）
（注）保育課に報告しているもので、指導監査実施月の前々月のものをご提出ください。</t>
    </r>
    <phoneticPr fontId="3"/>
  </si>
  <si>
    <r>
      <t>令和</t>
    </r>
    <r>
      <rPr>
        <sz val="24"/>
        <color theme="1"/>
        <rFont val="ＭＳ 明朝"/>
        <family val="1"/>
        <charset val="128"/>
      </rPr>
      <t>6</t>
    </r>
    <r>
      <rPr>
        <sz val="24"/>
        <rFont val="ＭＳ 明朝"/>
        <family val="1"/>
        <charset val="128"/>
      </rPr>
      <t>年度　指導監査事前提出資料
相模原市指導監査基準幼保連携型認定こども園編対応
～　会　　計　～</t>
    </r>
    <rPh sb="0" eb="1">
      <t>レイ</t>
    </rPh>
    <rPh sb="1" eb="2">
      <t>ワ</t>
    </rPh>
    <rPh sb="3" eb="5">
      <t>ネンド</t>
    </rPh>
    <rPh sb="6" eb="8">
      <t>シドウ</t>
    </rPh>
    <rPh sb="8" eb="10">
      <t>カンサ</t>
    </rPh>
    <rPh sb="10" eb="12">
      <t>ジゼン</t>
    </rPh>
    <rPh sb="12" eb="14">
      <t>テイシュツ</t>
    </rPh>
    <rPh sb="14" eb="16">
      <t>シリョウ</t>
    </rPh>
    <rPh sb="27" eb="28">
      <t>ヨウ</t>
    </rPh>
    <rPh sb="28" eb="29">
      <t>ホ</t>
    </rPh>
    <rPh sb="29" eb="32">
      <t>レンケイガタ</t>
    </rPh>
    <rPh sb="32" eb="34">
      <t>ニンテイ</t>
    </rPh>
    <rPh sb="37" eb="38">
      <t>エン</t>
    </rPh>
    <rPh sb="38" eb="39">
      <t>ヘン</t>
    </rPh>
    <rPh sb="44" eb="45">
      <t>カイ</t>
    </rPh>
    <rPh sb="47" eb="48">
      <t>ケイ</t>
    </rPh>
    <phoneticPr fontId="3"/>
  </si>
  <si>
    <t>あり</t>
    <phoneticPr fontId="3"/>
  </si>
  <si>
    <t xml:space="preserve"> 〇3歳児配置改善加算あり　　　　　　　　　　　 ：｛3歳児及び満3歳児数×1/15（同）｝
 〇満3歳児配置改善加算あり　　　　　　　　　　 ：｛3歳児×1/20（同）｝＋｛満3歳児×1/6（同）｝
 〇3歳児配置改善加算及び満3歳児配置改善加算あり：｛3歳児×1/15（同）｝＋｛満3歳児×1/6（同）｝
 〇4歳以上児配置改善加算あり　　　　　　　　　 ：｛4歳児以上数×1/25（同）｝</t>
    <phoneticPr fontId="3"/>
  </si>
  <si>
    <t xml:space="preserve">　別紙4（認定こども園（保育認定2・3号））における「教育標準時間認定子どもの利用定員を設定しない場合（⑰）」の調整を受ける施設の場合については、主幹保育教諭等及び代替保育教諭は保育認定に係るそれぞれ1人ずつの配置があれば足りること。
　また、第4（1）に定める基本分単価において充足すべき職員と各加算に係る取扱いにおいては、主幹保育教諭等2人又は1人が配置されていない場合も、必要となる基本分単価において充足すべき年齢別配置基準職員数及び年齢別配置基準職員を補完する職員数を満たす場合は、基本分単価において充足すべき職員数を満たしていると取り扱って差し支えないこと。
</t>
  </si>
  <si>
    <t>ⅱ その他（※）
ａ 保育認定子どもに係る利用定員 90人以下の施設については1人
ｂ 保育標準時間認定を受けた子どもが利用する施設については1人（注1）
ｃ 主幹保育教諭等（就学前の子どもに関する教育、保育等の総合的な提供の推進に関する法律第14条に規定する副園長、教頭及び主幹保育教諭・指導保育教諭（幼保連携型認定こども園以外の認定こども園においては、主幹教諭・指導教諭・主任保育士）をいう。以下同じ。）2人を専任化させるための代替保育教諭等を2人（うち1人は非常勤講師等でも可とする）（注2）</t>
  </si>
  <si>
    <t xml:space="preserve">　全ての学級に専任の学級担任を配置できるよう、基本分単価及び他の加算等の認定に当たって求められる「必要教員数」を超えて、保育教諭等を配置する教育標準時間認定子ども及び保育（2号）認定子どもに係る利用定員が36人以上300人以下となっていること。
</t>
  </si>
  <si>
    <t xml:space="preserve">　監査事項8の（ア）ⅰの年齢別配置基準のうち、3歳児及び満3歳児に係る保育教諭等の配置基準を3歳児及び満3歳児15人につき1人により実施していること。
　なお、3歳児の実人数が15人を下回る場合であっても、以下の算式による配置基準上保育教諭等数を満たす場合は、加算が適用される。
</t>
  </si>
  <si>
    <t>　４歳以上児配置改善加算</t>
    <phoneticPr fontId="3"/>
  </si>
  <si>
    <t>＜算式＞
｛4歳以上児数×1/25（小数点第1位まで計算（小数点第2位以下切り捨て））｝
＋｛3歳児及び満3歳児数×1/20（同）｝＋｛1、2歳児数（保育認定を受けた子どもに限る。）×1/6（同）｝＋｛乳児数×1/3（同）｝＝配置基準上保育教諭等数（小数点以下四捨五入）</t>
    <phoneticPr fontId="3"/>
  </si>
  <si>
    <t xml:space="preserve">（要件）
　監査事項8の（ア）ⅰ（注4）の主幹保育教諭等1人を配置し、その主幹保育教諭等を教育・保育計画の立案や地域の子育て支援活動等の業務に専任させるための監査事項15の（ア）ⅱｃの代替保育教諭等を配置し、以下の事業等を複数実施すること。
また、保護者や地域住民からの教育・育児相談、地域の子育て支援活動等に積極的に取り組むこと。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1月を超えて兼務が継続している場合は減算調整を行うこと。
</t>
    <rPh sb="29" eb="30">
      <t>ニン</t>
    </rPh>
    <rPh sb="31" eb="33">
      <t>ハイチ</t>
    </rPh>
    <rPh sb="79" eb="81">
      <t>カンサ</t>
    </rPh>
    <rPh sb="81" eb="83">
      <t>ジコウ</t>
    </rPh>
    <phoneticPr fontId="2"/>
  </si>
  <si>
    <t xml:space="preserve">ⅱ 一般型一時預かり事業（子ども・子育て支援交付金の交付に係る要件に適合しており、かつ、月の平均対象子どもが1人以上いるもの（年度当初から事業を開始する場合は5月において当該要件を満たしていることをもって4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
</t>
  </si>
  <si>
    <t xml:space="preserve">ⅴ 継続的な小学校との連携・接続に係る取組で以下の全ての要件を満たすもの（年度当初から当該取組を開始する場合は5月において計画により下記の要件を満たしていることをもって4月から当該要件を満たしているものと取り扱う。）
(ｱ) 小学校との連携・接続に関する業務分掌を明確にしていること。
(ｲ) 授業・行事、研究会・研修等の小学校との子ども及び教職員の交流活動を年度を通じて複数回実施していること。
(ｳ) 小学校と協働して、5歳児から小学校1年生の2年間（2年以上を含む。）のカリキュラムを編成・実施していること（小学校との継続的な協議会の開催等により具体的な編成に着手していると認められる場合を含む。）。
</t>
  </si>
  <si>
    <t>ⅵ 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3"/>
  </si>
  <si>
    <t xml:space="preserve">　監査事項8の（ア）ⅰ（注4）の主幹保育教諭等1人を配置し、その主幹保育教諭等を教育・保育計画の立案等の業務に専任させるための監査事項15の（ア）ⅱｃの代替保育教諭等を配置し、以下の事業等を複数実施すること。
また、保護者や地域住民からの教育・育児相談、地域の子育て支援活動等に積極的に取り組むこと。
</t>
  </si>
  <si>
    <t>ⅰ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3"/>
  </si>
  <si>
    <t>ⅳ 乳児が3人以上利用している施設（月の初日において乳児が3人以上利用している月から年度を通じて当該要件を満たしているものとする。）
　また、①乳児の利用定員が3人以上あり、かつ、②乳児保育を実施する職員体制を維持し、③地域の親子が交流する場の提供や子育てに関する相談会を月2回以上開催している場合、前年度に要件を満たしていた月（令和5年度に特例の適用があった月を含む）については、乳児3人以上の利用の要件を満たしたものと取り扱う。</t>
  </si>
  <si>
    <t xml:space="preserve">　基本分単価において求められる事務職員及び非常勤事務職員（注）並びに事務職員配置加算（監査事項20）において求められる非常勤事務職員を超えて、非常勤事務職員を配置する認定こども園全体の利用定員が271人以上であること。
（注）園長等の職員が兼務する場合又は業務委託をする場合は、配置は不要であること。
</t>
    <rPh sb="43" eb="45">
      <t>カンサ</t>
    </rPh>
    <rPh sb="45" eb="47">
      <t>ジコウ</t>
    </rPh>
    <phoneticPr fontId="2"/>
  </si>
  <si>
    <r>
      <t>計算書類（令和</t>
    </r>
    <r>
      <rPr>
        <b/>
        <sz val="11"/>
        <rFont val="ＭＳ 明朝"/>
        <family val="1"/>
        <charset val="128"/>
      </rPr>
      <t>５</t>
    </r>
    <r>
      <rPr>
        <sz val="11"/>
        <rFont val="ＭＳ 明朝"/>
        <family val="1"/>
        <charset val="128"/>
      </rPr>
      <t>年度決算分）</t>
    </r>
    <rPh sb="5" eb="7">
      <t>レイワ</t>
    </rPh>
    <phoneticPr fontId="3"/>
  </si>
  <si>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3"/>
  </si>
  <si>
    <r>
      <t xml:space="preserve">1か月の
勤務日数
</t>
    </r>
    <r>
      <rPr>
        <b/>
        <sz val="10"/>
        <color rgb="FF0070C0"/>
        <rFont val="ＭＳ Ｐ明朝"/>
        <family val="1"/>
        <charset val="128"/>
      </rPr>
      <t xml:space="preserve">【予定】
</t>
    </r>
    <r>
      <rPr>
        <sz val="8.5"/>
        <color rgb="FF0070C0"/>
        <rFont val="ＭＳ Ｐ明朝"/>
        <family val="1"/>
        <charset val="128"/>
      </rPr>
      <t>（シフト作成時）</t>
    </r>
    <rPh sb="2" eb="3">
      <t>ゲツ</t>
    </rPh>
    <rPh sb="5" eb="7">
      <t>キンム</t>
    </rPh>
    <rPh sb="7" eb="9">
      <t>ニッスウ</t>
    </rPh>
    <rPh sb="11" eb="13">
      <t>ヨテイ</t>
    </rPh>
    <rPh sb="19" eb="21">
      <t>サクセイ</t>
    </rPh>
    <rPh sb="21" eb="22">
      <t>ジ</t>
    </rPh>
    <phoneticPr fontId="3"/>
  </si>
  <si>
    <r>
      <t xml:space="preserve">有給休暇
取得日数
</t>
    </r>
    <r>
      <rPr>
        <b/>
        <sz val="10"/>
        <color rgb="FF0070C0"/>
        <rFont val="ＭＳ Ｐ明朝"/>
        <family val="1"/>
        <charset val="128"/>
      </rPr>
      <t xml:space="preserve">【予定】
</t>
    </r>
    <r>
      <rPr>
        <sz val="8"/>
        <color rgb="FF0070C0"/>
        <rFont val="ＭＳ Ｐ明朝"/>
        <family val="1"/>
        <charset val="128"/>
      </rPr>
      <t>（シフト作成時）</t>
    </r>
    <rPh sb="0" eb="2">
      <t>ユウキュウ</t>
    </rPh>
    <rPh sb="2" eb="4">
      <t>キュウカ</t>
    </rPh>
    <rPh sb="5" eb="7">
      <t>シュトク</t>
    </rPh>
    <rPh sb="7" eb="9">
      <t>ニッスウ</t>
    </rPh>
    <rPh sb="11" eb="13">
      <t>ヨテイ</t>
    </rPh>
    <rPh sb="19" eb="21">
      <t>サクセイ</t>
    </rPh>
    <rPh sb="21" eb="22">
      <t>ジ</t>
    </rPh>
    <phoneticPr fontId="3"/>
  </si>
  <si>
    <r>
      <t xml:space="preserve">1か月の
勤務日数
</t>
    </r>
    <r>
      <rPr>
        <b/>
        <sz val="10"/>
        <color rgb="FFFF0000"/>
        <rFont val="ＭＳ Ｐ明朝"/>
        <family val="1"/>
        <charset val="128"/>
      </rPr>
      <t>【実績】</t>
    </r>
    <rPh sb="2" eb="3">
      <t>ゲツ</t>
    </rPh>
    <rPh sb="5" eb="7">
      <t>キンム</t>
    </rPh>
    <rPh sb="7" eb="9">
      <t>ニッスウ</t>
    </rPh>
    <rPh sb="11" eb="13">
      <t>ジッセキ</t>
    </rPh>
    <phoneticPr fontId="3"/>
  </si>
  <si>
    <r>
      <t xml:space="preserve">有給休暇
取得日数
</t>
    </r>
    <r>
      <rPr>
        <b/>
        <sz val="10"/>
        <color rgb="FFFF0000"/>
        <rFont val="ＭＳ Ｐ明朝"/>
        <family val="1"/>
        <charset val="128"/>
      </rPr>
      <t>【実績】</t>
    </r>
    <rPh sb="0" eb="2">
      <t>ユウキュウ</t>
    </rPh>
    <rPh sb="2" eb="4">
      <t>キュウカ</t>
    </rPh>
    <rPh sb="5" eb="7">
      <t>シュトク</t>
    </rPh>
    <rPh sb="7" eb="9">
      <t>ニッスウ</t>
    </rPh>
    <rPh sb="11" eb="13">
      <t>ジッセキ</t>
    </rPh>
    <phoneticPr fontId="3"/>
  </si>
  <si>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3"/>
  </si>
  <si>
    <r>
      <t xml:space="preserve">1か月の
勤務時間
</t>
    </r>
    <r>
      <rPr>
        <b/>
        <sz val="10"/>
        <color rgb="FF0070C0"/>
        <rFont val="ＭＳ Ｐ明朝"/>
        <family val="1"/>
        <charset val="128"/>
      </rPr>
      <t xml:space="preserve">【予定】
</t>
    </r>
    <r>
      <rPr>
        <sz val="10"/>
        <color rgb="FF0070C0"/>
        <rFont val="ＭＳ Ｐ明朝"/>
        <family val="1"/>
        <charset val="128"/>
      </rPr>
      <t>（シフト作成時）</t>
    </r>
    <rPh sb="2" eb="3">
      <t>ゲツ</t>
    </rPh>
    <rPh sb="5" eb="7">
      <t>キンム</t>
    </rPh>
    <rPh sb="7" eb="9">
      <t>ジカン</t>
    </rPh>
    <rPh sb="11" eb="13">
      <t>ヨテイ</t>
    </rPh>
    <rPh sb="19" eb="21">
      <t>サクセイ</t>
    </rPh>
    <rPh sb="21" eb="22">
      <t>ジ</t>
    </rPh>
    <phoneticPr fontId="3"/>
  </si>
  <si>
    <r>
      <t xml:space="preserve">有給休暇
取得時間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（シフト作成時）</t>
    </r>
    <rPh sb="0" eb="2">
      <t>ユウキュウ</t>
    </rPh>
    <rPh sb="2" eb="4">
      <t>キュウカ</t>
    </rPh>
    <rPh sb="5" eb="7">
      <t>シュトク</t>
    </rPh>
    <rPh sb="7" eb="9">
      <t>ジカン</t>
    </rPh>
    <phoneticPr fontId="3"/>
  </si>
  <si>
    <r>
      <t xml:space="preserve">1か月の
勤務時間
</t>
    </r>
    <r>
      <rPr>
        <b/>
        <sz val="10"/>
        <color rgb="FFFF0000"/>
        <rFont val="ＭＳ Ｐ明朝"/>
        <family val="1"/>
        <charset val="128"/>
      </rPr>
      <t>【実績】</t>
    </r>
    <rPh sb="2" eb="3">
      <t>ゲツ</t>
    </rPh>
    <rPh sb="5" eb="7">
      <t>キンム</t>
    </rPh>
    <rPh sb="7" eb="9">
      <t>ジカン</t>
    </rPh>
    <rPh sb="11" eb="13">
      <t>ジッセキ</t>
    </rPh>
    <phoneticPr fontId="3"/>
  </si>
  <si>
    <r>
      <t xml:space="preserve">有給休暇
取得時間
</t>
    </r>
    <r>
      <rPr>
        <b/>
        <sz val="10"/>
        <color rgb="FFFF0000"/>
        <rFont val="ＭＳ Ｐ明朝"/>
        <family val="1"/>
        <charset val="128"/>
      </rPr>
      <t>【実績】</t>
    </r>
    <rPh sb="0" eb="2">
      <t>ユウキュウ</t>
    </rPh>
    <rPh sb="2" eb="4">
      <t>キュウカ</t>
    </rPh>
    <rPh sb="5" eb="7">
      <t>シュトク</t>
    </rPh>
    <rPh sb="7" eb="9">
      <t>ジカン</t>
    </rPh>
    <rPh sb="11" eb="13">
      <t>ジッセキ</t>
    </rPh>
    <phoneticPr fontId="3"/>
  </si>
  <si>
    <r>
      <t>指導監査実施月の</t>
    </r>
    <r>
      <rPr>
        <b/>
        <sz val="10"/>
        <color rgb="FFFF0000"/>
        <rFont val="ＭＳ Ｐ明朝"/>
        <family val="1"/>
        <charset val="128"/>
      </rPr>
      <t>前々月</t>
    </r>
    <r>
      <rPr>
        <sz val="10"/>
        <rFont val="ＭＳ Ｐ明朝"/>
        <family val="1"/>
        <charset val="128"/>
      </rPr>
      <t>の勤務実績</t>
    </r>
    <phoneticPr fontId="3"/>
  </si>
  <si>
    <r>
      <t>指導監査実施月の</t>
    </r>
    <r>
      <rPr>
        <b/>
        <sz val="10"/>
        <color rgb="FFFF0000"/>
        <rFont val="ＭＳ Ｐ明朝"/>
        <family val="1"/>
        <charset val="128"/>
      </rPr>
      <t>前々月</t>
    </r>
    <r>
      <rPr>
        <sz val="10"/>
        <rFont val="ＭＳ Ｐ明朝"/>
        <family val="1"/>
        <charset val="128"/>
      </rPr>
      <t>の勤務実績</t>
    </r>
    <phoneticPr fontId="3"/>
  </si>
  <si>
    <t>15　保育教諭の雇用等</t>
    <rPh sb="3" eb="5">
      <t>ホイク</t>
    </rPh>
    <rPh sb="5" eb="7">
      <t>キョウユ</t>
    </rPh>
    <rPh sb="8" eb="10">
      <t>コヨウ</t>
    </rPh>
    <rPh sb="10" eb="11">
      <t>トウ</t>
    </rPh>
    <phoneticPr fontId="3"/>
  </si>
  <si>
    <r>
      <t xml:space="preserve">特
</t>
    </r>
    <r>
      <rPr>
        <sz val="8"/>
        <rFont val="ＭＳ 明朝"/>
        <family val="1"/>
        <charset val="128"/>
      </rPr>
      <t>(保)</t>
    </r>
    <rPh sb="0" eb="1">
      <t>トク</t>
    </rPh>
    <rPh sb="3" eb="4">
      <t>ホ</t>
    </rPh>
    <phoneticPr fontId="2"/>
  </si>
  <si>
    <r>
      <t xml:space="preserve">特
</t>
    </r>
    <r>
      <rPr>
        <sz val="8"/>
        <rFont val="ＭＳ 明朝"/>
        <family val="1"/>
        <charset val="128"/>
      </rPr>
      <t>(教)</t>
    </r>
    <phoneticPr fontId="3"/>
  </si>
  <si>
    <r>
      <t xml:space="preserve">特
</t>
    </r>
    <r>
      <rPr>
        <sz val="8"/>
        <rFont val="ＭＳ 明朝"/>
        <family val="1"/>
        <charset val="128"/>
      </rPr>
      <t>(教)</t>
    </r>
    <rPh sb="0" eb="1">
      <t>トク</t>
    </rPh>
    <phoneticPr fontId="2"/>
  </si>
  <si>
    <t>　幼保連携型認定こども園における教育及び保育の基本は、次に示す事項を重視して教育及び保育を行っていること。
1　乳幼児期は周囲への依存を基盤にしつつ自立に向かうものであることを考慮して、周囲との信頼関係に支えられた生活の中で、園児一人一人が安心感と信頼感をもっていろいろな活動に取り組む体験を十分に積み重ねられるようにすること。
2　乳幼児期においては生命の保持が図られ安定した情緒の下で自己を十分に発揮することにより発達に必要な体験を得ていくものであることを考慮して、園児の主体的な活動を促し、乳幼児期にふさわしい生活が展開されるようにすること。
3　乳幼児期における自発的な活動としての遊びは、心身の調和のとれた発達の基礎を培う重要な学習であることを考慮して、遊びを通しての指導を中心として幼保連携型認定こども園教育・保育要領第2章に示すねらいが総合的に達成されるようにすること。
4　乳幼児期における発達は、心身の諸側面が相互に関連し合い、多様な経過をたどって成し遂げられていくものであること、また、園児の生活経験がそれぞれ異なることなどを考慮して、園児一人一人の特性や発達の過程に応じ、発達の課題に即した指導を行うようにすること。</t>
    <phoneticPr fontId="3"/>
  </si>
  <si>
    <r>
      <t>幼保連携型認定こども園は、</t>
    </r>
    <r>
      <rPr>
        <sz val="10"/>
        <color theme="1"/>
        <rFont val="ＭＳ 明朝"/>
        <family val="1"/>
        <charset val="128"/>
      </rPr>
      <t>「幼保連携型認定こども園教育・保育要領」</t>
    </r>
    <r>
      <rPr>
        <sz val="10"/>
        <rFont val="ＭＳ 明朝"/>
        <family val="1"/>
        <charset val="128"/>
      </rPr>
      <t>に基づき、小学校就学前子どもの心身の状況等に応じて、特定教育・保育の提供を適切に行っていること。</t>
    </r>
    <phoneticPr fontId="3"/>
  </si>
  <si>
    <t xml:space="preserve">
【1歳以上の園児の保育に関するねらい及び内容】
1　心身の健康に健康に関する領域「健康」
2　人との関わりに関する領域「人間関係」
3　身近な環境との関わりに関する領域「環境」
4　言葉の獲得に関する領域「言葉」
5　感性と表現に関する領域「表現」
</t>
    <phoneticPr fontId="3"/>
  </si>
  <si>
    <r>
      <t xml:space="preserve">1　指導計画は、園児の発達に即して園児一人一人が乳幼児期にふさわしい生活を展開し、必要な体験を得られるようにするために、具体的に作成していること。
2　指導計画に作成に当たっては、幼保連携型認定こども園教育・保育要領第１章第2の2およびその他の関連する章に示された事項のほか、子ども一人一人の発達過程や状況を十分に踏まえること。
</t>
    </r>
    <r>
      <rPr>
        <sz val="10"/>
        <rFont val="ＭＳ 明朝"/>
        <family val="1"/>
        <charset val="128"/>
      </rPr>
      <t xml:space="preserve">
</t>
    </r>
    <rPh sb="76" eb="78">
      <t>シドウ</t>
    </rPh>
    <rPh sb="78" eb="80">
      <t>ケイカク</t>
    </rPh>
    <rPh sb="81" eb="83">
      <t>サクセイ</t>
    </rPh>
    <rPh sb="84" eb="85">
      <t>ア</t>
    </rPh>
    <rPh sb="90" eb="92">
      <t>ヨウホ</t>
    </rPh>
    <rPh sb="92" eb="95">
      <t>レンケイガタ</t>
    </rPh>
    <rPh sb="95" eb="97">
      <t>ニンテイ</t>
    </rPh>
    <rPh sb="100" eb="101">
      <t>エン</t>
    </rPh>
    <rPh sb="101" eb="103">
      <t>キョウイク</t>
    </rPh>
    <rPh sb="104" eb="106">
      <t>ホイク</t>
    </rPh>
    <rPh sb="106" eb="108">
      <t>ヨウリョウ</t>
    </rPh>
    <rPh sb="108" eb="109">
      <t>ダイ</t>
    </rPh>
    <rPh sb="110" eb="111">
      <t>ショウ</t>
    </rPh>
    <rPh sb="111" eb="112">
      <t>ダイ</t>
    </rPh>
    <rPh sb="120" eb="121">
      <t>タ</t>
    </rPh>
    <rPh sb="122" eb="124">
      <t>カンレン</t>
    </rPh>
    <rPh sb="126" eb="127">
      <t>ショウ</t>
    </rPh>
    <rPh sb="128" eb="129">
      <t>シメ</t>
    </rPh>
    <rPh sb="132" eb="134">
      <t>ジコウ</t>
    </rPh>
    <rPh sb="138" eb="139">
      <t>コ</t>
    </rPh>
    <rPh sb="141" eb="143">
      <t>ヒトリ</t>
    </rPh>
    <rPh sb="143" eb="145">
      <t>ヒトリ</t>
    </rPh>
    <rPh sb="146" eb="148">
      <t>ハッタツ</t>
    </rPh>
    <rPh sb="148" eb="150">
      <t>カテイ</t>
    </rPh>
    <rPh sb="151" eb="153">
      <t>ジョウキョウ</t>
    </rPh>
    <rPh sb="154" eb="156">
      <t>ジュウブン</t>
    </rPh>
    <rPh sb="157" eb="158">
      <t>フ</t>
    </rPh>
    <phoneticPr fontId="3"/>
  </si>
  <si>
    <t>【乳児期の園児の保育に関するねらい及び内容】
1　身体的発達に関する視点「健やかに伸び伸びと育つ」
2　社会的発達に関する視点「身近な人と気持ちが通じ合う」
3　精神的発達に関する視点「身近なものと関わり感性が育つ」</t>
    <phoneticPr fontId="3"/>
  </si>
  <si>
    <t>【指導計画の作成上の留意事項】
ア　園児の生活は、入園当初の一人一人の遊びや保育教諭等との触れ合いを通して幼保連携型認定こども園の生活に親しみ、安定していく時期から、他の園児との関わりの中で園児の主体的な活動が深まり、園児が互いに必要な存在であることを認識するようになる。その後、園児同士や学級全体で目</t>
    <phoneticPr fontId="3"/>
  </si>
  <si>
    <t xml:space="preserve">また、園児の入園当初の教育及び保育に当たっては、既に在園している園児に不安や動揺を与えないようにしつつ、可能な限り個別的に対応し、園児が安定感を得て、次第に幼保連携型認定こども園の生活になじんでいくよう配慮すること。
イ　長期的に発達を見通した年、学期、月などにわたる長期の指導計画やこれとの関連を保ちながらより具体的な園児の生活に即した週、日などの短期の指導計画を作成し、適切な指導が行われるようにすること。特に、週、日などの短期の指導計画については、園児の生活のリズムに配慮し、園児の意識や興味の連続性のある活動が相互に関連して幼保連携型認定こども園の生活の自然な流れの中に組み込まれるようにすること。
</t>
    <phoneticPr fontId="3"/>
  </si>
  <si>
    <t>している・一部している・していない</t>
  </si>
  <si>
    <t>［留意事項通知の定員を恒常的に超過する場合調整を受ける要件］
直前の連続する２年度間（1号）、又は５年度間（2・3号）常に利用定員を超えており（注1）、かつ、各年度の年間平均在所率（注2）が120％以上の状態にある施設に適用する。
なお、教育・保育の提供は利用定員の範囲内で行われることが原則であること。
（注１）利用定員を超えて受け入れる場合の留意事項
利用定員を超えて受け入れる場合であっても、施設の設備又は職員数が、利用定員を超えて利用する子どもを含めた利用子ども数に照らし、幼保連携型認定こども園設備運営基準又は就学前の子どもに関する教育、保育等の総合的な提供の推進に関する法律第３条第２項及び第４項の規定に基づき内閣総理大臣、文部科学大臣及び厚生労働大臣が定める施設の設備及び運営に関する基準（平成26年内閣府・文部科学省・厚生労働省告示第２号）及び特定教育・保育等費用算定基準留意事項等に定める基準を満たしていること。
（注２）年間平均在所率
当該年度内における各月の初日の教育標準時間認定（1号）又は、保育認定（2・3号）を受けた利用子ども数の総和を各月の初日の教育標準時間認定（1号）又は、保育認定（2・3号）に係る利用定員の総和で除したものをいう。</t>
    <phoneticPr fontId="3"/>
  </si>
  <si>
    <t>◆職員と上記3つのフローチャート</t>
    <rPh sb="1" eb="3">
      <t>ショクイン</t>
    </rPh>
    <rPh sb="4" eb="6">
      <t>ジョウキ</t>
    </rPh>
    <phoneticPr fontId="3"/>
  </si>
  <si>
    <t>　園児の学習及び健康の状況を記録する指導要録を作成していること。
1　園児が進学した場合においては、その作成に係る当該園児の指導要録の抄本又は写しを作成し、これを進学先の校長に送付していること。
2　園児が転園した場合においては、その作成に係る当該園児の指導要録の写しを作成し、その写し(転園してきた園児については転園により送付を受け指導要録(学校教育法施行令第31条に規定する児童等の学習及び健康の状況を記録した書類の原本を含む。)の写しを含む。)を転園先の幼稚園の園長、保育所の長又は認定こども園の長に送付していること。
3　指導要録及びその写しのうち入園、卒園等の学籍に関する記録については、その保存期間は、20年間としていること。</t>
    <phoneticPr fontId="3"/>
  </si>
  <si>
    <t>1　食育は、健康な生活の基本としての食を営む力の育成に向け、その基礎を培うことを目標としていること。
2　園児が生活と遊びの中で、意欲をもって食に関わる体験を積み重ね、食べることを楽しみ、食事を楽しみ合う園児に成長していくことを期待するものであること。
3　乳幼児期にふさわしい食生活が展開され、適切な援助が行われるよう、教育及び保育の内容並びに子育ての支援に関する全体的な計画に基づき、食事の提供を含む食育の計画を作成し、指導計画に位置付けるとともに、その評価及び改善に努めていること。</t>
    <rPh sb="2" eb="4">
      <t>ショクイク</t>
    </rPh>
    <rPh sb="6" eb="8">
      <t>ケンコウ</t>
    </rPh>
    <rPh sb="9" eb="11">
      <t>セイカツ</t>
    </rPh>
    <rPh sb="12" eb="14">
      <t>キホン</t>
    </rPh>
    <rPh sb="18" eb="19">
      <t>ショク</t>
    </rPh>
    <rPh sb="20" eb="21">
      <t>イトナ</t>
    </rPh>
    <rPh sb="22" eb="23">
      <t>チカラ</t>
    </rPh>
    <rPh sb="24" eb="26">
      <t>イクセイ</t>
    </rPh>
    <rPh sb="27" eb="28">
      <t>ム</t>
    </rPh>
    <rPh sb="32" eb="34">
      <t>キソ</t>
    </rPh>
    <rPh sb="35" eb="36">
      <t>ツチカ</t>
    </rPh>
    <rPh sb="40" eb="42">
      <t>モクヒョウ</t>
    </rPh>
    <rPh sb="53" eb="55">
      <t>エンジ</t>
    </rPh>
    <rPh sb="56" eb="58">
      <t>セイカツ</t>
    </rPh>
    <rPh sb="59" eb="60">
      <t>アソ</t>
    </rPh>
    <rPh sb="62" eb="63">
      <t>ナカ</t>
    </rPh>
    <rPh sb="65" eb="67">
      <t>イヨク</t>
    </rPh>
    <rPh sb="71" eb="72">
      <t>ショク</t>
    </rPh>
    <rPh sb="73" eb="74">
      <t>カカ</t>
    </rPh>
    <rPh sb="79" eb="80">
      <t>ツ</t>
    </rPh>
    <rPh sb="81" eb="82">
      <t>カサ</t>
    </rPh>
    <rPh sb="84" eb="85">
      <t>タ</t>
    </rPh>
    <rPh sb="90" eb="91">
      <t>タノ</t>
    </rPh>
    <rPh sb="94" eb="96">
      <t>ショクジ</t>
    </rPh>
    <rPh sb="97" eb="98">
      <t>タノ</t>
    </rPh>
    <rPh sb="100" eb="101">
      <t>ア</t>
    </rPh>
    <rPh sb="102" eb="104">
      <t>エンジ</t>
    </rPh>
    <rPh sb="105" eb="107">
      <t>セイチョウ</t>
    </rPh>
    <rPh sb="114" eb="116">
      <t>キタイ</t>
    </rPh>
    <rPh sb="161" eb="163">
      <t>キョウイク</t>
    </rPh>
    <rPh sb="163" eb="164">
      <t>オヨ</t>
    </rPh>
    <rPh sb="165" eb="167">
      <t>ホイク</t>
    </rPh>
    <rPh sb="168" eb="170">
      <t>ナイヨウ</t>
    </rPh>
    <rPh sb="170" eb="171">
      <t>ナラ</t>
    </rPh>
    <rPh sb="173" eb="175">
      <t>コソダ</t>
    </rPh>
    <rPh sb="180" eb="181">
      <t>カン</t>
    </rPh>
    <rPh sb="183" eb="186">
      <t>ゼンタイテキ</t>
    </rPh>
    <rPh sb="187" eb="189">
      <t>ケイカク</t>
    </rPh>
    <rPh sb="190" eb="191">
      <t>モト</t>
    </rPh>
    <rPh sb="212" eb="214">
      <t>シドウ</t>
    </rPh>
    <rPh sb="214" eb="216">
      <t>ケイカク</t>
    </rPh>
    <rPh sb="217" eb="220">
      <t>イチヅ</t>
    </rPh>
    <rPh sb="229" eb="231">
      <t>ヒョウカ</t>
    </rPh>
    <rPh sb="231" eb="232">
      <t>オヨ</t>
    </rPh>
    <rPh sb="233" eb="235">
      <t>カイゼン</t>
    </rPh>
    <rPh sb="236" eb="237">
      <t>ツト</t>
    </rPh>
    <phoneticPr fontId="2"/>
  </si>
  <si>
    <t>◆除去食配膳時フローチャートの作成</t>
    <rPh sb="1" eb="3">
      <t>ジョキョ</t>
    </rPh>
    <rPh sb="3" eb="4">
      <t>ショク</t>
    </rPh>
    <rPh sb="4" eb="6">
      <t>ハイゼン</t>
    </rPh>
    <rPh sb="6" eb="7">
      <t>ジ</t>
    </rPh>
    <rPh sb="15" eb="17">
      <t>サクセイ</t>
    </rPh>
    <phoneticPr fontId="3"/>
  </si>
  <si>
    <t>　　　を共有している</t>
    <rPh sb="4" eb="6">
      <t>キョウユウ</t>
    </rPh>
    <phoneticPr fontId="3"/>
  </si>
  <si>
    <t>的をもって協同して幼保連携型認定こども園の生活を展開し、深めていく時期などに至るまでの過程を様々に経ながら広げられていくものである。これらを考慮し、活動がそれぞれの時期にふさわしく展開されるようにすること。</t>
    <phoneticPr fontId="3"/>
  </si>
  <si>
    <t xml:space="preserve">【指導計画を作成する際に特に配慮すべき事項】
　園児の発達の連続性を考慮した教育及び保育を展開する際には、次の事項に留意すること。
1　満3歳未満の園児については、園児一人一人の生育歴、心身の発達、活動の実態等に即して、個別的な計画を作成すること。
2　満3歳以上の園児については、個の成長と園児相互の関係や協同的な活動が促されるようにすること。
3　異年齢で構成されるグループ等での指導に当たっては、園児一人一人の生活や経験、発達の過程などを把握し、適切な指導や環境の構成ができるようにすること。
</t>
    <phoneticPr fontId="3"/>
  </si>
  <si>
    <t>※指導監査実施月の前々月に在籍している職員すべてについて記入してください。　例）指導監査実施月が11月　⇒　9月中に在籍している職員</t>
    <rPh sb="9" eb="12">
      <t>ゼンゼンゲツ</t>
    </rPh>
    <rPh sb="13" eb="15">
      <t>ザイセキ</t>
    </rPh>
    <rPh sb="56" eb="57">
      <t>チュウ</t>
    </rPh>
    <rPh sb="58" eb="60">
      <t>ザイセキ</t>
    </rPh>
    <rPh sb="64" eb="66">
      <t>ショクイン</t>
    </rPh>
    <phoneticPr fontId="3"/>
  </si>
  <si>
    <t>※指導監査実施月の前々月に在籍している職員すべてについて記入してください。　例）指導監査実施月が11月　⇒　9月中に在籍している職員</t>
    <phoneticPr fontId="3"/>
  </si>
  <si>
    <t>　報告</t>
    <rPh sb="1" eb="3">
      <t>ホウコク</t>
    </rPh>
    <phoneticPr fontId="3"/>
  </si>
  <si>
    <t>14　記録の整備</t>
    <rPh sb="3" eb="5">
      <t>キロク</t>
    </rPh>
    <rPh sb="6" eb="8">
      <t>セイビ</t>
    </rPh>
    <phoneticPr fontId="3"/>
  </si>
  <si>
    <t>　監査事項8の（ア）ⅰの年齢別配置基準のうち、4歳以上児に係る保育教諭等の配置基準を4歳以上児25人につき1人により実施する施設（チーム保育加配加算を算定している施設は除く。）に加算する。なお、4歳以上児の実人数が25人を下回る場合であっても、以下の算式による配置基準上保育教諭等数を満たす場合は、加算が適用される。</t>
    <phoneticPr fontId="3"/>
  </si>
  <si>
    <t xml:space="preserve">　教育職員等を任命し、又は雇用しようとするときは、教育職員等による児童生徒性暴力等の防止等に関する法律第15条第1項のデータベースを活用していること。
　保育士を任命し、又は雇用しようとするときは、児童福祉法第18条の20の4第1項のデータベースを活用していること。
</t>
    <phoneticPr fontId="3"/>
  </si>
  <si>
    <t>　雇用する保育士について、禁錮以上の刑に処せられた者など児童福祉法第十八条の五第二号若しくは第三号に該当すると認めたとき、又は当該保育士が児童生徒性暴力等を行つたと思料するときは、速やかにその旨を都道府県知事に報告していること。</t>
    <phoneticPr fontId="3"/>
  </si>
  <si>
    <t>※　保育士には、保育士登録を受けて保育教諭として幼保連携型認定こども園で勤務する者も含む。</t>
    <phoneticPr fontId="3"/>
  </si>
  <si>
    <t>令和５年度受付件数</t>
    <rPh sb="0" eb="2">
      <t>レイワ</t>
    </rPh>
    <rPh sb="3" eb="5">
      <t>ネンド</t>
    </rPh>
    <rPh sb="5" eb="7">
      <t>ウケツケ</t>
    </rPh>
    <rPh sb="7" eb="9">
      <t>ケンスウ</t>
    </rPh>
    <phoneticPr fontId="3"/>
  </si>
  <si>
    <t>令和６年度受付件数</t>
    <rPh sb="0" eb="2">
      <t>レイワ</t>
    </rPh>
    <rPh sb="3" eb="5">
      <t>ネンド</t>
    </rPh>
    <rPh sb="5" eb="7">
      <t>ウケツケ</t>
    </rPh>
    <rPh sb="7" eb="9">
      <t>ケンスウ</t>
    </rPh>
    <phoneticPr fontId="3"/>
  </si>
  <si>
    <t>　次の各号に掲げる施設の運営についての重要事項に関する規程（「運営規程」という）を定めていること。
(1)施設の目的及び運営の方針
(2)提供する特定教育・保育の内容
(3)職員の職種、員数及び職務の内容
(4)特定教育・保育の提供を行う日(子ども・子育て支援法第19条第1号に掲げる小学校就学前子どもの区分に係る利用定員を定めている施設にあっては、学期を含む。)及び時間、提供を行わない日
(5)教育・保育給付認定保護者から支払を受ける費用の種類、支払を求める理由及びその額
(6)小学校就学前子どもの区分ごとの利用定員（3号認定子どもの区分にあっては、満1歳に満たない小学校就学前子ども及び満1歳以上の小学校就学前子どもに区分して定めるものとする。）
(7)施設の利用の開始、終了に関する事項及び利用に当たっての留意事項（特定教育・保育施設等運営基準府令第6条第2項及び第3項に規定する選考方法を含む。）
(8)緊急時等における対応方法
(9)非常災害対策
(10)虐待の防止のための措置に関する事項
(11)その他特定教育・保育施設の運営に関する重要事項</t>
    <phoneticPr fontId="3"/>
  </si>
  <si>
    <r>
      <t>◆</t>
    </r>
    <r>
      <rPr>
        <sz val="10"/>
        <rFont val="ＭＳ 明朝"/>
        <family val="1"/>
        <charset val="128"/>
      </rPr>
      <t>フローチャートに係る職員周知の方法等をご記入ください。</t>
    </r>
    <rPh sb="9" eb="10">
      <t>カカ</t>
    </rPh>
    <rPh sb="11" eb="13">
      <t>ショクイン</t>
    </rPh>
    <rPh sb="13" eb="15">
      <t>シュウチ</t>
    </rPh>
    <rPh sb="16" eb="18">
      <t>ホウホウ</t>
    </rPh>
    <rPh sb="18" eb="19">
      <t>トウ</t>
    </rPh>
    <rPh sb="21" eb="23">
      <t>キニュウ</t>
    </rPh>
    <phoneticPr fontId="3"/>
  </si>
  <si>
    <t>記入日：　　　　　　年　　月　　日</t>
    <phoneticPr fontId="3"/>
  </si>
  <si>
    <t>※　なお、幼保連携型認定こども園教育・保育要領第1章第2
　の2（3）ウ以降サまでについても十分に留意すること。</t>
    <phoneticPr fontId="3"/>
  </si>
  <si>
    <t>内容をご記入ください。</t>
    <rPh sb="0" eb="2">
      <t>ナイヨウ</t>
    </rPh>
    <rPh sb="4" eb="6">
      <t>キニュウ</t>
    </rPh>
    <phoneticPr fontId="3"/>
  </si>
  <si>
    <t>研修</t>
    <rPh sb="0" eb="2">
      <t>ケンシュウ</t>
    </rPh>
    <phoneticPr fontId="3"/>
  </si>
  <si>
    <t>訓練</t>
    <rPh sb="0" eb="2">
      <t>クンレン</t>
    </rPh>
    <phoneticPr fontId="3"/>
  </si>
  <si>
    <t>◆睡眠チェックの記録方法</t>
    <rPh sb="1" eb="3">
      <t>スイミン</t>
    </rPh>
    <rPh sb="8" eb="10">
      <t>キロク</t>
    </rPh>
    <rPh sb="10" eb="12">
      <t>ホウホウ</t>
    </rPh>
    <phoneticPr fontId="3"/>
  </si>
  <si>
    <t>紙に記録</t>
    <rPh sb="0" eb="1">
      <t>カミ</t>
    </rPh>
    <rPh sb="2" eb="4">
      <t>キロク</t>
    </rPh>
    <phoneticPr fontId="3"/>
  </si>
  <si>
    <t>アプリ・システム等</t>
    <rPh sb="8" eb="9">
      <t>トウ</t>
    </rPh>
    <phoneticPr fontId="3"/>
  </si>
  <si>
    <t>（</t>
    <phoneticPr fontId="3"/>
  </si>
  <si>
    <t>）</t>
    <phoneticPr fontId="3"/>
  </si>
  <si>
    <t>（</t>
    <phoneticPr fontId="3"/>
  </si>
  <si>
    <t>）</t>
    <phoneticPr fontId="3"/>
  </si>
  <si>
    <t>手で触れて確認</t>
    <rPh sb="0" eb="1">
      <t>テ</t>
    </rPh>
    <rPh sb="2" eb="3">
      <t>フ</t>
    </rPh>
    <rPh sb="5" eb="7">
      <t>カクニン</t>
    </rPh>
    <phoneticPr fontId="3"/>
  </si>
  <si>
    <t>※該当するもの全てを選択してください。</t>
    <rPh sb="1" eb="3">
      <t>ガイトウ</t>
    </rPh>
    <rPh sb="7" eb="8">
      <t>スベ</t>
    </rPh>
    <rPh sb="10" eb="12">
      <t>センタク</t>
    </rPh>
    <phoneticPr fontId="3"/>
  </si>
  <si>
    <t>◆特定教育・保育内容に関する情報提供の取組状況</t>
    <rPh sb="1" eb="3">
      <t>トクテイ</t>
    </rPh>
    <rPh sb="3" eb="5">
      <t>キョウイク</t>
    </rPh>
    <rPh sb="6" eb="8">
      <t>ホイク</t>
    </rPh>
    <rPh sb="8" eb="10">
      <t>ナイヨウ</t>
    </rPh>
    <rPh sb="11" eb="12">
      <t>カン</t>
    </rPh>
    <rPh sb="14" eb="16">
      <t>ジョウホウ</t>
    </rPh>
    <rPh sb="16" eb="18">
      <t>テイキョウ</t>
    </rPh>
    <rPh sb="19" eb="21">
      <t>トリクミ</t>
    </rPh>
    <rPh sb="21" eb="23">
      <t>ジョウキョウ</t>
    </rPh>
    <phoneticPr fontId="3"/>
  </si>
  <si>
    <t>左記の情報提供の取組状況について、該当するもの全てを選択してください。</t>
    <rPh sb="0" eb="2">
      <t>サキ</t>
    </rPh>
    <rPh sb="3" eb="5">
      <t>ジョウホウ</t>
    </rPh>
    <rPh sb="5" eb="7">
      <t>テイキョウ</t>
    </rPh>
    <rPh sb="8" eb="10">
      <t>トリクミ</t>
    </rPh>
    <rPh sb="10" eb="12">
      <t>ジョウキョウ</t>
    </rPh>
    <rPh sb="17" eb="19">
      <t>ガイトウ</t>
    </rPh>
    <rPh sb="23" eb="24">
      <t>スベ</t>
    </rPh>
    <rPh sb="26" eb="28">
      <t>センタク</t>
    </rPh>
    <phoneticPr fontId="3"/>
  </si>
  <si>
    <t>チラシ・ポスター</t>
    <phoneticPr fontId="3"/>
  </si>
  <si>
    <t>しおり</t>
    <phoneticPr fontId="3"/>
  </si>
  <si>
    <t>※</t>
    <phoneticPr fontId="3"/>
  </si>
  <si>
    <t>◆前年度に行った上記の評価を踏まえ、改善を図った事項をご記入ください。</t>
    <rPh sb="5" eb="6">
      <t>オコナ</t>
    </rPh>
    <rPh sb="8" eb="10">
      <t>ジョウキ</t>
    </rPh>
    <rPh sb="11" eb="13">
      <t>ヒョウカ</t>
    </rPh>
    <rPh sb="14" eb="15">
      <t>フ</t>
    </rPh>
    <rPh sb="18" eb="20">
      <t>カイゼン</t>
    </rPh>
    <rPh sb="21" eb="22">
      <t>ハカ</t>
    </rPh>
    <rPh sb="24" eb="26">
      <t>ジコウ</t>
    </rPh>
    <phoneticPr fontId="3"/>
  </si>
  <si>
    <t>直接従事する職員数</t>
    <phoneticPr fontId="3"/>
  </si>
  <si>
    <t>担当名</t>
    <rPh sb="0" eb="2">
      <t>タントウ</t>
    </rPh>
    <rPh sb="2" eb="3">
      <t>メイ</t>
    </rPh>
    <phoneticPr fontId="3"/>
  </si>
  <si>
    <t>備考1　上記に定める員数は、副園長、教頭、主幹保育教諭、指
　導保育教諭、保育教諭、助保育教諭又は講師のいずれかに該当
　する者であって、園児の教育及び保育に直接従事する者の数を
　いう。
備考2　上記に定める員数は、園児の区分ごとに掲げる園児数に
　応じ定める数を合算した数とする。
備考3　上記の(3)及び(4)に係る員数が学級数を下るときは、当
　該学級数に相当する数を当該員数とする。
備考4　園長が専任でない場合は、原則として上記に定める員数
　を1人増加するものとする。</t>
    <phoneticPr fontId="3"/>
  </si>
  <si>
    <t>　上記で定める職員については、当分の間、一人に限って、当該幼保連携型認定こども園に勤務する保健師、看護師又は准看護師(以下「看護師等」という。)をもって代えることができる。ただし、満一歳未満の園児の数が四人未満である幼保連携型認定こども園については、子育てに関する知識と経験を有する看護師等を配置し、かつ、当該看護師等が保育を行うに当たって上記備考第一号に定める者による支援を受けることができる体制を確保しなければならない。
　なお、当該看護師等は補助者として従事する場合を除き、教育課程に基づく教育に従事してはならない。
　また、上記で定める職員について、看護師等をもって代える場合における看護師等の総数は、置かなければならない職員の数の3分の1を超えてはならない。
※「「幼保連携型認定こども園の学級の編制、職員、設備及び運営に関する基準」等の一部改正について」第二３．看護師等の特例についてを遵守していること。</t>
    <phoneticPr fontId="3"/>
  </si>
  <si>
    <t>※分園においても、適切な体制の下、教育・保育の提供を行うことができるよう、その受入れ人数に応じて、分園単独で基準省令第５条に基づく職員配置に関する要件を充足（備考4を除く）すること。</t>
    <phoneticPr fontId="3"/>
  </si>
  <si>
    <t>　みなし保育教諭等(看護師等)の有無</t>
    <rPh sb="4" eb="6">
      <t>ホイク</t>
    </rPh>
    <rPh sb="6" eb="8">
      <t>キョウユ</t>
    </rPh>
    <rPh sb="8" eb="9">
      <t>トウ</t>
    </rPh>
    <rPh sb="10" eb="13">
      <t>カンゴシ</t>
    </rPh>
    <rPh sb="13" eb="14">
      <t>トウ</t>
    </rPh>
    <rPh sb="16" eb="18">
      <t>ウム</t>
    </rPh>
    <phoneticPr fontId="3"/>
  </si>
  <si>
    <t>※委託以外の場合、指導監査実施月の前々月の勤務シフト表等（予定及び実績がわかるもの。分園を含む）をご提出ください。また、記号等で勤務時間を表している場合は、その説明資料も併せて提出してください。</t>
    <rPh sb="1" eb="3">
      <t>イタク</t>
    </rPh>
    <rPh sb="3" eb="5">
      <t>イガイ</t>
    </rPh>
    <rPh sb="6" eb="8">
      <t>バアイ</t>
    </rPh>
    <phoneticPr fontId="3"/>
  </si>
  <si>
    <t>　監査事項12の監査内容(園長の資格)は、副園長及び教頭の資格について準用する。　
＜資格の特例＞
　令和9年3月31日までは、監査事項12の監査内容(園長の資格)の「かつ」とあるのは、「又は」とすることができる。</t>
    <phoneticPr fontId="3"/>
  </si>
  <si>
    <t>◆主幹保育教諭・保育教諭等の資格の状況</t>
    <rPh sb="1" eb="3">
      <t>シュカン</t>
    </rPh>
    <rPh sb="3" eb="5">
      <t>ホイク</t>
    </rPh>
    <rPh sb="5" eb="7">
      <t>キョウユ</t>
    </rPh>
    <rPh sb="8" eb="10">
      <t>ホイク</t>
    </rPh>
    <rPh sb="10" eb="12">
      <t>キョウユ</t>
    </rPh>
    <rPh sb="12" eb="13">
      <t>トウ</t>
    </rPh>
    <rPh sb="14" eb="16">
      <t>シカク</t>
    </rPh>
    <rPh sb="17" eb="19">
      <t>ジョウキョウ</t>
    </rPh>
    <phoneticPr fontId="3"/>
  </si>
  <si>
    <r>
      <t xml:space="preserve">2　園庭の面積は、次の(1)と(2)を合算した面積以上で
　あること。
(1)次に掲げるアとイの面積のいずれか大きい面積
　ア　2学級以下　330㎡＋30㎡×(学級数－1)
　　  3学級以上　400㎡＋80㎡×(学級数－3)
　イ　3.3㎡に満3歳以上の園児数を乗じて得た面積
(2)3.3㎡に満2歳以上満3歳未満の園児数を乗じて得た
　面積
</t>
    </r>
    <r>
      <rPr>
        <sz val="9"/>
        <rFont val="ＭＳ 明朝"/>
        <family val="1"/>
        <charset val="128"/>
      </rPr>
      <t xml:space="preserve">
＜幼稚園又は保育所からの移行に係る園舎及び園庭の特例＞
(ア)平成27年4月1日の前日において現に幼稚園を設置している者が、当該幼稚園を廃止し、当該幼稚園と同一の場所において、当該幼稚園の設備を用いて幼保連携型認定こども園を設置する場合は、当分の間、次により算定した面積以上とする。
　・園庭…監査内容2(1)アにより算定した面積と2(2)で算定した面積を合算した面積
(イ)平成27年4月1日の前日において保育所を設置している者が、当該保育所を廃止し、当該保育所と同一の場所において、当該保育所の設備を用いて幼保連携型認定こども園を設置する場合は、当分の間、次により算定した面積以上とする。
　・園舎…満3歳以上の園児数に応じ、監査内容1(2)に掲げる規定により算定した面積と、満3歳未満の園児数に応じ、1(2)により算定した面積を合算した面積
　・園庭…監査内容2(1)イにより算定した面積と2(2)により算定した面積を合算した面積
(ウ)上記(ア)又は(イ)に該当する幼保連携型認定こども園は、当分の間、次に掲げる要件の全てを満たす代替地について、満2歳の園児に係る園庭の必要面積に限り、算入することができる。
　・園児が安全に移動できる場所であること。
　・園児が安全に利用できる場所であること。
　・園児が日常的に利用できる場所であること。
　・教育及び保育の適切な提供が可能な場所であること。
</t>
    </r>
    <r>
      <rPr>
        <sz val="10"/>
        <rFont val="ＭＳ 明朝"/>
        <family val="1"/>
        <charset val="128"/>
      </rPr>
      <t xml:space="preserve">
＜分園に係る園庭の特例＞
　園庭については、当該分園と同一の敷地内又は隣接する位置に設けることが原則であるが、当分の間、地域の実情に応じて特に必要があると認められる場合には、園児が安全に移動できる場所にある本園の園庭であって、園児の日常的な利用及び教育・保育の適切な提供が可能なものを必要面積に算入することができる(この場合、本園の園庭は、本園及び分園の園児数・学級数の合計に対応した面積を有する必要がある。)。</t>
    </r>
    <phoneticPr fontId="3"/>
  </si>
  <si>
    <t>退園</t>
    <rPh sb="0" eb="2">
      <t>タイエン</t>
    </rPh>
    <phoneticPr fontId="3"/>
  </si>
  <si>
    <t>転園</t>
    <rPh sb="0" eb="1">
      <t>テン</t>
    </rPh>
    <rPh sb="1" eb="2">
      <t>エン</t>
    </rPh>
    <phoneticPr fontId="3"/>
  </si>
  <si>
    <t>休園</t>
    <rPh sb="0" eb="2">
      <t>キュウエン</t>
    </rPh>
    <phoneticPr fontId="3"/>
  </si>
  <si>
    <t>卒園</t>
    <rPh sb="0" eb="2">
      <t>ソツエン</t>
    </rPh>
    <phoneticPr fontId="3"/>
  </si>
  <si>
    <t>職員の員数</t>
    <phoneticPr fontId="3"/>
  </si>
  <si>
    <t>職員の職務の内容</t>
    <phoneticPr fontId="3"/>
  </si>
  <si>
    <t>職員の職種</t>
    <phoneticPr fontId="3"/>
  </si>
  <si>
    <t>特定教育・保育の提供日</t>
    <phoneticPr fontId="3"/>
  </si>
  <si>
    <t>学期</t>
    <rPh sb="0" eb="2">
      <t>ガッキ</t>
    </rPh>
    <phoneticPr fontId="3"/>
  </si>
  <si>
    <t>特定教育・保育の提供時間</t>
    <rPh sb="10" eb="12">
      <t>ジカン</t>
    </rPh>
    <phoneticPr fontId="3"/>
  </si>
  <si>
    <t>特定教育・保育の提供を行わない日</t>
    <phoneticPr fontId="3"/>
  </si>
  <si>
    <t>給付認定保護者が支払う費用</t>
    <rPh sb="0" eb="2">
      <t>キュウフ</t>
    </rPh>
    <rPh sb="2" eb="4">
      <t>ニンテイ</t>
    </rPh>
    <rPh sb="4" eb="7">
      <t>ホゴシャ</t>
    </rPh>
    <rPh sb="8" eb="10">
      <t>シハラ</t>
    </rPh>
    <rPh sb="11" eb="13">
      <t>ヒヨウ</t>
    </rPh>
    <phoneticPr fontId="3"/>
  </si>
  <si>
    <t>費用の種類</t>
    <phoneticPr fontId="3"/>
  </si>
  <si>
    <t>費用の支払を求める理由</t>
    <phoneticPr fontId="3"/>
  </si>
  <si>
    <t>費用の額</t>
    <phoneticPr fontId="3"/>
  </si>
  <si>
    <t>区分ごとの利用定員</t>
    <phoneticPr fontId="3"/>
  </si>
  <si>
    <t>３号</t>
    <rPh sb="1" eb="2">
      <t>ゴウ</t>
    </rPh>
    <phoneticPr fontId="3"/>
  </si>
  <si>
    <t>１号</t>
    <rPh sb="1" eb="2">
      <t>ゴウ</t>
    </rPh>
    <phoneticPr fontId="3"/>
  </si>
  <si>
    <t>２号</t>
    <rPh sb="1" eb="2">
      <t>ゴウ</t>
    </rPh>
    <phoneticPr fontId="3"/>
  </si>
  <si>
    <t>選考方法</t>
    <rPh sb="0" eb="2">
      <t>センコウ</t>
    </rPh>
    <rPh sb="2" eb="4">
      <t>ホウホウ</t>
    </rPh>
    <phoneticPr fontId="3"/>
  </si>
  <si>
    <t>利用開始、終了に関する事項等</t>
    <phoneticPr fontId="3"/>
  </si>
  <si>
    <t>入園</t>
  </si>
  <si>
    <t>実施日</t>
    <rPh sb="0" eb="3">
      <t>ジッシビ</t>
    </rPh>
    <phoneticPr fontId="3"/>
  </si>
  <si>
    <t>　職員の確保・定着化について積極的に取り組んでいること。
ア　職員の計画的な採用に努めていること。
イ　労働条件の改善等に配慮し、定着促進及び離職防止に努めていること。</t>
    <phoneticPr fontId="3"/>
  </si>
  <si>
    <t>入力してください</t>
    <rPh sb="0" eb="2">
      <t>ニュウリョク</t>
    </rPh>
    <phoneticPr fontId="3"/>
  </si>
  <si>
    <t>（イ）３歳児配置改善加算の適用がある場合
監査事項8の（ア）ⅰの年齢別配置基準のうち、満３歳児に係る保育教諭等の配置基準を満３歳児６人につき１人（満３歳児を除いた３歳児は15人につき１人）としていること。なお、満3歳児の実人数が6人を下回る場合であっても、以下の算式による配置基準上保育教諭等数を満たす場合は、加算が適用される。</t>
    <phoneticPr fontId="3"/>
  </si>
  <si>
    <t>＜算式＞｛４歳以上児数×1/30（小数点第１位まで計算（小数点第２位以下切り捨て））｝＋｛３歳児数（満３歳児を除く）×1/20（同）｝＋｛満３歳児×1/6（同）｝＝配置基準上保育教諭等数（小数点以下四捨五入）</t>
    <phoneticPr fontId="3"/>
  </si>
  <si>
    <t xml:space="preserve">（ア）３歳児配置改善加算の適用がない場合
監査事項8の（ア）ⅰの年齢別配置基準のうち、満３歳児に係る保育教諭等の配置基準を満３歳児６人につき１人（満３歳児を除いた３歳児は20人につき１人）としていること。
　なお、満３歳児の実人数が６人を下回る場合であっても、以下の算式による配置基準上保育教諭等数を満たす場合は、加算が適用される。 </t>
    <rPh sb="117" eb="118">
      <t>ヒト</t>
    </rPh>
    <rPh sb="131" eb="132">
      <t>シタ</t>
    </rPh>
    <phoneticPr fontId="3"/>
  </si>
  <si>
    <t>加算あり・加算なし・チーム加算あり</t>
  </si>
  <si>
    <t>※　「いない」「いる」どちらでも、下の表は</t>
    <rPh sb="17" eb="18">
      <t>シタ</t>
    </rPh>
    <rPh sb="19" eb="20">
      <t>ヒョウ</t>
    </rPh>
    <phoneticPr fontId="3"/>
  </si>
  <si>
    <t>　主幹保育教諭、指導保育教諭、保育教諭及び講師(保育教諭に準ずる職務に従事するものに限る。)は、教育職員免許法による幼稚園の教諭の普通免許状を有し、かつ、児童福祉法による保育士の登録を受けた者であること。
＜資格の特例＞
　令和9年3月31日までは、上記にかかわらず教育職員免許法による幼稚園の教諭の普通免許状を有するもの又は児童福祉法による保育士の登録を受けた者は、主幹保育教諭、指導保育教諭となることができる。
　令和12年3月31日までは、上記にかかわらず教育職員免許法による幼稚園の教諭の普通免許状を有するもの又は児童福祉法による保育士の登録を受けた者は、保育教諭又は講師(保育教諭に準ずる職務に従事するものに限る。)となることができる。</t>
    <rPh sb="48" eb="50">
      <t>キョウイク</t>
    </rPh>
    <rPh sb="50" eb="52">
      <t>ショクイン</t>
    </rPh>
    <rPh sb="52" eb="54">
      <t>メンキョ</t>
    </rPh>
    <rPh sb="54" eb="55">
      <t>ホウ</t>
    </rPh>
    <rPh sb="85" eb="88">
      <t>ホイクシ</t>
    </rPh>
    <phoneticPr fontId="3"/>
  </si>
  <si>
    <t>　助保育教諭及び講師(助保育教諭に準ずる職務に従事するものに限る。)は、教育職員免許法による幼稚園の助教諭の臨時免許状を有し、かつ、児童福祉法による保育士の登録を受けた者であること。
＜資格の特例＞
　令和12年3月31日までは、上記にかかわらず教育職員免許法による幼稚園の助教諭の臨時免許状を有するものは、助保育教諭及び講師(助保育教諭に準ずる職務に従事するものに限る。)となることができる。</t>
    <rPh sb="36" eb="38">
      <t>キョウイク</t>
    </rPh>
    <rPh sb="38" eb="40">
      <t>ショクイン</t>
    </rPh>
    <rPh sb="40" eb="42">
      <t>メンキョ</t>
    </rPh>
    <rPh sb="42" eb="43">
      <t>ホウ</t>
    </rPh>
    <phoneticPr fontId="3"/>
  </si>
  <si>
    <t>◆インターネットでの閲覧方法</t>
    <rPh sb="10" eb="12">
      <t>エツラン</t>
    </rPh>
    <rPh sb="12" eb="14">
      <t>ホウホウ</t>
    </rPh>
    <phoneticPr fontId="3"/>
  </si>
  <si>
    <t>している・していない・該当者なし</t>
  </si>
  <si>
    <t>満1歳に満たない児</t>
    <rPh sb="0" eb="1">
      <t>マン</t>
    </rPh>
    <rPh sb="2" eb="3">
      <t>サイ</t>
    </rPh>
    <rPh sb="4" eb="5">
      <t>ミ</t>
    </rPh>
    <rPh sb="8" eb="9">
      <t>ジ</t>
    </rPh>
    <phoneticPr fontId="3"/>
  </si>
  <si>
    <t>満1歳以上の児</t>
    <rPh sb="0" eb="1">
      <t>マン</t>
    </rPh>
    <rPh sb="2" eb="3">
      <t>サイ</t>
    </rPh>
    <rPh sb="3" eb="5">
      <t>イジョウ</t>
    </rPh>
    <rPh sb="6" eb="7">
      <t>ジ</t>
    </rPh>
    <phoneticPr fontId="3"/>
  </si>
  <si>
    <t>(ｳ) 小学校と協働して５歳児から小学校１年生の2年間のカリキュラムを編成・実施</t>
    <rPh sb="8" eb="10">
      <t>キョウドウ</t>
    </rPh>
    <rPh sb="13" eb="15">
      <t>サイジ</t>
    </rPh>
    <rPh sb="17" eb="20">
      <t>ショウガッコウ</t>
    </rPh>
    <rPh sb="21" eb="23">
      <t>ネンセイ</t>
    </rPh>
    <rPh sb="25" eb="27">
      <t>ネンカン</t>
    </rPh>
    <rPh sb="38" eb="40">
      <t>ジッシ</t>
    </rPh>
    <phoneticPr fontId="3"/>
  </si>
  <si>
    <t>園長は専任か</t>
    <rPh sb="0" eb="2">
      <t>エンチョウ</t>
    </rPh>
    <rPh sb="3" eb="5">
      <t>センニン</t>
    </rPh>
    <phoneticPr fontId="3"/>
  </si>
  <si>
    <t>専任・非選任</t>
    <rPh sb="0" eb="2">
      <t>センニン</t>
    </rPh>
    <rPh sb="3" eb="4">
      <t>ヒ</t>
    </rPh>
    <rPh sb="4" eb="6">
      <t>センニン</t>
    </rPh>
    <phoneticPr fontId="3"/>
  </si>
  <si>
    <t>0・+1</t>
    <phoneticPr fontId="3"/>
  </si>
  <si>
    <t>こども園</t>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</si>
</sst>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411]ggge&quot;年&quot;m&quot;月&quot;d&quot;日&quot;;@"/>
    <numFmt numFmtId="178" formatCode="0_);\(0\)"/>
    <numFmt numFmtId="179" formatCode="0_ "/>
    <numFmt numFmtId="180" formatCode="[$-411]ge\.m\.d;@"/>
    <numFmt numFmtId="181" formatCode="0_);[Red]\(0\)"/>
    <numFmt numFmtId="182" formatCode="0.0_);[Red]\(0.0\)"/>
    <numFmt numFmtId="183" formatCode="#,##0&quot;人&quot;"/>
    <numFmt numFmtId="184" formatCode="#,##0_);[Red]\(#,##0\)"/>
    <numFmt numFmtId="185" formatCode="#,##0.0_);[Red]\(#,##0.0\)"/>
    <numFmt numFmtId="186" formatCode="#,##0.000_);[Red]\(#,##0.000\)"/>
    <numFmt numFmtId="187" formatCode="0.000_);[Red]\(0.000\)"/>
    <numFmt numFmtId="188" formatCode="0.000_ "/>
    <numFmt numFmtId="189" formatCode="#"/>
    <numFmt numFmtId="190" formatCode="#,##0_ "/>
  </numFmts>
  <fonts count="83">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0"/>
      <name val="ＭＳ 明朝"/>
      <family val="1"/>
      <charset val="128"/>
    </font>
    <font>
      <sz val="12"/>
      <name val="ＭＳ 明朝"/>
      <family val="1"/>
      <charset val="128"/>
    </font>
    <font>
      <sz val="11"/>
      <name val="ＭＳ 明朝"/>
      <family val="1"/>
      <charset val="128"/>
    </font>
    <font>
      <sz val="8"/>
      <name val="ＭＳ 明朝"/>
      <family val="1"/>
      <charset val="128"/>
    </font>
    <font>
      <sz val="9"/>
      <name val="ＭＳ 明朝"/>
      <family val="1"/>
      <charset val="128"/>
    </font>
    <font>
      <sz val="28"/>
      <name val="ＭＳ 明朝"/>
      <family val="1"/>
      <charset val="128"/>
    </font>
    <font>
      <b/>
      <sz val="9"/>
      <color indexed="81"/>
      <name val="MS P 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0"/>
      <name val="HGSｺﾞｼｯｸM"/>
      <family val="3"/>
      <charset val="128"/>
    </font>
    <font>
      <sz val="6"/>
      <name val="ＭＳ 明朝"/>
      <family val="1"/>
      <charset val="128"/>
    </font>
    <font>
      <sz val="6"/>
      <name val="ＭＳ Ｐ明朝"/>
      <family val="1"/>
      <charset val="128"/>
    </font>
    <font>
      <b/>
      <sz val="12"/>
      <name val="ＭＳ 明朝"/>
      <family val="1"/>
      <charset val="128"/>
    </font>
    <font>
      <b/>
      <sz val="11"/>
      <name val="ＭＳ 明朝"/>
      <family val="1"/>
      <charset val="128"/>
    </font>
    <font>
      <b/>
      <u/>
      <sz val="11"/>
      <name val="ＭＳ 明朝"/>
      <family val="1"/>
      <charset val="128"/>
    </font>
    <font>
      <sz val="11"/>
      <name val="HGｺﾞｼｯｸM"/>
      <family val="3"/>
      <charset val="128"/>
    </font>
    <font>
      <b/>
      <sz val="10"/>
      <name val="ＭＳ 明朝"/>
      <family val="1"/>
      <charset val="128"/>
    </font>
    <font>
      <sz val="9"/>
      <name val="HGｺﾞｼｯｸM"/>
      <family val="3"/>
      <charset val="128"/>
    </font>
    <font>
      <strike/>
      <sz val="10"/>
      <name val="ＭＳ 明朝"/>
      <family val="1"/>
      <charset val="128"/>
    </font>
    <font>
      <b/>
      <sz val="8"/>
      <name val="ＭＳ 明朝"/>
      <family val="1"/>
      <charset val="128"/>
    </font>
    <font>
      <b/>
      <sz val="10"/>
      <color rgb="FFFF0000"/>
      <name val="ＭＳ Ｐ明朝"/>
      <family val="1"/>
      <charset val="128"/>
    </font>
    <font>
      <sz val="10"/>
      <color rgb="FFFF0000"/>
      <name val="ＭＳ 明朝"/>
      <family val="1"/>
      <charset val="128"/>
    </font>
    <font>
      <b/>
      <sz val="11"/>
      <color rgb="FFFF0000"/>
      <name val="ＭＳ Ｐ明朝"/>
      <family val="1"/>
      <charset val="128"/>
    </font>
    <font>
      <sz val="11"/>
      <color rgb="FF00B0F0"/>
      <name val="ＭＳ 明朝"/>
      <family val="1"/>
      <charset val="128"/>
    </font>
    <font>
      <sz val="10"/>
      <color rgb="FFFF0000"/>
      <name val="ＭＳ Ｐ明朝"/>
      <family val="1"/>
      <charset val="128"/>
    </font>
    <font>
      <b/>
      <u/>
      <sz val="11"/>
      <color rgb="FFFF0000"/>
      <name val="ＭＳ 明朝"/>
      <family val="1"/>
      <charset val="128"/>
    </font>
    <font>
      <sz val="11"/>
      <color theme="1"/>
      <name val="ＭＳ 明朝"/>
      <family val="1"/>
      <charset val="128"/>
    </font>
    <font>
      <b/>
      <sz val="11"/>
      <color rgb="FFFF0000"/>
      <name val="ＭＳ 明朝"/>
      <family val="1"/>
      <charset val="128"/>
    </font>
    <font>
      <sz val="11"/>
      <color rgb="FFFF0000"/>
      <name val="ＭＳ 明朝"/>
      <family val="1"/>
      <charset val="128"/>
    </font>
    <font>
      <b/>
      <sz val="12"/>
      <color rgb="FFFF0000"/>
      <name val="ＭＳ 明朝"/>
      <family val="1"/>
      <charset val="128"/>
    </font>
    <font>
      <sz val="18"/>
      <name val="ＭＳ 明朝"/>
      <family val="1"/>
      <charset val="128"/>
    </font>
    <font>
      <sz val="10.5"/>
      <name val="ＭＳ 明朝"/>
      <family val="1"/>
      <charset val="128"/>
    </font>
    <font>
      <b/>
      <sz val="10.5"/>
      <color rgb="FFFF0000"/>
      <name val="ＭＳ 明朝"/>
      <family val="1"/>
      <charset val="128"/>
    </font>
    <font>
      <sz val="10.5"/>
      <color rgb="FFFF0000"/>
      <name val="ＭＳ 明朝"/>
      <family val="1"/>
      <charset val="128"/>
    </font>
    <font>
      <sz val="8"/>
      <color rgb="FFFF0000"/>
      <name val="ＭＳ 明朝"/>
      <family val="1"/>
      <charset val="128"/>
    </font>
    <font>
      <strike/>
      <sz val="11"/>
      <color rgb="FFFF0000"/>
      <name val="ＭＳ 明朝"/>
      <family val="1"/>
      <charset val="128"/>
    </font>
    <font>
      <u/>
      <sz val="10"/>
      <color rgb="FFFF0000"/>
      <name val="ＭＳ 明朝"/>
      <family val="1"/>
      <charset val="128"/>
    </font>
    <font>
      <sz val="10"/>
      <name val="ＭＳ Ｐゴシック"/>
      <family val="3"/>
      <charset val="128"/>
    </font>
    <font>
      <sz val="10"/>
      <color theme="1"/>
      <name val="ＭＳ 明朝"/>
      <family val="1"/>
      <charset val="128"/>
    </font>
    <font>
      <u/>
      <sz val="11"/>
      <name val="ＭＳ 明朝"/>
      <family val="1"/>
      <charset val="128"/>
    </font>
    <font>
      <u/>
      <sz val="11"/>
      <color rgb="FFFF0000"/>
      <name val="ＭＳ Ｐゴシック"/>
      <family val="3"/>
      <charset val="128"/>
    </font>
    <font>
      <strike/>
      <sz val="10"/>
      <color rgb="FFFF0000"/>
      <name val="ＭＳ 明朝"/>
      <family val="1"/>
      <charset val="128"/>
    </font>
    <font>
      <u/>
      <sz val="11"/>
      <color rgb="FFFF0000"/>
      <name val="ＭＳ 明朝"/>
      <family val="1"/>
      <charset val="128"/>
    </font>
    <font>
      <b/>
      <strike/>
      <sz val="10"/>
      <color rgb="FFFF0000"/>
      <name val="ＭＳ 明朝"/>
      <family val="1"/>
      <charset val="128"/>
    </font>
    <font>
      <b/>
      <strike/>
      <sz val="11"/>
      <color rgb="FFFF0000"/>
      <name val="ＭＳ 明朝"/>
      <family val="1"/>
      <charset val="128"/>
    </font>
    <font>
      <strike/>
      <sz val="11"/>
      <name val="ＭＳ 明朝"/>
      <family val="1"/>
      <charset val="128"/>
    </font>
    <font>
      <b/>
      <u/>
      <sz val="11"/>
      <color theme="3" tint="-0.249977111117893"/>
      <name val="ＭＳ 明朝"/>
      <family val="1"/>
      <charset val="128"/>
    </font>
    <font>
      <sz val="24"/>
      <color theme="1"/>
      <name val="ＭＳ 明朝"/>
      <family val="1"/>
      <charset val="128"/>
    </font>
    <font>
      <b/>
      <sz val="10"/>
      <color rgb="FF0070C0"/>
      <name val="ＭＳ Ｐ明朝"/>
      <family val="1"/>
      <charset val="128"/>
    </font>
    <font>
      <sz val="8.5"/>
      <color rgb="FF0070C0"/>
      <name val="ＭＳ Ｐ明朝"/>
      <family val="1"/>
      <charset val="128"/>
    </font>
    <font>
      <sz val="8"/>
      <color rgb="FF0070C0"/>
      <name val="ＭＳ Ｐ明朝"/>
      <family val="1"/>
      <charset val="128"/>
    </font>
    <font>
      <sz val="10"/>
      <color rgb="FF0070C0"/>
      <name val="ＭＳ Ｐ明朝"/>
      <family val="1"/>
      <charset val="128"/>
    </font>
    <font>
      <sz val="9"/>
      <color rgb="FF0070C0"/>
      <name val="ＭＳ Ｐ明朝"/>
      <family val="1"/>
      <charset val="128"/>
    </font>
    <font>
      <sz val="9"/>
      <name val="ＭＳ Ｐゴシック"/>
      <family val="3"/>
      <charset val="128"/>
    </font>
    <font>
      <sz val="8"/>
      <name val="Meiryo UI"/>
      <family val="3"/>
      <charset val="128"/>
    </font>
    <font>
      <sz val="11"/>
      <name val="Meiryo UI"/>
      <family val="3"/>
      <charset val="128"/>
    </font>
    <font>
      <sz val="10"/>
      <name val="Meiryo UI"/>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DDDDDD"/>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tint="-0.14996795556505021"/>
        <bgColor indexed="64"/>
      </patternFill>
    </fill>
    <fill>
      <patternFill patternType="solid">
        <fgColor indexed="41"/>
        <bgColor indexed="64"/>
      </patternFill>
    </fill>
    <fill>
      <patternFill patternType="solid">
        <fgColor rgb="FFBFBFBF"/>
        <bgColor indexed="64"/>
      </patternFill>
    </fill>
    <fill>
      <patternFill patternType="solid">
        <fgColor rgb="FFB2B2B2"/>
        <bgColor indexed="64"/>
      </patternFill>
    </fill>
    <fill>
      <patternFill patternType="solid">
        <fgColor rgb="FFFFCCFF"/>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rgb="FFFF0000"/>
      </right>
      <top style="dotted">
        <color rgb="FFFF0000"/>
      </top>
      <bottom style="dotted">
        <color rgb="FFFF0000"/>
      </bottom>
      <diagonal/>
    </border>
    <border>
      <left style="dotted">
        <color rgb="FFFF0000"/>
      </left>
      <right style="thin">
        <color indexed="64"/>
      </right>
      <top style="dotted">
        <color rgb="FFFF0000"/>
      </top>
      <bottom style="dotted">
        <color rgb="FFFF0000"/>
      </bottom>
      <diagonal/>
    </border>
    <border>
      <left style="thin">
        <color indexed="64"/>
      </left>
      <right/>
      <top style="thin">
        <color indexed="64"/>
      </top>
      <bottom style="medium">
        <color indexed="64"/>
      </bottom>
      <diagonal/>
    </border>
    <border>
      <left/>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right style="hair">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auto="1"/>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medium">
        <color rgb="FFFF0000"/>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style="hair">
        <color indexed="64"/>
      </right>
      <top style="thin">
        <color indexed="64"/>
      </top>
      <bottom/>
      <diagonal/>
    </border>
    <border>
      <left style="medium">
        <color rgb="FFFF0000"/>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hair">
        <color indexed="64"/>
      </left>
      <right/>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bottom style="medium">
        <color rgb="FFFF0000"/>
      </bottom>
      <diagonal/>
    </border>
    <border>
      <left style="medium">
        <color rgb="FFFF0000"/>
      </left>
      <right style="thin">
        <color indexed="64"/>
      </right>
      <top style="medium">
        <color rgb="FFFF0000"/>
      </top>
      <bottom/>
      <diagonal/>
    </border>
    <border>
      <left style="thin">
        <color indexed="64"/>
      </left>
      <right/>
      <top style="medium">
        <color rgb="FFFF0000"/>
      </top>
      <bottom/>
      <diagonal/>
    </border>
    <border>
      <left/>
      <right style="thin">
        <color auto="1"/>
      </right>
      <top style="medium">
        <color rgb="FFFF0000"/>
      </top>
      <bottom/>
      <diagonal/>
    </border>
    <border>
      <left/>
      <right style="medium">
        <color rgb="FFFF0000"/>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rgb="FFFF0000"/>
      </left>
      <right style="thin">
        <color indexed="64"/>
      </right>
      <top/>
      <bottom style="medium">
        <color rgb="FFFF0000"/>
      </bottom>
      <diagonal/>
    </border>
    <border>
      <left style="thin">
        <color indexed="64"/>
      </left>
      <right style="medium">
        <color rgb="FFFF0000"/>
      </right>
      <top style="thin">
        <color indexed="64"/>
      </top>
      <bottom style="thin">
        <color indexed="64"/>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auto="1"/>
      </left>
      <right style="medium">
        <color rgb="FFFF0000"/>
      </right>
      <top style="thin">
        <color auto="1"/>
      </top>
      <bottom/>
      <diagonal/>
    </border>
    <border>
      <left style="thin">
        <color indexed="64"/>
      </left>
      <right style="medium">
        <color rgb="FFFF0000"/>
      </right>
      <top/>
      <bottom style="thin">
        <color indexed="64"/>
      </bottom>
      <diagonal/>
    </border>
    <border>
      <left style="thin">
        <color indexed="64"/>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indexed="64"/>
      </left>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tted">
        <color rgb="FFFF0000"/>
      </right>
      <top style="dotted">
        <color rgb="FFFF0000"/>
      </top>
      <bottom/>
      <diagonal/>
    </border>
    <border>
      <left style="thin">
        <color indexed="64"/>
      </left>
      <right style="dotted">
        <color rgb="FFFF0000"/>
      </right>
      <top/>
      <bottom style="dotted">
        <color rgb="FFFF0000"/>
      </bottom>
      <diagonal/>
    </border>
    <border>
      <left style="dotted">
        <color rgb="FFFF0000"/>
      </left>
      <right style="thin">
        <color indexed="64"/>
      </right>
      <top style="dotted">
        <color rgb="FFFF0000"/>
      </top>
      <bottom/>
      <diagonal/>
    </border>
    <border>
      <left style="dotted">
        <color rgb="FFFF0000"/>
      </left>
      <right style="thin">
        <color indexed="64"/>
      </right>
      <top/>
      <bottom style="dotted">
        <color rgb="FFFF0000"/>
      </bottom>
      <diagonal/>
    </border>
    <border>
      <left style="thin">
        <color indexed="64"/>
      </left>
      <right/>
      <top style="dotted">
        <color rgb="FFFF0000"/>
      </top>
      <bottom/>
      <diagonal/>
    </border>
    <border>
      <left/>
      <right style="thin">
        <color indexed="64"/>
      </right>
      <top style="dotted">
        <color rgb="FFFF0000"/>
      </top>
      <bottom/>
      <diagonal/>
    </border>
    <border>
      <left/>
      <right style="thin">
        <color indexed="64"/>
      </right>
      <top style="medium">
        <color indexed="64"/>
      </top>
      <bottom/>
      <diagonal/>
    </border>
    <border>
      <left/>
      <right style="medium">
        <color indexed="64"/>
      </right>
      <top style="thin">
        <color indexed="64"/>
      </top>
      <bottom style="dotted">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22" fillId="4" borderId="0" applyNumberFormat="0" applyBorder="0" applyAlignment="0" applyProtection="0">
      <alignment vertical="center"/>
    </xf>
    <xf numFmtId="38" fontId="1" fillId="0" borderId="0" applyFont="0" applyFill="0" applyBorder="0" applyAlignment="0" applyProtection="0">
      <alignment vertical="center"/>
    </xf>
  </cellStyleXfs>
  <cellXfs count="2771">
    <xf numFmtId="0" fontId="0" fillId="0" borderId="0" xfId="0">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6" fillId="0" borderId="0" xfId="0" applyFont="1" applyFill="1" applyBorder="1" applyAlignment="1">
      <alignment vertical="center"/>
    </xf>
    <xf numFmtId="0" fontId="25" fillId="0" borderId="23" xfId="0" applyFont="1" applyFill="1" applyBorder="1" applyAlignment="1">
      <alignmen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horizontal="center" vertical="top"/>
    </xf>
    <xf numFmtId="0" fontId="29" fillId="0" borderId="0" xfId="0" applyFont="1" applyBorder="1" applyAlignment="1">
      <alignment vertical="top"/>
    </xf>
    <xf numFmtId="0" fontId="24" fillId="0" borderId="15" xfId="0" applyFont="1" applyFill="1" applyBorder="1" applyAlignment="1">
      <alignment horizontal="center" vertical="center" wrapText="1"/>
    </xf>
    <xf numFmtId="0" fontId="26" fillId="0" borderId="22" xfId="0" applyFont="1" applyBorder="1" applyAlignment="1">
      <alignment vertical="top"/>
    </xf>
    <xf numFmtId="0" fontId="24" fillId="0" borderId="10" xfId="0" applyFont="1" applyBorder="1" applyAlignment="1">
      <alignment vertical="top"/>
    </xf>
    <xf numFmtId="0" fontId="24" fillId="0" borderId="19" xfId="0" applyFont="1" applyBorder="1" applyAlignment="1">
      <alignment vertical="top"/>
    </xf>
    <xf numFmtId="0" fontId="24" fillId="0" borderId="13" xfId="0" applyFont="1" applyBorder="1" applyAlignment="1">
      <alignment vertical="top"/>
    </xf>
    <xf numFmtId="0" fontId="26" fillId="0" borderId="13" xfId="0" applyFont="1" applyBorder="1" applyAlignment="1">
      <alignment vertical="top"/>
    </xf>
    <xf numFmtId="0" fontId="26" fillId="0" borderId="13" xfId="0" applyFont="1" applyBorder="1" applyAlignment="1">
      <alignment vertical="center"/>
    </xf>
    <xf numFmtId="0" fontId="24" fillId="0" borderId="13" xfId="0" applyFont="1" applyBorder="1" applyAlignment="1">
      <alignment horizontal="center" vertical="top" shrinkToFit="1"/>
    </xf>
    <xf numFmtId="0" fontId="26" fillId="0" borderId="24"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12" xfId="0" applyFont="1" applyBorder="1" applyAlignment="1">
      <alignment vertical="center"/>
    </xf>
    <xf numFmtId="0" fontId="26" fillId="0" borderId="0" xfId="0" applyFont="1" applyBorder="1">
      <alignment vertical="center"/>
    </xf>
    <xf numFmtId="0" fontId="26" fillId="0" borderId="13" xfId="0" applyFont="1" applyFill="1" applyBorder="1" applyAlignment="1">
      <alignment vertical="center"/>
    </xf>
    <xf numFmtId="0" fontId="26" fillId="0" borderId="0" xfId="0" applyFont="1">
      <alignment vertical="center"/>
    </xf>
    <xf numFmtId="0" fontId="26" fillId="0" borderId="0" xfId="0" applyFont="1" applyFill="1" applyBorder="1" applyAlignment="1">
      <alignment vertical="top" wrapText="1"/>
    </xf>
    <xf numFmtId="0" fontId="26" fillId="0" borderId="0" xfId="0" applyFont="1" applyFill="1" applyBorder="1">
      <alignment vertical="center"/>
    </xf>
    <xf numFmtId="0" fontId="26" fillId="0" borderId="10" xfId="0" applyFont="1" applyFill="1" applyBorder="1" applyAlignment="1">
      <alignment vertical="center"/>
    </xf>
    <xf numFmtId="0" fontId="26" fillId="0" borderId="19" xfId="0" applyFont="1" applyFill="1" applyBorder="1" applyAlignment="1">
      <alignment vertical="center"/>
    </xf>
    <xf numFmtId="0" fontId="24" fillId="0" borderId="0" xfId="0" applyFont="1" applyBorder="1" applyAlignment="1">
      <alignment horizontal="center" vertical="top" shrinkToFit="1"/>
    </xf>
    <xf numFmtId="0" fontId="26" fillId="0" borderId="14" xfId="0" applyFont="1" applyFill="1" applyBorder="1" applyAlignment="1">
      <alignment horizontal="left" vertical="top"/>
    </xf>
    <xf numFmtId="0" fontId="26" fillId="0" borderId="12" xfId="0" applyFont="1" applyFill="1" applyBorder="1">
      <alignment vertical="center"/>
    </xf>
    <xf numFmtId="0" fontId="26" fillId="0" borderId="20" xfId="0" applyFont="1" applyFill="1" applyBorder="1" applyAlignment="1">
      <alignment vertical="center"/>
    </xf>
    <xf numFmtId="0" fontId="28" fillId="0" borderId="0" xfId="0" applyFont="1" applyFill="1" applyBorder="1" applyAlignment="1">
      <alignment vertical="center"/>
    </xf>
    <xf numFmtId="0" fontId="26" fillId="0" borderId="14" xfId="0" applyFont="1" applyFill="1" applyBorder="1" applyAlignment="1">
      <alignment vertical="center" shrinkToFit="1"/>
    </xf>
    <xf numFmtId="0" fontId="24" fillId="0" borderId="0" xfId="0" applyFont="1" applyBorder="1" applyAlignment="1">
      <alignment vertical="center"/>
    </xf>
    <xf numFmtId="0" fontId="24" fillId="0" borderId="0" xfId="0" applyFont="1" applyBorder="1" applyAlignment="1">
      <alignment horizontal="left" vertical="center" wrapText="1"/>
    </xf>
    <xf numFmtId="0" fontId="26" fillId="0" borderId="17" xfId="0" applyFont="1" applyFill="1" applyBorder="1">
      <alignment vertical="center"/>
    </xf>
    <xf numFmtId="0" fontId="26" fillId="0" borderId="0" xfId="0" applyFont="1" applyFill="1" applyBorder="1" applyAlignment="1">
      <alignment horizontal="right" vertical="center"/>
    </xf>
    <xf numFmtId="0" fontId="26" fillId="0" borderId="27" xfId="0" applyFont="1" applyFill="1" applyBorder="1" applyAlignment="1">
      <alignment vertical="center" shrinkToFit="1"/>
    </xf>
    <xf numFmtId="0" fontId="26" fillId="0" borderId="0" xfId="0" applyFont="1" applyFill="1" applyBorder="1" applyAlignment="1">
      <alignment horizontal="right" vertical="center" shrinkToFit="1"/>
    </xf>
    <xf numFmtId="2" fontId="26" fillId="0" borderId="0" xfId="0" applyNumberFormat="1" applyFont="1" applyFill="1" applyBorder="1" applyAlignment="1">
      <alignment horizontal="right" vertical="center"/>
    </xf>
    <xf numFmtId="0" fontId="24" fillId="0" borderId="13" xfId="0" applyFont="1" applyFill="1" applyBorder="1" applyAlignment="1">
      <alignment vertical="center" wrapText="1"/>
    </xf>
    <xf numFmtId="0" fontId="26" fillId="25" borderId="21" xfId="0" applyFont="1" applyFill="1" applyBorder="1" applyAlignment="1">
      <alignment vertical="center" shrinkToFit="1"/>
    </xf>
    <xf numFmtId="0" fontId="28" fillId="0" borderId="0" xfId="0" applyFont="1" applyFill="1" applyBorder="1" applyAlignment="1">
      <alignment vertical="top"/>
    </xf>
    <xf numFmtId="0" fontId="28" fillId="0" borderId="0" xfId="0" applyFont="1" applyFill="1" applyBorder="1" applyAlignment="1">
      <alignment vertical="top" wrapText="1"/>
    </xf>
    <xf numFmtId="0" fontId="28" fillId="0" borderId="14" xfId="0" applyFont="1" applyFill="1" applyBorder="1" applyAlignment="1">
      <alignment vertical="top" wrapText="1"/>
    </xf>
    <xf numFmtId="0" fontId="26" fillId="0" borderId="12" xfId="0" applyFont="1" applyFill="1" applyBorder="1" applyAlignment="1">
      <alignment vertical="top" wrapText="1"/>
    </xf>
    <xf numFmtId="0" fontId="24" fillId="0" borderId="68" xfId="0" applyFont="1" applyFill="1" applyBorder="1" applyAlignment="1">
      <alignment horizontal="center" vertical="top" wrapText="1"/>
    </xf>
    <xf numFmtId="0" fontId="24" fillId="0" borderId="69" xfId="0" applyFont="1" applyFill="1" applyBorder="1" applyAlignment="1">
      <alignment horizontal="center" vertical="top" wrapText="1"/>
    </xf>
    <xf numFmtId="0" fontId="24" fillId="0" borderId="68" xfId="0" applyFont="1" applyFill="1" applyBorder="1" applyAlignment="1">
      <alignment vertical="top" wrapText="1"/>
    </xf>
    <xf numFmtId="0" fontId="24" fillId="0" borderId="69" xfId="0" applyFont="1" applyFill="1" applyBorder="1" applyAlignment="1">
      <alignment horizontal="left" vertical="top" wrapText="1"/>
    </xf>
    <xf numFmtId="0" fontId="26" fillId="25" borderId="13" xfId="0" applyFont="1" applyFill="1" applyBorder="1" applyAlignment="1">
      <alignment vertical="center" wrapText="1"/>
    </xf>
    <xf numFmtId="0" fontId="26" fillId="24" borderId="14" xfId="0" applyFont="1" applyFill="1" applyBorder="1" applyAlignment="1">
      <alignment vertical="center"/>
    </xf>
    <xf numFmtId="0" fontId="26" fillId="0" borderId="14" xfId="0" applyFont="1" applyBorder="1" applyAlignment="1">
      <alignment shrinkToFit="1"/>
    </xf>
    <xf numFmtId="0" fontId="26" fillId="0" borderId="0" xfId="0" applyFont="1" applyBorder="1" applyAlignment="1">
      <alignment horizontal="left" shrinkToFit="1"/>
    </xf>
    <xf numFmtId="0" fontId="26" fillId="0" borderId="14" xfId="0" applyFont="1" applyBorder="1" applyAlignment="1">
      <alignment horizontal="left" shrinkToFit="1"/>
    </xf>
    <xf numFmtId="0" fontId="28" fillId="0" borderId="0" xfId="0" applyFont="1" applyFill="1" applyBorder="1" applyAlignment="1">
      <alignment horizontal="left" vertical="center"/>
    </xf>
    <xf numFmtId="0" fontId="26" fillId="25" borderId="11" xfId="0" applyFont="1" applyFill="1" applyBorder="1" applyAlignment="1">
      <alignment vertical="center" wrapText="1"/>
    </xf>
    <xf numFmtId="0" fontId="26" fillId="25" borderId="18" xfId="0" applyFont="1" applyFill="1" applyBorder="1" applyAlignment="1">
      <alignment vertical="center" wrapText="1"/>
    </xf>
    <xf numFmtId="0" fontId="24" fillId="25" borderId="18" xfId="0" applyFont="1" applyFill="1" applyBorder="1" applyAlignment="1">
      <alignment vertical="center" wrapText="1"/>
    </xf>
    <xf numFmtId="0" fontId="24" fillId="25" borderId="21" xfId="0" applyFont="1" applyFill="1" applyBorder="1" applyAlignment="1">
      <alignment vertical="center" wrapText="1"/>
    </xf>
    <xf numFmtId="0" fontId="29" fillId="0" borderId="0" xfId="0" applyFont="1" applyFill="1" applyBorder="1" applyAlignment="1">
      <alignment vertical="top"/>
    </xf>
    <xf numFmtId="0" fontId="24" fillId="0" borderId="15" xfId="0" applyFont="1" applyFill="1" applyBorder="1" applyAlignment="1">
      <alignment horizontal="center" vertical="top" wrapText="1"/>
    </xf>
    <xf numFmtId="0" fontId="26" fillId="0" borderId="11" xfId="0" applyFont="1" applyFill="1" applyBorder="1" applyAlignment="1">
      <alignment vertical="center"/>
    </xf>
    <xf numFmtId="0" fontId="26" fillId="0" borderId="0" xfId="0" applyFont="1" applyBorder="1" applyAlignment="1">
      <alignment horizontal="right" vertical="center"/>
    </xf>
    <xf numFmtId="0" fontId="24" fillId="0" borderId="0" xfId="0" applyFont="1" applyFill="1" applyBorder="1" applyAlignment="1">
      <alignment horizontal="left" vertical="top"/>
    </xf>
    <xf numFmtId="0" fontId="24" fillId="0" borderId="18" xfId="0" applyFont="1" applyFill="1" applyBorder="1" applyAlignment="1">
      <alignment horizontal="left" vertical="center" wrapText="1"/>
    </xf>
    <xf numFmtId="0" fontId="24" fillId="29" borderId="13" xfId="0" applyFont="1" applyFill="1" applyBorder="1" applyAlignment="1">
      <alignment vertical="top" wrapText="1" shrinkToFit="1"/>
    </xf>
    <xf numFmtId="0" fontId="24" fillId="29" borderId="0" xfId="0" applyFont="1" applyFill="1" applyBorder="1" applyAlignment="1">
      <alignment vertical="top" wrapText="1" shrinkToFit="1"/>
    </xf>
    <xf numFmtId="0" fontId="24" fillId="29" borderId="14" xfId="0" applyFont="1" applyFill="1" applyBorder="1" applyAlignment="1">
      <alignment vertical="top" wrapText="1" shrinkToFit="1"/>
    </xf>
    <xf numFmtId="0" fontId="24" fillId="29" borderId="11" xfId="0" applyFont="1" applyFill="1" applyBorder="1" applyAlignment="1">
      <alignment vertical="top" wrapText="1" shrinkToFit="1"/>
    </xf>
    <xf numFmtId="0" fontId="24" fillId="29" borderId="12" xfId="0" applyFont="1" applyFill="1" applyBorder="1" applyAlignment="1">
      <alignment vertical="top" wrapText="1" shrinkToFit="1"/>
    </xf>
    <xf numFmtId="0" fontId="24" fillId="29" borderId="20" xfId="0" applyFont="1" applyFill="1" applyBorder="1" applyAlignment="1">
      <alignment vertical="top" wrapText="1" shrinkToFit="1"/>
    </xf>
    <xf numFmtId="0" fontId="24" fillId="29" borderId="13" xfId="0" applyFont="1" applyFill="1" applyBorder="1" applyAlignment="1">
      <alignment horizontal="center" vertical="center"/>
    </xf>
    <xf numFmtId="0" fontId="24" fillId="29" borderId="0" xfId="0" applyFont="1" applyFill="1" applyBorder="1" applyAlignment="1">
      <alignment horizontal="center" vertical="center"/>
    </xf>
    <xf numFmtId="0" fontId="24" fillId="29" borderId="14" xfId="0" applyFont="1" applyFill="1" applyBorder="1" applyAlignment="1">
      <alignment horizontal="center" vertical="center"/>
    </xf>
    <xf numFmtId="0" fontId="26" fillId="0" borderId="0" xfId="0" applyFont="1" applyFill="1" applyBorder="1" applyAlignment="1" applyProtection="1">
      <alignment horizontal="center" vertical="center"/>
      <protection locked="0"/>
    </xf>
    <xf numFmtId="0" fontId="27" fillId="0" borderId="0" xfId="0" applyFont="1" applyFill="1" applyBorder="1" applyAlignment="1">
      <alignment horizontal="right" vertical="center"/>
    </xf>
    <xf numFmtId="0" fontId="26" fillId="25" borderId="18" xfId="0" applyFont="1" applyFill="1" applyBorder="1" applyAlignment="1">
      <alignment horizontal="left" vertical="center" shrinkToFit="1"/>
    </xf>
    <xf numFmtId="0" fontId="24" fillId="0" borderId="22" xfId="0" applyFont="1" applyFill="1" applyBorder="1" applyAlignment="1">
      <alignment vertical="center" wrapText="1"/>
    </xf>
    <xf numFmtId="0" fontId="26" fillId="0" borderId="22" xfId="0" applyFont="1" applyBorder="1" applyAlignment="1">
      <alignment vertical="center"/>
    </xf>
    <xf numFmtId="0" fontId="24" fillId="0" borderId="14" xfId="0" applyFont="1" applyFill="1" applyBorder="1" applyAlignment="1">
      <alignment vertical="center"/>
    </xf>
    <xf numFmtId="0" fontId="26" fillId="25" borderId="58" xfId="0" applyFont="1" applyFill="1" applyBorder="1" applyAlignment="1">
      <alignment vertical="center"/>
    </xf>
    <xf numFmtId="0" fontId="31" fillId="0" borderId="0" xfId="0" applyFont="1">
      <alignment vertical="center"/>
    </xf>
    <xf numFmtId="0" fontId="31" fillId="0" borderId="0" xfId="0" applyFont="1" applyAlignment="1">
      <alignment horizontal="center" vertical="center"/>
    </xf>
    <xf numFmtId="0" fontId="33" fillId="0" borderId="0" xfId="0" applyFont="1">
      <alignment vertical="center"/>
    </xf>
    <xf numFmtId="0" fontId="31" fillId="0" borderId="0" xfId="0" applyFont="1" applyFill="1" applyAlignment="1">
      <alignment vertical="center"/>
    </xf>
    <xf numFmtId="0" fontId="26" fillId="26" borderId="15" xfId="0" applyFont="1" applyFill="1" applyBorder="1" applyAlignment="1" applyProtection="1">
      <alignment vertical="center"/>
      <protection locked="0"/>
    </xf>
    <xf numFmtId="0" fontId="26" fillId="0" borderId="0" xfId="0" applyFont="1" applyFill="1" applyBorder="1" applyAlignment="1">
      <alignment horizontal="center" vertical="center" textRotation="255"/>
    </xf>
    <xf numFmtId="0" fontId="27" fillId="0" borderId="0" xfId="0" applyFont="1" applyFill="1" applyBorder="1" applyAlignment="1">
      <alignment horizontal="center" vertical="center" wrapText="1" shrinkToFit="1"/>
    </xf>
    <xf numFmtId="0" fontId="26" fillId="0" borderId="0" xfId="0" applyFont="1" applyFill="1" applyBorder="1" applyAlignment="1">
      <alignment vertical="center" wrapText="1" shrinkToFit="1"/>
    </xf>
    <xf numFmtId="0" fontId="24" fillId="0" borderId="79" xfId="0" applyFont="1" applyFill="1" applyBorder="1" applyAlignment="1">
      <alignment vertical="center" wrapText="1"/>
    </xf>
    <xf numFmtId="0" fontId="26" fillId="0" borderId="80" xfId="0" applyFont="1" applyFill="1" applyBorder="1" applyAlignment="1">
      <alignment vertical="center" wrapText="1"/>
    </xf>
    <xf numFmtId="0" fontId="26" fillId="0" borderId="81" xfId="0" applyFont="1" applyFill="1" applyBorder="1" applyAlignment="1">
      <alignment vertical="center" wrapText="1"/>
    </xf>
    <xf numFmtId="0" fontId="26" fillId="27" borderId="16" xfId="0" applyFont="1" applyFill="1" applyBorder="1" applyAlignment="1">
      <alignment vertical="center"/>
    </xf>
    <xf numFmtId="0" fontId="26" fillId="27" borderId="16" xfId="0" applyFont="1" applyFill="1" applyBorder="1" applyAlignment="1">
      <alignment vertical="center" wrapText="1"/>
    </xf>
    <xf numFmtId="0" fontId="26" fillId="27" borderId="19" xfId="0" applyFont="1" applyFill="1" applyBorder="1" applyAlignment="1">
      <alignment vertical="center" wrapText="1"/>
    </xf>
    <xf numFmtId="0" fontId="26" fillId="31" borderId="27" xfId="0" applyFont="1" applyFill="1" applyBorder="1" applyAlignment="1">
      <alignment vertical="center" shrinkToFit="1"/>
    </xf>
    <xf numFmtId="183" fontId="26" fillId="0" borderId="0" xfId="0" applyNumberFormat="1" applyFont="1" applyFill="1" applyBorder="1" applyAlignment="1">
      <alignment vertical="center" shrinkToFit="1"/>
    </xf>
    <xf numFmtId="182" fontId="26" fillId="0" borderId="0" xfId="0" applyNumberFormat="1" applyFont="1" applyFill="1" applyBorder="1" applyAlignment="1">
      <alignment horizontal="right" vertical="center"/>
    </xf>
    <xf numFmtId="182" fontId="26" fillId="0" borderId="0" xfId="0" applyNumberFormat="1" applyFont="1" applyFill="1" applyBorder="1" applyAlignment="1">
      <alignment vertical="center"/>
    </xf>
    <xf numFmtId="184" fontId="26" fillId="25" borderId="14" xfId="0" applyNumberFormat="1" applyFont="1" applyFill="1" applyBorder="1" applyAlignment="1">
      <alignment vertical="center"/>
    </xf>
    <xf numFmtId="184" fontId="26" fillId="25" borderId="20" xfId="0" applyNumberFormat="1" applyFont="1" applyFill="1" applyBorder="1" applyAlignment="1">
      <alignment vertical="center"/>
    </xf>
    <xf numFmtId="184" fontId="26" fillId="25" borderId="18" xfId="0" applyNumberFormat="1" applyFont="1" applyFill="1" applyBorder="1" applyAlignment="1">
      <alignment horizontal="center" vertical="center"/>
    </xf>
    <xf numFmtId="184" fontId="26" fillId="25" borderId="21" xfId="0" applyNumberFormat="1" applyFont="1" applyFill="1" applyBorder="1" applyAlignment="1">
      <alignment horizontal="center" vertical="center"/>
    </xf>
    <xf numFmtId="0" fontId="26" fillId="0" borderId="0" xfId="0" applyFont="1" applyBorder="1" applyAlignment="1">
      <alignment horizontal="center" vertical="center"/>
    </xf>
    <xf numFmtId="0" fontId="24" fillId="28" borderId="0" xfId="0" applyFont="1" applyFill="1" applyBorder="1" applyAlignment="1">
      <alignment vertical="top" wrapText="1"/>
    </xf>
    <xf numFmtId="0" fontId="26" fillId="0" borderId="0" xfId="0" applyFont="1" applyAlignment="1">
      <alignment horizontal="center" vertical="center"/>
    </xf>
    <xf numFmtId="0" fontId="26" fillId="25" borderId="83" xfId="0" applyFont="1" applyFill="1" applyBorder="1" applyAlignment="1">
      <alignment vertical="center" shrinkToFit="1"/>
    </xf>
    <xf numFmtId="0" fontId="26" fillId="25" borderId="95" xfId="0" applyFont="1" applyFill="1" applyBorder="1" applyAlignment="1">
      <alignment vertical="center" shrinkToFit="1"/>
    </xf>
    <xf numFmtId="0" fontId="26" fillId="25" borderId="87" xfId="0" applyFont="1" applyFill="1" applyBorder="1" applyAlignment="1">
      <alignment vertical="center" shrinkToFit="1"/>
    </xf>
    <xf numFmtId="0" fontId="26" fillId="25" borderId="97" xfId="0" applyFont="1" applyFill="1" applyBorder="1" applyAlignment="1">
      <alignment vertical="center" shrinkToFit="1"/>
    </xf>
    <xf numFmtId="0" fontId="26" fillId="0" borderId="29" xfId="0" applyFont="1" applyFill="1" applyBorder="1" applyAlignment="1">
      <alignment horizontal="left" vertical="center"/>
    </xf>
    <xf numFmtId="0" fontId="26" fillId="0" borderId="16" xfId="0" applyFont="1" applyFill="1" applyBorder="1" applyAlignment="1">
      <alignment horizontal="left" vertical="top"/>
    </xf>
    <xf numFmtId="0" fontId="26" fillId="0" borderId="14" xfId="0" applyFont="1" applyFill="1" applyBorder="1" applyAlignment="1">
      <alignment vertical="top" wrapText="1"/>
    </xf>
    <xf numFmtId="0" fontId="26" fillId="0" borderId="20" xfId="0" applyFont="1" applyFill="1" applyBorder="1" applyAlignment="1">
      <alignment vertical="top" wrapText="1"/>
    </xf>
    <xf numFmtId="49" fontId="26" fillId="25" borderId="15" xfId="0" applyNumberFormat="1" applyFont="1" applyFill="1" applyBorder="1" applyAlignment="1">
      <alignment horizontal="center" vertical="center" shrinkToFit="1"/>
    </xf>
    <xf numFmtId="0" fontId="24" fillId="0" borderId="14" xfId="0" applyFont="1" applyFill="1" applyBorder="1" applyAlignment="1">
      <alignment horizontal="left" vertical="center"/>
    </xf>
    <xf numFmtId="0" fontId="28" fillId="0" borderId="19" xfId="0" applyFont="1" applyFill="1" applyBorder="1" applyAlignment="1">
      <alignment wrapText="1"/>
    </xf>
    <xf numFmtId="0" fontId="28" fillId="0" borderId="20" xfId="0" applyFont="1" applyFill="1" applyBorder="1" applyAlignment="1">
      <alignment horizontal="right" wrapText="1"/>
    </xf>
    <xf numFmtId="0" fontId="26" fillId="0" borderId="0" xfId="0" applyFont="1" applyFill="1" applyBorder="1" applyAlignment="1">
      <alignment horizontal="right"/>
    </xf>
    <xf numFmtId="0" fontId="27" fillId="0" borderId="14" xfId="0" applyFont="1" applyFill="1" applyBorder="1" applyAlignment="1">
      <alignment vertical="center" shrinkToFit="1"/>
    </xf>
    <xf numFmtId="0" fontId="24" fillId="0" borderId="16" xfId="0" applyFont="1" applyFill="1" applyBorder="1" applyAlignment="1">
      <alignment vertical="center" wrapText="1"/>
    </xf>
    <xf numFmtId="0" fontId="26" fillId="25" borderId="108" xfId="0" applyFont="1" applyFill="1" applyBorder="1" applyAlignment="1">
      <alignment vertical="center"/>
    </xf>
    <xf numFmtId="49" fontId="26" fillId="25" borderId="111" xfId="0" applyNumberFormat="1" applyFont="1" applyFill="1" applyBorder="1" applyAlignment="1">
      <alignment horizontal="center" vertical="center" shrinkToFit="1"/>
    </xf>
    <xf numFmtId="49" fontId="26" fillId="25" borderId="43" xfId="0" applyNumberFormat="1" applyFont="1" applyFill="1" applyBorder="1" applyAlignment="1">
      <alignment horizontal="center" vertical="center" shrinkToFit="1"/>
    </xf>
    <xf numFmtId="49" fontId="26" fillId="25" borderId="63" xfId="0" applyNumberFormat="1" applyFont="1" applyFill="1" applyBorder="1" applyAlignment="1">
      <alignment horizontal="center" vertical="center" shrinkToFit="1"/>
    </xf>
    <xf numFmtId="0" fontId="24" fillId="0" borderId="0" xfId="0" applyFont="1" applyFill="1" applyBorder="1" applyAlignment="1">
      <alignment vertical="center" shrinkToFit="1"/>
    </xf>
    <xf numFmtId="49" fontId="26" fillId="25" borderId="62" xfId="0" applyNumberFormat="1" applyFont="1" applyFill="1" applyBorder="1" applyAlignment="1">
      <alignment horizontal="center" vertical="center" shrinkToFit="1"/>
    </xf>
    <xf numFmtId="0" fontId="26" fillId="0" borderId="100" xfId="0" applyFont="1" applyFill="1" applyBorder="1" applyAlignment="1">
      <alignment vertical="center"/>
    </xf>
    <xf numFmtId="0" fontId="26" fillId="0" borderId="32" xfId="0" applyFont="1" applyFill="1" applyBorder="1" applyAlignment="1">
      <alignment vertical="center"/>
    </xf>
    <xf numFmtId="0" fontId="26" fillId="0" borderId="99" xfId="0" applyFont="1" applyFill="1" applyBorder="1" applyAlignment="1">
      <alignment vertical="center"/>
    </xf>
    <xf numFmtId="0" fontId="24" fillId="31" borderId="0" xfId="0" applyFont="1" applyFill="1" applyBorder="1" applyAlignment="1">
      <alignment vertical="center"/>
    </xf>
    <xf numFmtId="0" fontId="27" fillId="0" borderId="0" xfId="0" applyFont="1" applyFill="1" applyBorder="1" applyAlignment="1">
      <alignment horizontal="center" vertical="center" wrapText="1"/>
    </xf>
    <xf numFmtId="179" fontId="26" fillId="0" borderId="0" xfId="0" applyNumberFormat="1" applyFont="1" applyFill="1" applyBorder="1" applyAlignment="1">
      <alignment horizontal="right" vertical="center"/>
    </xf>
    <xf numFmtId="0" fontId="26" fillId="0" borderId="13" xfId="0" applyFont="1" applyBorder="1">
      <alignment vertical="center"/>
    </xf>
    <xf numFmtId="0" fontId="26" fillId="0" borderId="14" xfId="0" applyFont="1" applyBorder="1">
      <alignment vertical="center"/>
    </xf>
    <xf numFmtId="0" fontId="27" fillId="0" borderId="13" xfId="0" applyFont="1" applyFill="1" applyBorder="1" applyAlignment="1">
      <alignment vertical="top" wrapText="1"/>
    </xf>
    <xf numFmtId="0" fontId="27" fillId="0" borderId="14" xfId="0" applyFont="1" applyFill="1" applyBorder="1" applyAlignment="1">
      <alignment vertical="top" wrapText="1"/>
    </xf>
    <xf numFmtId="0" fontId="26" fillId="0" borderId="83" xfId="0" applyFont="1" applyBorder="1" applyAlignment="1" applyProtection="1">
      <alignment vertical="center" shrinkToFit="1"/>
      <protection locked="0"/>
    </xf>
    <xf numFmtId="0" fontId="26" fillId="0" borderId="87" xfId="0" applyFont="1" applyBorder="1" applyAlignment="1" applyProtection="1">
      <alignment vertical="center" shrinkToFit="1"/>
      <protection locked="0"/>
    </xf>
    <xf numFmtId="49" fontId="26" fillId="0" borderId="83" xfId="0" applyNumberFormat="1" applyFont="1" applyBorder="1" applyAlignment="1" applyProtection="1">
      <alignment vertical="center" shrinkToFit="1"/>
      <protection locked="0"/>
    </xf>
    <xf numFmtId="49" fontId="26" fillId="0" borderId="87" xfId="0" applyNumberFormat="1" applyFont="1" applyBorder="1" applyAlignment="1" applyProtection="1">
      <alignment vertical="center" shrinkToFit="1"/>
      <protection locked="0"/>
    </xf>
    <xf numFmtId="0" fontId="26" fillId="0" borderId="12" xfId="0" applyFont="1" applyFill="1" applyBorder="1" applyAlignment="1" applyProtection="1">
      <alignment vertical="center"/>
      <protection locked="0"/>
    </xf>
    <xf numFmtId="0" fontId="26" fillId="27" borderId="14" xfId="0" applyFont="1" applyFill="1" applyBorder="1" applyAlignment="1">
      <alignment vertical="center"/>
    </xf>
    <xf numFmtId="0" fontId="26" fillId="27" borderId="0" xfId="0" applyFont="1" applyFill="1" applyBorder="1" applyAlignment="1">
      <alignment vertical="center"/>
    </xf>
    <xf numFmtId="0" fontId="26" fillId="0" borderId="0" xfId="0" applyFont="1" applyBorder="1" applyAlignment="1">
      <alignment horizontal="center" vertical="top"/>
    </xf>
    <xf numFmtId="0" fontId="24" fillId="29" borderId="0" xfId="0" applyFont="1" applyFill="1" applyBorder="1" applyAlignment="1">
      <alignment horizontal="center" vertical="top"/>
    </xf>
    <xf numFmtId="0" fontId="24" fillId="29" borderId="14" xfId="0" applyFont="1" applyFill="1" applyBorder="1" applyAlignment="1">
      <alignment horizontal="center" vertical="top"/>
    </xf>
    <xf numFmtId="0" fontId="24" fillId="0" borderId="18" xfId="0" applyFont="1" applyFill="1" applyBorder="1" applyAlignment="1">
      <alignment vertical="center" wrapText="1"/>
    </xf>
    <xf numFmtId="0" fontId="24" fillId="0" borderId="0" xfId="0" applyFont="1" applyBorder="1" applyAlignment="1">
      <alignment vertical="top" wrapText="1"/>
    </xf>
    <xf numFmtId="0" fontId="24" fillId="0" borderId="0" xfId="0" applyFont="1" applyBorder="1" applyAlignment="1">
      <alignment vertical="top"/>
    </xf>
    <xf numFmtId="0" fontId="26" fillId="0" borderId="0" xfId="0" applyFont="1" applyFill="1" applyBorder="1" applyAlignment="1">
      <alignment horizontal="left" vertical="top" wrapText="1"/>
    </xf>
    <xf numFmtId="0" fontId="24" fillId="0" borderId="18" xfId="0" applyFont="1" applyFill="1" applyBorder="1" applyAlignment="1">
      <alignment vertical="center"/>
    </xf>
    <xf numFmtId="0" fontId="26" fillId="0" borderId="13" xfId="0" applyFont="1" applyBorder="1" applyAlignment="1">
      <alignment horizontal="center" vertical="top"/>
    </xf>
    <xf numFmtId="0" fontId="26" fillId="0" borderId="18" xfId="0" applyFont="1" applyBorder="1" applyAlignment="1">
      <alignment vertical="center"/>
    </xf>
    <xf numFmtId="0" fontId="26" fillId="0" borderId="13" xfId="0" applyFont="1" applyBorder="1" applyAlignment="1">
      <alignment horizontal="center" vertical="center"/>
    </xf>
    <xf numFmtId="0" fontId="24" fillId="0" borderId="18"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35" borderId="13" xfId="0" applyFont="1" applyFill="1" applyBorder="1" applyAlignment="1">
      <alignment horizontal="center" vertical="center"/>
    </xf>
    <xf numFmtId="0" fontId="24" fillId="35" borderId="0" xfId="0" applyFont="1" applyFill="1" applyBorder="1" applyAlignment="1">
      <alignment horizontal="center" vertical="center"/>
    </xf>
    <xf numFmtId="0" fontId="24" fillId="35" borderId="14" xfId="0" applyFont="1" applyFill="1" applyBorder="1" applyAlignment="1">
      <alignment horizontal="center" vertical="center"/>
    </xf>
    <xf numFmtId="0" fontId="24" fillId="35" borderId="13" xfId="0" applyFont="1" applyFill="1" applyBorder="1" applyAlignment="1">
      <alignment vertical="top" wrapText="1" shrinkToFit="1"/>
    </xf>
    <xf numFmtId="0" fontId="24" fillId="35" borderId="0" xfId="0" applyFont="1" applyFill="1" applyBorder="1" applyAlignment="1">
      <alignment vertical="top" wrapText="1" shrinkToFit="1"/>
    </xf>
    <xf numFmtId="0" fontId="24" fillId="35" borderId="14" xfId="0" applyFont="1" applyFill="1" applyBorder="1" applyAlignment="1">
      <alignment vertical="top" wrapText="1" shrinkToFit="1"/>
    </xf>
    <xf numFmtId="0" fontId="24" fillId="0" borderId="12" xfId="0" applyFont="1" applyFill="1" applyBorder="1" applyAlignment="1">
      <alignment horizontal="left" vertical="center"/>
    </xf>
    <xf numFmtId="0" fontId="24" fillId="35" borderId="11" xfId="0" applyFont="1" applyFill="1" applyBorder="1" applyAlignment="1">
      <alignment vertical="top" wrapText="1" shrinkToFit="1"/>
    </xf>
    <xf numFmtId="0" fontId="24" fillId="35" borderId="12" xfId="0" applyFont="1" applyFill="1" applyBorder="1" applyAlignment="1">
      <alignment vertical="top" wrapText="1" shrinkToFit="1"/>
    </xf>
    <xf numFmtId="0" fontId="24" fillId="35" borderId="20" xfId="0" applyFont="1" applyFill="1" applyBorder="1" applyAlignment="1">
      <alignment vertical="top" wrapText="1" shrinkToFit="1"/>
    </xf>
    <xf numFmtId="0" fontId="26" fillId="0" borderId="22" xfId="0" applyFont="1" applyFill="1" applyBorder="1" applyAlignment="1">
      <alignment vertical="center"/>
    </xf>
    <xf numFmtId="0" fontId="24" fillId="0" borderId="10" xfId="0" applyFont="1" applyFill="1" applyBorder="1" applyAlignment="1">
      <alignment horizontal="left" vertical="center"/>
    </xf>
    <xf numFmtId="0" fontId="24" fillId="35" borderId="22" xfId="0" applyFont="1" applyFill="1" applyBorder="1" applyAlignment="1">
      <alignment vertical="top" wrapText="1" shrinkToFit="1"/>
    </xf>
    <xf numFmtId="0" fontId="24" fillId="35" borderId="10" xfId="0" applyFont="1" applyFill="1" applyBorder="1" applyAlignment="1">
      <alignment vertical="top" wrapText="1" shrinkToFit="1"/>
    </xf>
    <xf numFmtId="0" fontId="24" fillId="35" borderId="19" xfId="0" applyFont="1" applyFill="1" applyBorder="1" applyAlignment="1">
      <alignment vertical="top" wrapText="1" shrinkToFit="1"/>
    </xf>
    <xf numFmtId="0" fontId="24" fillId="0" borderId="37" xfId="0" applyFont="1" applyFill="1" applyBorder="1" applyAlignment="1">
      <alignment vertical="center"/>
    </xf>
    <xf numFmtId="0" fontId="24" fillId="0" borderId="13" xfId="0" applyFont="1" applyFill="1" applyBorder="1" applyAlignment="1">
      <alignment vertical="center" shrinkToFit="1"/>
    </xf>
    <xf numFmtId="0" fontId="24" fillId="0" borderId="16" xfId="0" applyFont="1" applyFill="1" applyBorder="1" applyAlignment="1">
      <alignment horizontal="left" vertical="center"/>
    </xf>
    <xf numFmtId="0" fontId="24" fillId="0" borderId="117" xfId="0" applyFont="1" applyFill="1" applyBorder="1" applyAlignment="1">
      <alignment horizontal="left" vertical="center"/>
    </xf>
    <xf numFmtId="0" fontId="24" fillId="0" borderId="10" xfId="0" applyFont="1" applyFill="1" applyBorder="1" applyAlignment="1">
      <alignment vertical="center"/>
    </xf>
    <xf numFmtId="0" fontId="24" fillId="31" borderId="13" xfId="0" applyFont="1" applyFill="1" applyBorder="1" applyAlignment="1">
      <alignment vertical="top" wrapText="1" shrinkToFit="1"/>
    </xf>
    <xf numFmtId="0" fontId="24" fillId="31" borderId="0" xfId="0" applyFont="1" applyFill="1" applyBorder="1" applyAlignment="1">
      <alignment vertical="top" wrapText="1" shrinkToFit="1"/>
    </xf>
    <xf numFmtId="0" fontId="24" fillId="31" borderId="14" xfId="0" applyFont="1" applyFill="1" applyBorder="1" applyAlignment="1">
      <alignment vertical="top" wrapText="1" shrinkToFit="1"/>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31" borderId="13" xfId="0" applyFont="1" applyFill="1" applyBorder="1" applyAlignment="1">
      <alignment vertical="top" shrinkToFit="1"/>
    </xf>
    <xf numFmtId="0" fontId="24" fillId="31" borderId="0" xfId="0" applyFont="1" applyFill="1" applyBorder="1" applyAlignment="1">
      <alignment vertical="top" shrinkToFit="1"/>
    </xf>
    <xf numFmtId="0" fontId="24" fillId="31" borderId="14" xfId="0" applyFont="1" applyFill="1" applyBorder="1" applyAlignment="1">
      <alignment vertical="top" shrinkToFit="1"/>
    </xf>
    <xf numFmtId="179" fontId="26" fillId="0" borderId="0" xfId="0" applyNumberFormat="1" applyFont="1" applyFill="1" applyBorder="1" applyAlignment="1">
      <alignment horizontal="center" vertical="center" shrinkToFit="1"/>
    </xf>
    <xf numFmtId="0" fontId="26" fillId="0" borderId="12" xfId="0" applyFont="1" applyFill="1" applyBorder="1" applyAlignment="1">
      <alignment horizontal="center" vertical="center" shrinkToFit="1"/>
    </xf>
    <xf numFmtId="179" fontId="26" fillId="0" borderId="12" xfId="0" applyNumberFormat="1" applyFont="1" applyFill="1" applyBorder="1" applyAlignment="1">
      <alignment vertical="center" shrinkToFit="1"/>
    </xf>
    <xf numFmtId="179" fontId="26" fillId="0" borderId="12" xfId="0" applyNumberFormat="1" applyFont="1" applyFill="1" applyBorder="1" applyAlignment="1">
      <alignment horizontal="center" vertical="center" shrinkToFit="1"/>
    </xf>
    <xf numFmtId="0" fontId="24" fillId="31" borderId="11" xfId="0" applyFont="1" applyFill="1" applyBorder="1" applyAlignment="1">
      <alignment vertical="top" shrinkToFit="1"/>
    </xf>
    <xf numFmtId="0" fontId="24" fillId="31" borderId="12" xfId="0" applyFont="1" applyFill="1" applyBorder="1" applyAlignment="1">
      <alignment vertical="top" shrinkToFit="1"/>
    </xf>
    <xf numFmtId="0" fontId="24" fillId="31" borderId="20" xfId="0" applyFont="1" applyFill="1" applyBorder="1" applyAlignment="1">
      <alignment vertical="top" shrinkToFit="1"/>
    </xf>
    <xf numFmtId="179" fontId="26" fillId="0" borderId="0" xfId="0" applyNumberFormat="1" applyFont="1" applyFill="1" applyBorder="1" applyAlignment="1">
      <alignment horizontal="right" vertical="center" shrinkToFit="1"/>
    </xf>
    <xf numFmtId="179" fontId="26" fillId="0" borderId="127" xfId="0" applyNumberFormat="1" applyFont="1" applyFill="1" applyBorder="1" applyAlignment="1">
      <alignment horizontal="center" vertical="center" shrinkToFit="1"/>
    </xf>
    <xf numFmtId="0" fontId="38" fillId="0" borderId="0" xfId="0" applyFont="1" applyAlignment="1">
      <alignment vertical="center"/>
    </xf>
    <xf numFmtId="0" fontId="24" fillId="0" borderId="10" xfId="0" applyFont="1" applyFill="1" applyBorder="1" applyAlignment="1">
      <alignment vertical="center" wrapText="1"/>
    </xf>
    <xf numFmtId="0" fontId="31" fillId="0" borderId="12" xfId="0" applyFont="1" applyBorder="1" applyAlignment="1">
      <alignment vertical="center"/>
    </xf>
    <xf numFmtId="0" fontId="33" fillId="25" borderId="66" xfId="0" applyFont="1" applyFill="1" applyBorder="1" applyAlignment="1">
      <alignment horizontal="center" vertical="center" wrapText="1"/>
    </xf>
    <xf numFmtId="0" fontId="33" fillId="25" borderId="67" xfId="0" applyFont="1" applyFill="1" applyBorder="1" applyAlignment="1">
      <alignment horizontal="center" vertical="center" wrapText="1"/>
    </xf>
    <xf numFmtId="0" fontId="33" fillId="25" borderId="66" xfId="0" applyFont="1" applyFill="1" applyBorder="1" applyAlignment="1">
      <alignment horizontal="center" vertical="center"/>
    </xf>
    <xf numFmtId="0" fontId="33" fillId="25" borderId="67" xfId="0" applyFont="1" applyFill="1" applyBorder="1" applyAlignment="1">
      <alignment horizontal="center" vertical="center"/>
    </xf>
    <xf numFmtId="0" fontId="34" fillId="25" borderId="129" xfId="0" applyFont="1" applyFill="1" applyBorder="1" applyAlignment="1">
      <alignment horizontal="center" vertical="center" wrapText="1"/>
    </xf>
    <xf numFmtId="0" fontId="34" fillId="25" borderId="20" xfId="0" applyFont="1" applyFill="1" applyBorder="1" applyAlignment="1">
      <alignment horizontal="center" vertical="center" wrapText="1"/>
    </xf>
    <xf numFmtId="0" fontId="31" fillId="0" borderId="0" xfId="0" applyFont="1" applyFill="1" applyBorder="1" applyAlignment="1">
      <alignment vertical="center"/>
    </xf>
    <xf numFmtId="0" fontId="33" fillId="27" borderId="133" xfId="0" applyFont="1" applyFill="1" applyBorder="1" applyAlignment="1">
      <alignment horizontal="center" vertical="center" shrinkToFit="1"/>
    </xf>
    <xf numFmtId="0" fontId="33" fillId="27" borderId="138" xfId="0" applyFont="1" applyFill="1" applyBorder="1" applyAlignment="1">
      <alignment horizontal="center" vertical="center" shrinkToFit="1"/>
    </xf>
    <xf numFmtId="0" fontId="33" fillId="27" borderId="139" xfId="0" applyFont="1" applyFill="1" applyBorder="1" applyAlignment="1">
      <alignment horizontal="center" vertical="center" shrinkToFit="1"/>
    </xf>
    <xf numFmtId="0" fontId="33" fillId="27" borderId="129" xfId="0" applyFont="1" applyFill="1" applyBorder="1" applyAlignment="1">
      <alignment horizontal="center" vertical="center" shrinkToFit="1"/>
    </xf>
    <xf numFmtId="0" fontId="33" fillId="27" borderId="132" xfId="0" applyFont="1" applyFill="1" applyBorder="1" applyAlignment="1">
      <alignment horizontal="center" vertical="center" shrinkToFit="1"/>
    </xf>
    <xf numFmtId="0" fontId="26" fillId="0" borderId="18" xfId="0" applyFont="1" applyBorder="1" applyAlignment="1">
      <alignment vertical="top"/>
    </xf>
    <xf numFmtId="0" fontId="26" fillId="0" borderId="14" xfId="0" applyFont="1" applyBorder="1" applyAlignment="1">
      <alignment horizontal="center" vertical="top"/>
    </xf>
    <xf numFmtId="0" fontId="31" fillId="0" borderId="0" xfId="0" applyFont="1" applyFill="1">
      <alignment vertical="center"/>
    </xf>
    <xf numFmtId="0" fontId="26" fillId="0" borderId="0" xfId="0" applyFont="1" applyFill="1" applyBorder="1" applyAlignment="1">
      <alignment horizontal="left" vertical="top"/>
    </xf>
    <xf numFmtId="0" fontId="26" fillId="25" borderId="16" xfId="0" applyFont="1" applyFill="1" applyBorder="1" applyAlignment="1">
      <alignment vertical="top"/>
    </xf>
    <xf numFmtId="0" fontId="26" fillId="0" borderId="10" xfId="0" applyFont="1" applyBorder="1" applyAlignment="1">
      <alignment vertical="top"/>
    </xf>
    <xf numFmtId="0" fontId="26" fillId="0" borderId="10" xfId="0" applyFont="1" applyBorder="1" applyAlignment="1">
      <alignment horizontal="center" vertical="top"/>
    </xf>
    <xf numFmtId="0" fontId="24" fillId="29" borderId="22" xfId="0" applyFont="1" applyFill="1" applyBorder="1" applyAlignment="1">
      <alignment horizontal="center" vertical="top"/>
    </xf>
    <xf numFmtId="0" fontId="24" fillId="29" borderId="10" xfId="0" applyFont="1" applyFill="1" applyBorder="1" applyAlignment="1">
      <alignment horizontal="center" vertical="top"/>
    </xf>
    <xf numFmtId="0" fontId="24" fillId="29" borderId="19" xfId="0" applyFont="1" applyFill="1" applyBorder="1" applyAlignment="1">
      <alignment horizontal="center" vertical="top"/>
    </xf>
    <xf numFmtId="0" fontId="26" fillId="0" borderId="13" xfId="0" applyFont="1" applyFill="1" applyBorder="1" applyAlignment="1">
      <alignment horizontal="left" vertical="top" wrapText="1"/>
    </xf>
    <xf numFmtId="0" fontId="24" fillId="0" borderId="0" xfId="0" applyFont="1" applyFill="1" applyBorder="1" applyAlignment="1">
      <alignment vertical="center" wrapText="1"/>
    </xf>
    <xf numFmtId="0" fontId="26" fillId="37" borderId="15" xfId="0" applyFont="1" applyFill="1" applyBorder="1" applyAlignment="1">
      <alignment horizontal="center" vertical="center" wrapText="1"/>
    </xf>
    <xf numFmtId="0" fontId="26" fillId="0" borderId="0" xfId="0" applyFont="1" applyBorder="1" applyAlignment="1">
      <alignment vertical="center" wrapText="1"/>
    </xf>
    <xf numFmtId="0" fontId="26" fillId="0" borderId="0" xfId="0" applyFont="1" applyAlignment="1">
      <alignment vertical="top" wrapText="1"/>
    </xf>
    <xf numFmtId="0" fontId="24" fillId="0" borderId="0" xfId="0" applyFont="1" applyBorder="1" applyAlignment="1">
      <alignment vertical="center" wrapText="1"/>
    </xf>
    <xf numFmtId="0" fontId="24" fillId="0" borderId="0" xfId="0" applyFont="1" applyAlignment="1">
      <alignment vertical="center" wrapText="1"/>
    </xf>
    <xf numFmtId="0" fontId="24" fillId="38" borderId="15" xfId="0" applyFont="1" applyFill="1" applyBorder="1" applyAlignment="1">
      <alignment vertical="center" wrapText="1"/>
    </xf>
    <xf numFmtId="0" fontId="26" fillId="27" borderId="23" xfId="0" applyNumberFormat="1" applyFont="1" applyFill="1" applyBorder="1" applyAlignment="1">
      <alignment vertical="center" shrinkToFit="1"/>
    </xf>
    <xf numFmtId="0" fontId="26" fillId="0" borderId="12" xfId="0" applyFont="1" applyBorder="1">
      <alignment vertical="center"/>
    </xf>
    <xf numFmtId="0" fontId="26" fillId="0" borderId="12" xfId="0" applyFont="1" applyBorder="1" applyAlignment="1">
      <alignment horizontal="right" vertical="center"/>
    </xf>
    <xf numFmtId="0" fontId="27" fillId="0" borderId="11" xfId="0" applyFont="1" applyFill="1" applyBorder="1" applyAlignment="1">
      <alignment vertical="top" wrapText="1"/>
    </xf>
    <xf numFmtId="0" fontId="27" fillId="0" borderId="20" xfId="0" applyFont="1" applyFill="1" applyBorder="1" applyAlignment="1">
      <alignment vertical="top" wrapText="1"/>
    </xf>
    <xf numFmtId="0" fontId="28" fillId="0" borderId="12" xfId="0" applyFont="1" applyFill="1" applyBorder="1" applyAlignment="1">
      <alignment vertical="top"/>
    </xf>
    <xf numFmtId="0" fontId="28" fillId="0" borderId="12" xfId="0" applyFont="1" applyFill="1" applyBorder="1" applyAlignment="1">
      <alignment vertical="top" wrapText="1"/>
    </xf>
    <xf numFmtId="0" fontId="28" fillId="0" borderId="20" xfId="0" applyFont="1" applyFill="1" applyBorder="1" applyAlignment="1">
      <alignment vertical="top" wrapText="1"/>
    </xf>
    <xf numFmtId="0" fontId="26" fillId="0" borderId="12" xfId="0" applyFont="1" applyBorder="1" applyAlignment="1">
      <alignment horizontal="center" vertical="top"/>
    </xf>
    <xf numFmtId="0" fontId="24" fillId="29" borderId="11" xfId="0" applyFont="1" applyFill="1" applyBorder="1" applyAlignment="1">
      <alignment horizontal="center" vertical="top"/>
    </xf>
    <xf numFmtId="0" fontId="24" fillId="29" borderId="12" xfId="0" applyFont="1" applyFill="1" applyBorder="1" applyAlignment="1">
      <alignment horizontal="center" vertical="top"/>
    </xf>
    <xf numFmtId="0" fontId="24" fillId="29" borderId="20" xfId="0" applyFont="1" applyFill="1" applyBorder="1" applyAlignment="1">
      <alignment horizontal="center" vertical="top"/>
    </xf>
    <xf numFmtId="0" fontId="24" fillId="0" borderId="21" xfId="0" applyFont="1" applyFill="1" applyBorder="1" applyAlignment="1">
      <alignment vertical="center" wrapText="1"/>
    </xf>
    <xf numFmtId="0" fontId="24" fillId="29" borderId="11" xfId="0" applyFont="1" applyFill="1" applyBorder="1" applyAlignment="1">
      <alignment horizontal="center" vertical="center"/>
    </xf>
    <xf numFmtId="0" fontId="24" fillId="29" borderId="12" xfId="0" applyFont="1" applyFill="1" applyBorder="1" applyAlignment="1">
      <alignment horizontal="center" vertical="center"/>
    </xf>
    <xf numFmtId="0" fontId="24" fillId="29" borderId="20" xfId="0" applyFont="1" applyFill="1" applyBorder="1" applyAlignment="1">
      <alignment horizontal="center" vertical="center"/>
    </xf>
    <xf numFmtId="0" fontId="26" fillId="0" borderId="16" xfId="0" applyFont="1" applyBorder="1" applyAlignment="1">
      <alignment vertical="center" wrapText="1"/>
    </xf>
    <xf numFmtId="0" fontId="24" fillId="27" borderId="15" xfId="0" applyFont="1" applyFill="1" applyBorder="1" applyAlignment="1">
      <alignment vertical="center" wrapText="1"/>
    </xf>
    <xf numFmtId="49" fontId="26" fillId="0" borderId="23" xfId="0" applyNumberFormat="1" applyFont="1" applyBorder="1" applyAlignment="1">
      <alignment horizontal="center" vertical="center" wrapText="1"/>
    </xf>
    <xf numFmtId="0" fontId="26" fillId="0" borderId="18" xfId="0" applyFont="1" applyFill="1" applyBorder="1" applyAlignment="1">
      <alignment vertical="center"/>
    </xf>
    <xf numFmtId="0" fontId="26" fillId="0" borderId="14" xfId="0" applyFont="1" applyFill="1" applyBorder="1" applyAlignment="1">
      <alignment horizontal="center" vertical="center"/>
    </xf>
    <xf numFmtId="0" fontId="26" fillId="26" borderId="15" xfId="0" applyFont="1" applyFill="1" applyBorder="1" applyAlignment="1" applyProtection="1">
      <alignment horizontal="center" vertical="center" wrapText="1"/>
      <protection locked="0"/>
    </xf>
    <xf numFmtId="0" fontId="28" fillId="0" borderId="0" xfId="0" applyFont="1" applyFill="1" applyBorder="1" applyAlignment="1">
      <alignment vertical="center" shrinkToFit="1"/>
    </xf>
    <xf numFmtId="0" fontId="26" fillId="0" borderId="16" xfId="0" applyFont="1" applyFill="1" applyBorder="1" applyAlignment="1">
      <alignment vertical="center"/>
    </xf>
    <xf numFmtId="0" fontId="39" fillId="0" borderId="0" xfId="0" applyFont="1" applyFill="1" applyBorder="1" applyAlignment="1">
      <alignment horizontal="left" vertical="top" wrapText="1"/>
    </xf>
    <xf numFmtId="0" fontId="39" fillId="0" borderId="0" xfId="0" applyFont="1" applyFill="1" applyBorder="1" applyAlignment="1">
      <alignment vertical="center" wrapText="1"/>
    </xf>
    <xf numFmtId="0" fontId="24" fillId="0" borderId="0" xfId="0" applyFont="1" applyFill="1" applyBorder="1" applyAlignment="1">
      <alignment horizontal="right" vertical="top"/>
    </xf>
    <xf numFmtId="0" fontId="26" fillId="0" borderId="37" xfId="0" applyFont="1" applyFill="1" applyBorder="1" applyAlignment="1">
      <alignment vertical="center"/>
    </xf>
    <xf numFmtId="0" fontId="26" fillId="0" borderId="14" xfId="0" applyFont="1" applyFill="1" applyBorder="1" applyAlignment="1">
      <alignment vertical="center" wrapText="1" shrinkToFit="1"/>
    </xf>
    <xf numFmtId="0" fontId="39" fillId="0" borderId="0" xfId="0" applyFont="1" applyFill="1" applyBorder="1" applyAlignment="1">
      <alignment vertical="center"/>
    </xf>
    <xf numFmtId="0" fontId="31" fillId="0" borderId="0" xfId="0" applyFont="1" applyProtection="1">
      <alignment vertical="center"/>
    </xf>
    <xf numFmtId="0" fontId="33" fillId="0" borderId="0" xfId="0" applyFont="1" applyProtection="1">
      <alignment vertical="center"/>
    </xf>
    <xf numFmtId="0" fontId="33" fillId="0" borderId="133" xfId="0" applyFont="1" applyBorder="1" applyAlignment="1" applyProtection="1">
      <alignment horizontal="center" vertical="center" shrinkToFit="1"/>
      <protection locked="0"/>
    </xf>
    <xf numFmtId="0" fontId="33" fillId="0" borderId="134" xfId="0" applyFont="1" applyBorder="1" applyAlignment="1" applyProtection="1">
      <alignment horizontal="center" vertical="center" shrinkToFit="1"/>
      <protection locked="0"/>
    </xf>
    <xf numFmtId="0" fontId="33" fillId="0" borderId="19" xfId="0" applyFont="1" applyBorder="1" applyAlignment="1" applyProtection="1">
      <alignment vertical="center" shrinkToFit="1"/>
      <protection locked="0"/>
    </xf>
    <xf numFmtId="0" fontId="33" fillId="0" borderId="138" xfId="0" applyFont="1" applyBorder="1" applyAlignment="1" applyProtection="1">
      <alignment horizontal="center" vertical="center" shrinkToFit="1"/>
      <protection locked="0"/>
    </xf>
    <xf numFmtId="0" fontId="33" fillId="0" borderId="139" xfId="0" applyFont="1" applyBorder="1" applyAlignment="1" applyProtection="1">
      <alignment horizontal="center" vertical="center" shrinkToFit="1"/>
      <protection locked="0"/>
    </xf>
    <xf numFmtId="0" fontId="33" fillId="0" borderId="20" xfId="0" applyFont="1" applyBorder="1" applyAlignment="1" applyProtection="1">
      <alignment vertical="center" shrinkToFit="1"/>
      <protection locked="0"/>
    </xf>
    <xf numFmtId="0" fontId="33" fillId="0" borderId="66" xfId="0" applyFont="1" applyFill="1" applyBorder="1" applyAlignment="1" applyProtection="1">
      <alignment horizontal="center" vertical="center" textRotation="255"/>
      <protection locked="0"/>
    </xf>
    <xf numFmtId="0" fontId="33" fillId="0" borderId="142" xfId="0" applyFont="1" applyFill="1" applyBorder="1" applyAlignment="1" applyProtection="1">
      <alignment horizontal="center" vertical="center" textRotation="255"/>
      <protection locked="0"/>
    </xf>
    <xf numFmtId="0" fontId="33" fillId="0" borderId="143" xfId="0" applyFont="1" applyFill="1" applyBorder="1" applyAlignment="1" applyProtection="1">
      <alignment horizontal="center" vertical="center" textRotation="255"/>
      <protection locked="0"/>
    </xf>
    <xf numFmtId="0" fontId="24" fillId="0" borderId="16" xfId="0" applyFont="1" applyFill="1" applyBorder="1" applyAlignment="1" applyProtection="1">
      <alignment vertical="center" wrapText="1"/>
      <protection locked="0"/>
    </xf>
    <xf numFmtId="0" fontId="26" fillId="0" borderId="0" xfId="0" applyFont="1" applyFill="1" applyBorder="1" applyAlignment="1" applyProtection="1">
      <alignment horizontal="right" vertical="center"/>
    </xf>
    <xf numFmtId="0" fontId="26" fillId="0" borderId="13"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4" fillId="29" borderId="13" xfId="0" applyFont="1" applyFill="1" applyBorder="1" applyAlignment="1" applyProtection="1">
      <alignment vertical="top" wrapText="1" shrinkToFit="1"/>
    </xf>
    <xf numFmtId="0" fontId="24" fillId="29" borderId="0" xfId="0" applyFont="1" applyFill="1" applyBorder="1" applyAlignment="1" applyProtection="1">
      <alignment vertical="top" wrapText="1" shrinkToFit="1"/>
    </xf>
    <xf numFmtId="0" fontId="24" fillId="29" borderId="14" xfId="0" applyFont="1" applyFill="1" applyBorder="1" applyAlignment="1" applyProtection="1">
      <alignment vertical="top" wrapText="1" shrinkToFit="1"/>
    </xf>
    <xf numFmtId="0" fontId="24" fillId="0" borderId="13"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4" xfId="0" applyFont="1" applyFill="1" applyBorder="1" applyAlignment="1" applyProtection="1">
      <alignment vertical="top" wrapText="1"/>
    </xf>
    <xf numFmtId="0" fontId="35" fillId="0" borderId="0" xfId="0" applyFont="1" applyFill="1" applyBorder="1" applyAlignment="1" applyProtection="1">
      <alignment horizontal="left" vertical="top" wrapText="1"/>
    </xf>
    <xf numFmtId="0" fontId="26" fillId="0" borderId="14" xfId="0" applyFont="1" applyFill="1" applyBorder="1" applyAlignment="1" applyProtection="1">
      <alignment vertical="center"/>
    </xf>
    <xf numFmtId="0" fontId="35" fillId="0" borderId="0" xfId="0" applyFont="1" applyFill="1" applyBorder="1" applyAlignment="1" applyProtection="1">
      <alignment horizontal="left" vertical="top" shrinkToFit="1"/>
    </xf>
    <xf numFmtId="0" fontId="26" fillId="25" borderId="16" xfId="0" applyFont="1" applyFill="1" applyBorder="1" applyAlignment="1" applyProtection="1">
      <alignment vertical="center"/>
    </xf>
    <xf numFmtId="0" fontId="26" fillId="0" borderId="10" xfId="0" applyFont="1" applyFill="1" applyBorder="1" applyAlignment="1" applyProtection="1">
      <alignment vertical="center" wrapText="1"/>
    </xf>
    <xf numFmtId="0" fontId="24" fillId="0" borderId="21" xfId="0" applyFont="1" applyFill="1" applyBorder="1" applyAlignment="1" applyProtection="1">
      <alignment vertical="top" wrapText="1"/>
    </xf>
    <xf numFmtId="0" fontId="26" fillId="0" borderId="12" xfId="0" applyFont="1" applyBorder="1" applyAlignment="1" applyProtection="1">
      <alignment horizontal="center" vertical="top"/>
    </xf>
    <xf numFmtId="0" fontId="26" fillId="0" borderId="12" xfId="0" applyFont="1" applyFill="1" applyBorder="1" applyAlignment="1" applyProtection="1">
      <alignment horizontal="center" vertical="center"/>
    </xf>
    <xf numFmtId="0" fontId="26" fillId="0" borderId="12" xfId="0" applyFont="1" applyFill="1" applyBorder="1" applyAlignment="1" applyProtection="1">
      <alignment horizontal="right" vertical="center"/>
    </xf>
    <xf numFmtId="0" fontId="24" fillId="29" borderId="11" xfId="0" applyFont="1" applyFill="1" applyBorder="1" applyAlignment="1" applyProtection="1">
      <alignment horizontal="center" vertical="top"/>
    </xf>
    <xf numFmtId="0" fontId="24" fillId="29" borderId="12" xfId="0" applyFont="1" applyFill="1" applyBorder="1" applyAlignment="1" applyProtection="1">
      <alignment horizontal="center" vertical="top"/>
    </xf>
    <xf numFmtId="0" fontId="24" fillId="29" borderId="20" xfId="0" applyFont="1" applyFill="1" applyBorder="1" applyAlignment="1" applyProtection="1">
      <alignment horizontal="center" vertical="top"/>
    </xf>
    <xf numFmtId="0" fontId="26" fillId="24" borderId="14" xfId="0" applyFont="1" applyFill="1" applyBorder="1" applyAlignment="1" applyProtection="1">
      <alignment vertical="center"/>
    </xf>
    <xf numFmtId="0" fontId="24" fillId="29" borderId="13" xfId="0" applyFont="1" applyFill="1" applyBorder="1" applyAlignment="1" applyProtection="1">
      <alignment horizontal="center" vertical="top"/>
    </xf>
    <xf numFmtId="0" fontId="24" fillId="29" borderId="0" xfId="0" applyFont="1" applyFill="1" applyBorder="1" applyAlignment="1" applyProtection="1">
      <alignment horizontal="center" vertical="top"/>
    </xf>
    <xf numFmtId="0" fontId="24" fillId="29" borderId="14" xfId="0" applyFont="1" applyFill="1" applyBorder="1" applyAlignment="1" applyProtection="1">
      <alignment horizontal="center" vertical="top"/>
    </xf>
    <xf numFmtId="0" fontId="26" fillId="0" borderId="0" xfId="0" applyFont="1" applyBorder="1" applyAlignment="1" applyProtection="1">
      <alignment horizontal="center" vertical="top"/>
    </xf>
    <xf numFmtId="0" fontId="43" fillId="0" borderId="0" xfId="0" applyFont="1" applyFill="1" applyBorder="1" applyAlignment="1" applyProtection="1">
      <alignment vertical="top"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vertical="top"/>
    </xf>
    <xf numFmtId="0" fontId="24" fillId="0" borderId="0" xfId="0" applyFont="1" applyFill="1" applyBorder="1" applyAlignment="1" applyProtection="1">
      <alignment horizontal="right" vertical="top"/>
    </xf>
    <xf numFmtId="0" fontId="24" fillId="0" borderId="0" xfId="0" applyFont="1" applyFill="1" applyBorder="1" applyAlignment="1" applyProtection="1">
      <alignment horizontal="left" vertical="top"/>
    </xf>
    <xf numFmtId="0" fontId="24" fillId="0" borderId="0" xfId="0" applyFont="1" applyBorder="1" applyAlignment="1" applyProtection="1">
      <alignment vertical="top"/>
    </xf>
    <xf numFmtId="0" fontId="24" fillId="0" borderId="0" xfId="0" applyFont="1" applyBorder="1" applyAlignment="1" applyProtection="1">
      <alignment horizontal="center" vertical="top"/>
    </xf>
    <xf numFmtId="0" fontId="41" fillId="0" borderId="12" xfId="0" applyFont="1" applyFill="1" applyBorder="1" applyAlignment="1" applyProtection="1">
      <alignment horizontal="left" vertical="top" wrapText="1"/>
    </xf>
    <xf numFmtId="0" fontId="24" fillId="29" borderId="13" xfId="0" applyFont="1" applyFill="1" applyBorder="1" applyAlignment="1" applyProtection="1">
      <alignment horizontal="center" vertical="center"/>
    </xf>
    <xf numFmtId="0" fontId="24" fillId="29" borderId="0" xfId="0" applyFont="1" applyFill="1" applyBorder="1" applyAlignment="1" applyProtection="1">
      <alignment horizontal="center" vertical="center"/>
    </xf>
    <xf numFmtId="0" fontId="24" fillId="29" borderId="14" xfId="0" applyFont="1" applyFill="1" applyBorder="1" applyAlignment="1" applyProtection="1">
      <alignment horizontal="center" vertical="center"/>
    </xf>
    <xf numFmtId="0" fontId="26" fillId="0" borderId="16" xfId="0" applyFont="1" applyFill="1" applyBorder="1" applyAlignment="1" applyProtection="1">
      <alignment horizontal="left" vertical="top" wrapText="1"/>
    </xf>
    <xf numFmtId="0" fontId="26" fillId="0" borderId="17" xfId="0" applyFont="1" applyFill="1" applyBorder="1" applyAlignment="1" applyProtection="1">
      <alignment horizontal="right" vertical="top" wrapText="1"/>
    </xf>
    <xf numFmtId="0" fontId="24" fillId="35" borderId="13" xfId="0" applyFont="1" applyFill="1" applyBorder="1" applyAlignment="1" applyProtection="1">
      <alignment vertical="top" wrapText="1" shrinkToFit="1"/>
    </xf>
    <xf numFmtId="0" fontId="24" fillId="35" borderId="0" xfId="0" applyFont="1" applyFill="1" applyBorder="1" applyAlignment="1" applyProtection="1">
      <alignment vertical="top" wrapText="1" shrinkToFit="1"/>
    </xf>
    <xf numFmtId="0" fontId="24" fillId="35" borderId="14" xfId="0" applyFont="1" applyFill="1" applyBorder="1" applyAlignment="1" applyProtection="1">
      <alignment vertical="top" wrapText="1" shrinkToFit="1"/>
    </xf>
    <xf numFmtId="0" fontId="24" fillId="0" borderId="21" xfId="0" applyFont="1" applyFill="1" applyBorder="1" applyAlignment="1" applyProtection="1">
      <alignment horizontal="left" vertical="top" wrapText="1"/>
    </xf>
    <xf numFmtId="0" fontId="24" fillId="0" borderId="11" xfId="0" applyFont="1" applyFill="1" applyBorder="1" applyAlignment="1" applyProtection="1">
      <alignment horizontal="right" vertical="top" wrapText="1"/>
    </xf>
    <xf numFmtId="0" fontId="24" fillId="0" borderId="20" xfId="0" applyFont="1" applyFill="1" applyBorder="1" applyAlignment="1" applyProtection="1">
      <alignment horizontal="left" vertical="top" wrapText="1"/>
    </xf>
    <xf numFmtId="0" fontId="26" fillId="0" borderId="11" xfId="0" applyFont="1" applyFill="1" applyBorder="1" applyAlignment="1" applyProtection="1">
      <alignment vertical="center"/>
    </xf>
    <xf numFmtId="0" fontId="24" fillId="0" borderId="12" xfId="0" applyFont="1" applyFill="1" applyBorder="1" applyAlignment="1" applyProtection="1">
      <alignment horizontal="center" vertical="center" wrapText="1"/>
    </xf>
    <xf numFmtId="0" fontId="26" fillId="0" borderId="20" xfId="0" applyFont="1" applyFill="1" applyBorder="1" applyAlignment="1" applyProtection="1">
      <alignment vertical="center"/>
    </xf>
    <xf numFmtId="0" fontId="24" fillId="35" borderId="11" xfId="0" applyFont="1" applyFill="1" applyBorder="1" applyAlignment="1" applyProtection="1">
      <alignment vertical="top" wrapText="1" shrinkToFit="1"/>
    </xf>
    <xf numFmtId="0" fontId="24" fillId="35" borderId="12" xfId="0" applyFont="1" applyFill="1" applyBorder="1" applyAlignment="1" applyProtection="1">
      <alignment vertical="top" wrapText="1" shrinkToFit="1"/>
    </xf>
    <xf numFmtId="0" fontId="24" fillId="35" borderId="20" xfId="0" applyFont="1" applyFill="1" applyBorder="1" applyAlignment="1" applyProtection="1">
      <alignment vertical="top" wrapText="1" shrinkToFit="1"/>
    </xf>
    <xf numFmtId="0" fontId="26" fillId="0" borderId="13" xfId="0" applyFont="1" applyFill="1" applyBorder="1" applyAlignment="1" applyProtection="1">
      <alignment vertical="center" wrapText="1"/>
    </xf>
    <xf numFmtId="179" fontId="26" fillId="0" borderId="127" xfId="0" applyNumberFormat="1" applyFont="1" applyFill="1" applyBorder="1" applyAlignment="1" applyProtection="1">
      <alignment horizontal="center" vertical="center" shrinkToFit="1"/>
    </xf>
    <xf numFmtId="0" fontId="24" fillId="27" borderId="168" xfId="0" applyFont="1" applyFill="1" applyBorder="1" applyAlignment="1" applyProtection="1">
      <alignment horizontal="center" vertical="center"/>
    </xf>
    <xf numFmtId="0" fontId="24" fillId="0" borderId="37" xfId="0" applyFont="1" applyFill="1" applyBorder="1" applyAlignment="1" applyProtection="1">
      <alignment vertical="center"/>
    </xf>
    <xf numFmtId="0" fontId="24" fillId="0" borderId="0" xfId="0" applyFont="1" applyFill="1" applyBorder="1" applyAlignment="1" applyProtection="1">
      <alignment vertical="center" shrinkToFit="1"/>
    </xf>
    <xf numFmtId="0" fontId="26" fillId="0" borderId="0" xfId="0" applyFont="1" applyBorder="1" applyAlignment="1">
      <alignment horizontal="center"/>
    </xf>
    <xf numFmtId="0" fontId="26" fillId="0" borderId="11" xfId="0" applyFont="1" applyBorder="1" applyAlignment="1">
      <alignment vertical="center"/>
    </xf>
    <xf numFmtId="0" fontId="24" fillId="0" borderId="16" xfId="0" applyFont="1" applyFill="1" applyBorder="1" applyAlignment="1" applyProtection="1">
      <alignment vertical="center" wrapText="1"/>
    </xf>
    <xf numFmtId="0" fontId="24" fillId="0" borderId="16" xfId="0" applyFont="1" applyFill="1" applyBorder="1" applyAlignment="1" applyProtection="1">
      <alignment horizontal="left" vertical="center"/>
    </xf>
    <xf numFmtId="0" fontId="26" fillId="0" borderId="0" xfId="0" applyNumberFormat="1" applyFont="1" applyFill="1" applyBorder="1" applyAlignment="1" applyProtection="1">
      <alignment vertical="center"/>
    </xf>
    <xf numFmtId="0" fontId="24" fillId="0" borderId="31" xfId="0" applyFont="1" applyFill="1" applyBorder="1" applyAlignment="1">
      <alignment horizontal="left" vertical="center"/>
    </xf>
    <xf numFmtId="0" fontId="24" fillId="0" borderId="12" xfId="0" applyFont="1" applyFill="1" applyBorder="1" applyAlignment="1">
      <alignment vertical="center"/>
    </xf>
    <xf numFmtId="0" fontId="26" fillId="0" borderId="13" xfId="0" applyFont="1" applyFill="1" applyBorder="1" applyAlignment="1">
      <alignment horizontal="center" vertical="center"/>
    </xf>
    <xf numFmtId="0" fontId="33" fillId="0" borderId="132" xfId="0" applyFont="1" applyBorder="1" applyAlignment="1" applyProtection="1">
      <alignment horizontal="center" vertical="center" shrinkToFit="1"/>
      <protection locked="0"/>
    </xf>
    <xf numFmtId="0" fontId="33" fillId="0" borderId="129" xfId="0" applyFont="1" applyBorder="1" applyAlignment="1" applyProtection="1">
      <alignment horizontal="center" vertical="center" shrinkToFit="1"/>
      <protection locked="0"/>
    </xf>
    <xf numFmtId="0" fontId="31" fillId="0" borderId="0" xfId="0" applyFont="1" applyFill="1" applyAlignment="1">
      <alignment horizontal="left" vertical="center"/>
    </xf>
    <xf numFmtId="0" fontId="31" fillId="27" borderId="23" xfId="0" applyFont="1" applyFill="1" applyBorder="1" applyAlignment="1" applyProtection="1">
      <alignment horizontal="center" vertical="center"/>
    </xf>
    <xf numFmtId="0" fontId="31" fillId="27" borderId="17" xfId="0" applyFont="1" applyFill="1" applyBorder="1" applyAlignment="1" applyProtection="1">
      <alignment horizontal="center" vertical="center"/>
    </xf>
    <xf numFmtId="0" fontId="33" fillId="0" borderId="14"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24" fillId="0" borderId="13" xfId="0" applyFont="1" applyFill="1" applyBorder="1" applyAlignment="1">
      <alignment vertical="center"/>
    </xf>
    <xf numFmtId="0" fontId="24" fillId="0" borderId="15" xfId="0" applyFont="1" applyFill="1" applyBorder="1" applyAlignment="1">
      <alignment vertical="center"/>
    </xf>
    <xf numFmtId="0" fontId="24" fillId="0" borderId="15" xfId="0" applyNumberFormat="1" applyFont="1" applyFill="1" applyBorder="1" applyAlignment="1">
      <alignment vertical="center"/>
    </xf>
    <xf numFmtId="0" fontId="48" fillId="25" borderId="0" xfId="0" applyFont="1" applyFill="1" applyAlignment="1" applyProtection="1">
      <alignment vertical="center"/>
    </xf>
    <xf numFmtId="0" fontId="31" fillId="0" borderId="0" xfId="0" applyFont="1" applyBorder="1" applyAlignment="1" applyProtection="1">
      <alignment vertical="center"/>
    </xf>
    <xf numFmtId="0" fontId="48" fillId="25" borderId="0" xfId="0" applyFont="1" applyFill="1" applyBorder="1" applyAlignment="1" applyProtection="1">
      <alignment vertical="center"/>
    </xf>
    <xf numFmtId="0" fontId="33" fillId="0" borderId="129" xfId="0" applyFont="1" applyFill="1" applyBorder="1" applyAlignment="1" applyProtection="1">
      <alignment horizontal="center" vertical="top" textRotation="255" shrinkToFit="1"/>
      <protection locked="0"/>
    </xf>
    <xf numFmtId="0" fontId="33" fillId="0" borderId="130" xfId="0" applyFont="1" applyFill="1" applyBorder="1" applyAlignment="1" applyProtection="1">
      <alignment horizontal="center" vertical="top" textRotation="255" shrinkToFit="1"/>
      <protection locked="0"/>
    </xf>
    <xf numFmtId="0" fontId="33" fillId="0" borderId="131" xfId="0" applyFont="1" applyFill="1" applyBorder="1" applyAlignment="1" applyProtection="1">
      <alignment horizontal="center" vertical="top" textRotation="255" shrinkToFit="1"/>
      <protection locked="0"/>
    </xf>
    <xf numFmtId="0" fontId="33" fillId="0" borderId="131" xfId="0" applyFont="1" applyFill="1" applyBorder="1" applyAlignment="1" applyProtection="1">
      <alignment vertical="top" textRotation="255" shrinkToFit="1"/>
      <protection locked="0"/>
    </xf>
    <xf numFmtId="0" fontId="33" fillId="0" borderId="132" xfId="0" applyFont="1" applyFill="1" applyBorder="1" applyAlignment="1" applyProtection="1">
      <alignment vertical="top" textRotation="255" shrinkToFit="1"/>
      <protection locked="0"/>
    </xf>
    <xf numFmtId="0" fontId="34" fillId="25" borderId="140" xfId="0" applyFont="1" applyFill="1" applyBorder="1" applyAlignment="1">
      <alignment horizontal="center" vertical="center" wrapText="1"/>
    </xf>
    <xf numFmtId="58" fontId="33" fillId="0" borderId="19" xfId="0" applyNumberFormat="1" applyFont="1" applyBorder="1" applyAlignment="1" applyProtection="1">
      <alignment vertical="center" shrinkToFit="1"/>
      <protection locked="0"/>
    </xf>
    <xf numFmtId="58" fontId="33" fillId="0" borderId="19" xfId="0" applyNumberFormat="1" applyFont="1" applyBorder="1" applyAlignment="1" applyProtection="1">
      <alignment horizontal="center" vertical="center" shrinkToFit="1"/>
      <protection locked="0"/>
    </xf>
    <xf numFmtId="58" fontId="33" fillId="0" borderId="20" xfId="0" applyNumberFormat="1" applyFont="1" applyBorder="1" applyAlignment="1" applyProtection="1">
      <alignment horizontal="center" vertical="center" shrinkToFit="1"/>
      <protection locked="0"/>
    </xf>
    <xf numFmtId="0" fontId="33" fillId="0" borderId="143" xfId="0" applyFont="1" applyFill="1" applyBorder="1" applyAlignment="1" applyProtection="1">
      <alignment vertical="center" textRotation="255"/>
      <protection locked="0"/>
    </xf>
    <xf numFmtId="0" fontId="33" fillId="0" borderId="67" xfId="0" applyFont="1" applyFill="1" applyBorder="1" applyAlignment="1" applyProtection="1">
      <alignment vertical="center" textRotation="255"/>
      <protection locked="0"/>
    </xf>
    <xf numFmtId="0" fontId="33" fillId="0" borderId="183" xfId="0" applyFont="1" applyBorder="1" applyAlignment="1" applyProtection="1">
      <alignment horizontal="center" vertical="center" shrinkToFit="1"/>
      <protection locked="0"/>
    </xf>
    <xf numFmtId="0" fontId="33" fillId="0" borderId="184" xfId="0" applyFont="1" applyBorder="1" applyAlignment="1" applyProtection="1">
      <alignment horizontal="center" vertical="center" shrinkToFit="1"/>
      <protection locked="0"/>
    </xf>
    <xf numFmtId="0" fontId="33" fillId="0" borderId="130" xfId="0" applyFont="1" applyBorder="1" applyAlignment="1" applyProtection="1">
      <alignment horizontal="center" vertical="center" shrinkToFit="1"/>
      <protection locked="0"/>
    </xf>
    <xf numFmtId="183" fontId="31" fillId="27" borderId="16" xfId="0" applyNumberFormat="1" applyFont="1" applyFill="1" applyBorder="1" applyAlignment="1" applyProtection="1">
      <alignment horizontal="center" vertical="center"/>
    </xf>
    <xf numFmtId="0" fontId="33" fillId="0" borderId="0" xfId="0" applyFont="1" applyFill="1">
      <alignment vertical="center"/>
    </xf>
    <xf numFmtId="0" fontId="33" fillId="27" borderId="134" xfId="0" applyFont="1" applyFill="1" applyBorder="1" applyAlignment="1">
      <alignment horizontal="center" vertical="center" shrinkToFit="1"/>
    </xf>
    <xf numFmtId="0" fontId="31" fillId="27" borderId="17" xfId="0" applyFont="1" applyFill="1" applyBorder="1" applyProtection="1">
      <alignment vertical="center"/>
    </xf>
    <xf numFmtId="0" fontId="31" fillId="27" borderId="16" xfId="0" applyFont="1" applyFill="1" applyBorder="1" applyProtection="1">
      <alignment vertical="center"/>
    </xf>
    <xf numFmtId="0" fontId="31" fillId="0" borderId="0" xfId="0" applyFont="1" applyAlignment="1" applyProtection="1">
      <alignment vertical="center" shrinkToFit="1"/>
    </xf>
    <xf numFmtId="0" fontId="26" fillId="0" borderId="11" xfId="0" applyFont="1" applyBorder="1" applyAlignment="1">
      <alignment horizontal="center" vertical="top"/>
    </xf>
    <xf numFmtId="0" fontId="26" fillId="0" borderId="20" xfId="0" applyFont="1" applyBorder="1" applyAlignment="1">
      <alignment horizontal="center" vertical="top"/>
    </xf>
    <xf numFmtId="0" fontId="26" fillId="0" borderId="0" xfId="0" applyFont="1" applyFill="1" applyBorder="1" applyAlignment="1">
      <alignment vertical="center"/>
    </xf>
    <xf numFmtId="0" fontId="54" fillId="0" borderId="10" xfId="0" applyFont="1" applyFill="1" applyBorder="1" applyAlignment="1">
      <alignment vertical="center"/>
    </xf>
    <xf numFmtId="0" fontId="55" fillId="0" borderId="10" xfId="0" applyFont="1" applyFill="1" applyBorder="1" applyAlignment="1">
      <alignment vertical="center"/>
    </xf>
    <xf numFmtId="0" fontId="26" fillId="26" borderId="15" xfId="0" applyFont="1" applyFill="1" applyBorder="1" applyAlignment="1" applyProtection="1">
      <alignment horizontal="center" vertical="center" wrapText="1"/>
      <protection locked="0"/>
    </xf>
    <xf numFmtId="0" fontId="26" fillId="0" borderId="0" xfId="0" applyFont="1" applyFill="1" applyBorder="1" applyAlignment="1">
      <alignment vertical="center"/>
    </xf>
    <xf numFmtId="0" fontId="24" fillId="0" borderId="21" xfId="0" applyFont="1" applyFill="1" applyBorder="1" applyAlignment="1">
      <alignment horizontal="center" vertical="top" wrapText="1"/>
    </xf>
    <xf numFmtId="0" fontId="24" fillId="0" borderId="12" xfId="0" applyFont="1" applyFill="1" applyBorder="1" applyAlignment="1">
      <alignment vertical="center" wrapText="1"/>
    </xf>
    <xf numFmtId="0" fontId="24" fillId="0" borderId="13" xfId="0" applyFont="1" applyFill="1" applyBorder="1" applyAlignment="1">
      <alignment horizontal="left" vertical="center"/>
    </xf>
    <xf numFmtId="0" fontId="26" fillId="0" borderId="195" xfId="0" applyFont="1" applyFill="1" applyBorder="1" applyAlignment="1">
      <alignment vertical="center"/>
    </xf>
    <xf numFmtId="180" fontId="26" fillId="25" borderId="16" xfId="0" applyNumberFormat="1" applyFont="1" applyFill="1" applyBorder="1" applyAlignment="1" applyProtection="1">
      <alignment horizontal="left" vertical="center" shrinkToFit="1"/>
    </xf>
    <xf numFmtId="0" fontId="26" fillId="0" borderId="0" xfId="0" applyFont="1" applyBorder="1" applyAlignment="1">
      <alignment vertical="top" wrapText="1"/>
    </xf>
    <xf numFmtId="0" fontId="24" fillId="0" borderId="11" xfId="0" applyFont="1" applyFill="1" applyBorder="1" applyAlignment="1">
      <alignment vertical="center"/>
    </xf>
    <xf numFmtId="0" fontId="26" fillId="0" borderId="12" xfId="0" applyFont="1" applyFill="1" applyBorder="1" applyAlignment="1">
      <alignment vertical="center"/>
    </xf>
    <xf numFmtId="0" fontId="0" fillId="0" borderId="0" xfId="0" applyFont="1" applyBorder="1" applyAlignment="1">
      <alignment horizontal="center" vertical="top"/>
    </xf>
    <xf numFmtId="0" fontId="63" fillId="0" borderId="0" xfId="0" applyFont="1" applyBorder="1" applyAlignment="1">
      <alignment horizontal="center" vertical="top"/>
    </xf>
    <xf numFmtId="0" fontId="63" fillId="29" borderId="13" xfId="0" applyFont="1" applyFill="1" applyBorder="1" applyAlignment="1">
      <alignment horizontal="center" vertical="top"/>
    </xf>
    <xf numFmtId="0" fontId="63" fillId="29" borderId="0" xfId="0" applyFont="1" applyFill="1" applyBorder="1" applyAlignment="1">
      <alignment horizontal="center" vertical="top"/>
    </xf>
    <xf numFmtId="0" fontId="63" fillId="29" borderId="14" xfId="0" applyFont="1" applyFill="1" applyBorder="1" applyAlignment="1">
      <alignment horizontal="center" vertical="top"/>
    </xf>
    <xf numFmtId="0" fontId="24" fillId="0" borderId="10" xfId="0" applyFont="1" applyFill="1" applyBorder="1" applyAlignment="1">
      <alignment vertical="top" wrapText="1"/>
    </xf>
    <xf numFmtId="0" fontId="26" fillId="0" borderId="12" xfId="0" applyFont="1" applyBorder="1" applyAlignment="1">
      <alignment vertical="top"/>
    </xf>
    <xf numFmtId="0" fontId="63" fillId="0" borderId="18" xfId="0" applyFont="1" applyFill="1" applyBorder="1" applyAlignment="1" applyProtection="1">
      <alignment vertical="top" wrapText="1"/>
    </xf>
    <xf numFmtId="0" fontId="0" fillId="0" borderId="0" xfId="0" applyFont="1" applyBorder="1" applyAlignment="1" applyProtection="1">
      <alignment horizontal="center" vertical="top"/>
    </xf>
    <xf numFmtId="0" fontId="0" fillId="0" borderId="0" xfId="0" applyFont="1" applyFill="1" applyBorder="1" applyAlignment="1" applyProtection="1">
      <alignment horizontal="left" vertical="top" wrapText="1"/>
    </xf>
    <xf numFmtId="0" fontId="0" fillId="0" borderId="0" xfId="0" applyFont="1" applyBorder="1" applyAlignment="1">
      <alignment vertical="top"/>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63" fillId="29" borderId="13" xfId="0" applyFont="1" applyFill="1" applyBorder="1" applyAlignment="1" applyProtection="1">
      <alignment horizontal="center" vertical="top"/>
    </xf>
    <xf numFmtId="0" fontId="63" fillId="29" borderId="0" xfId="0" applyFont="1" applyFill="1" applyBorder="1" applyAlignment="1" applyProtection="1">
      <alignment horizontal="center" vertical="top"/>
    </xf>
    <xf numFmtId="0" fontId="63" fillId="29" borderId="14" xfId="0" applyFont="1" applyFill="1" applyBorder="1" applyAlignment="1" applyProtection="1">
      <alignment horizontal="center" vertical="top"/>
    </xf>
    <xf numFmtId="0" fontId="0" fillId="0" borderId="0" xfId="0" applyFont="1" applyFill="1" applyBorder="1" applyAlignment="1" applyProtection="1">
      <alignment vertical="center"/>
    </xf>
    <xf numFmtId="0" fontId="66" fillId="0" borderId="18" xfId="0" applyFont="1" applyBorder="1" applyAlignment="1">
      <alignment vertical="top" wrapText="1"/>
    </xf>
    <xf numFmtId="0" fontId="67" fillId="0" borderId="21" xfId="0" applyFont="1" applyFill="1" applyBorder="1" applyAlignment="1">
      <alignment vertical="top" wrapText="1"/>
    </xf>
    <xf numFmtId="0" fontId="26" fillId="24" borderId="0" xfId="0" applyFont="1" applyFill="1" applyBorder="1" applyAlignment="1" applyProtection="1">
      <alignment vertical="center" wrapText="1"/>
    </xf>
    <xf numFmtId="0" fontId="68" fillId="0" borderId="0" xfId="0" applyFont="1" applyFill="1" applyBorder="1" applyAlignment="1" applyProtection="1">
      <alignment vertical="center"/>
    </xf>
    <xf numFmtId="0" fontId="68" fillId="24" borderId="0" xfId="0" applyFont="1" applyFill="1" applyBorder="1" applyAlignment="1" applyProtection="1">
      <alignment vertical="center" wrapText="1"/>
    </xf>
    <xf numFmtId="0" fontId="0" fillId="0" borderId="18" xfId="0" applyBorder="1" applyAlignment="1" applyProtection="1">
      <alignment horizontal="left" vertical="top" wrapText="1"/>
    </xf>
    <xf numFmtId="0" fontId="26" fillId="24" borderId="12" xfId="0" applyFont="1" applyFill="1" applyBorder="1" applyAlignment="1" applyProtection="1">
      <alignment vertical="center" wrapText="1"/>
    </xf>
    <xf numFmtId="0" fontId="68" fillId="0" borderId="13" xfId="0" applyFont="1" applyFill="1" applyBorder="1" applyAlignment="1" applyProtection="1">
      <alignment vertical="center"/>
    </xf>
    <xf numFmtId="0" fontId="24" fillId="35" borderId="11" xfId="0" applyFont="1" applyFill="1" applyBorder="1" applyAlignment="1" applyProtection="1">
      <alignment horizontal="center" vertical="top" wrapText="1" shrinkToFit="1"/>
    </xf>
    <xf numFmtId="0" fontId="24" fillId="35" borderId="12" xfId="0" applyFont="1" applyFill="1" applyBorder="1" applyAlignment="1" applyProtection="1">
      <alignment horizontal="center" vertical="top" wrapText="1" shrinkToFit="1"/>
    </xf>
    <xf numFmtId="0" fontId="24" fillId="35" borderId="20" xfId="0" applyFont="1" applyFill="1" applyBorder="1" applyAlignment="1" applyProtection="1">
      <alignment horizontal="center" vertical="top" wrapText="1" shrinkToFit="1"/>
    </xf>
    <xf numFmtId="0" fontId="62" fillId="0" borderId="18" xfId="0" applyFont="1" applyFill="1" applyBorder="1" applyAlignment="1" applyProtection="1">
      <alignment horizontal="left" vertical="top" wrapText="1"/>
    </xf>
    <xf numFmtId="0" fontId="57" fillId="0" borderId="12" xfId="0" applyFont="1" applyFill="1" applyBorder="1" applyAlignment="1" applyProtection="1">
      <alignment horizontal="left" vertical="center"/>
    </xf>
    <xf numFmtId="0" fontId="26" fillId="0" borderId="12" xfId="0" applyFont="1" applyBorder="1" applyAlignment="1" applyProtection="1">
      <alignment horizontal="left" vertical="center"/>
    </xf>
    <xf numFmtId="0" fontId="26" fillId="24" borderId="11" xfId="0" applyFont="1" applyFill="1" applyBorder="1" applyAlignment="1" applyProtection="1">
      <alignment vertical="center" shrinkToFit="1"/>
    </xf>
    <xf numFmtId="0" fontId="26" fillId="24" borderId="20" xfId="0" applyFont="1" applyFill="1" applyBorder="1" applyAlignment="1" applyProtection="1">
      <alignment vertical="center"/>
    </xf>
    <xf numFmtId="0" fontId="39" fillId="24"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shrinkToFit="1"/>
    </xf>
    <xf numFmtId="0" fontId="26" fillId="0" borderId="10" xfId="0" applyFont="1" applyBorder="1" applyAlignment="1" applyProtection="1">
      <alignment vertical="center"/>
    </xf>
    <xf numFmtId="0" fontId="26" fillId="24" borderId="10" xfId="0" applyFont="1" applyFill="1" applyBorder="1" applyAlignment="1" applyProtection="1">
      <alignment vertical="center"/>
    </xf>
    <xf numFmtId="0" fontId="26" fillId="24" borderId="10" xfId="0" applyFont="1" applyFill="1" applyBorder="1" applyAlignment="1" applyProtection="1">
      <alignment horizontal="center" vertical="center"/>
    </xf>
    <xf numFmtId="0" fontId="24" fillId="0" borderId="61" xfId="0" applyFont="1" applyFill="1" applyBorder="1" applyAlignment="1">
      <alignment vertical="center" wrapText="1"/>
    </xf>
    <xf numFmtId="0" fontId="24" fillId="29" borderId="22" xfId="0" applyFont="1" applyFill="1" applyBorder="1" applyAlignment="1">
      <alignment horizontal="center" vertical="center"/>
    </xf>
    <xf numFmtId="0" fontId="24" fillId="29" borderId="10" xfId="0" applyFont="1" applyFill="1" applyBorder="1" applyAlignment="1">
      <alignment horizontal="center" vertical="center"/>
    </xf>
    <xf numFmtId="0" fontId="24" fillId="29" borderId="19" xfId="0" applyFont="1" applyFill="1" applyBorder="1" applyAlignment="1">
      <alignment horizontal="center" vertical="center"/>
    </xf>
    <xf numFmtId="0" fontId="26" fillId="0" borderId="11" xfId="0" applyFont="1" applyFill="1" applyBorder="1" applyAlignment="1">
      <alignment vertical="center" shrinkToFit="1"/>
    </xf>
    <xf numFmtId="0" fontId="26" fillId="0" borderId="20" xfId="0" applyFont="1" applyFill="1" applyBorder="1" applyAlignment="1">
      <alignment vertical="center" shrinkToFit="1"/>
    </xf>
    <xf numFmtId="0" fontId="24" fillId="0" borderId="15" xfId="0" applyFont="1" applyFill="1" applyBorder="1" applyAlignment="1">
      <alignment horizontal="left" vertical="top" wrapText="1"/>
    </xf>
    <xf numFmtId="0" fontId="24" fillId="0" borderId="23" xfId="0" applyFont="1" applyFill="1" applyBorder="1" applyAlignment="1">
      <alignment horizontal="right" vertical="top" wrapText="1"/>
    </xf>
    <xf numFmtId="0" fontId="24" fillId="0" borderId="16"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17" xfId="0" applyFont="1" applyFill="1" applyBorder="1" applyAlignment="1">
      <alignment horizontal="center" vertical="top" wrapText="1"/>
    </xf>
    <xf numFmtId="0" fontId="24" fillId="0" borderId="17" xfId="0" applyFont="1" applyFill="1" applyBorder="1" applyAlignment="1">
      <alignment vertical="top"/>
    </xf>
    <xf numFmtId="0" fontId="24" fillId="0" borderId="16" xfId="0" applyFont="1" applyFill="1" applyBorder="1" applyAlignment="1">
      <alignment vertical="top"/>
    </xf>
    <xf numFmtId="0" fontId="64" fillId="0" borderId="0" xfId="0" applyFont="1" applyFill="1" applyBorder="1" applyAlignment="1">
      <alignment vertical="top" wrapText="1"/>
    </xf>
    <xf numFmtId="0" fontId="63" fillId="0" borderId="0" xfId="0" applyFont="1" applyFill="1" applyBorder="1" applyAlignment="1" applyProtection="1">
      <alignment vertical="top" wrapText="1"/>
    </xf>
    <xf numFmtId="0" fontId="24" fillId="0" borderId="12" xfId="0" applyFont="1" applyFill="1" applyBorder="1" applyAlignment="1" applyProtection="1">
      <alignment vertical="top" wrapText="1"/>
    </xf>
    <xf numFmtId="0" fontId="67" fillId="0" borderId="12" xfId="0" applyFont="1" applyFill="1" applyBorder="1" applyAlignment="1">
      <alignment vertical="top" wrapText="1"/>
    </xf>
    <xf numFmtId="0" fontId="24" fillId="24" borderId="0" xfId="0" applyFont="1" applyFill="1" applyBorder="1" applyAlignment="1" applyProtection="1">
      <alignment vertical="top" wrapText="1"/>
    </xf>
    <xf numFmtId="0" fontId="62" fillId="24" borderId="0" xfId="0" applyFont="1" applyFill="1" applyBorder="1" applyAlignment="1" applyProtection="1">
      <alignment vertical="top" wrapText="1"/>
    </xf>
    <xf numFmtId="0" fontId="0" fillId="0" borderId="13" xfId="0" applyFont="1" applyBorder="1" applyAlignment="1">
      <alignment horizontal="center" vertical="top"/>
    </xf>
    <xf numFmtId="0" fontId="0" fillId="0" borderId="14" xfId="0" applyFont="1" applyBorder="1" applyAlignment="1">
      <alignment horizontal="center" vertical="top"/>
    </xf>
    <xf numFmtId="0" fontId="26" fillId="0" borderId="22" xfId="0" applyFont="1" applyBorder="1" applyAlignment="1">
      <alignment horizontal="center" vertical="top"/>
    </xf>
    <xf numFmtId="0" fontId="26" fillId="0" borderId="19" xfId="0" applyFont="1" applyBorder="1" applyAlignment="1">
      <alignment horizontal="center" vertical="top"/>
    </xf>
    <xf numFmtId="0" fontId="26" fillId="0" borderId="13" xfId="0" applyFont="1" applyBorder="1" applyAlignment="1" applyProtection="1">
      <alignment horizontal="center" vertical="top"/>
    </xf>
    <xf numFmtId="0" fontId="26" fillId="0" borderId="14" xfId="0" applyFont="1" applyBorder="1" applyAlignment="1" applyProtection="1">
      <alignment horizontal="center" vertical="top"/>
    </xf>
    <xf numFmtId="0" fontId="0" fillId="0" borderId="13" xfId="0" applyFont="1" applyBorder="1" applyAlignment="1" applyProtection="1">
      <alignment horizontal="center" vertical="top"/>
    </xf>
    <xf numFmtId="0" fontId="0" fillId="0" borderId="14" xfId="0" applyFont="1" applyBorder="1" applyAlignment="1" applyProtection="1">
      <alignment horizontal="center" vertical="top"/>
    </xf>
    <xf numFmtId="0" fontId="26" fillId="0" borderId="11" xfId="0" applyFont="1" applyBorder="1" applyAlignment="1" applyProtection="1">
      <alignment horizontal="center" vertical="top"/>
    </xf>
    <xf numFmtId="0" fontId="26" fillId="0" borderId="20" xfId="0" applyFont="1" applyBorder="1" applyAlignment="1" applyProtection="1">
      <alignment horizontal="center" vertical="top"/>
    </xf>
    <xf numFmtId="0" fontId="26" fillId="0" borderId="14" xfId="0" applyFont="1" applyBorder="1" applyAlignment="1" applyProtection="1">
      <alignment vertical="center"/>
    </xf>
    <xf numFmtId="0" fontId="68" fillId="0" borderId="14" xfId="0" applyFont="1" applyFill="1" applyBorder="1" applyAlignment="1" applyProtection="1">
      <alignment vertical="center"/>
    </xf>
    <xf numFmtId="0" fontId="26" fillId="0" borderId="14" xfId="0" applyFont="1" applyBorder="1" applyAlignment="1">
      <alignment horizontal="center" vertical="center"/>
    </xf>
    <xf numFmtId="0" fontId="26" fillId="0" borderId="14" xfId="0" applyFont="1" applyBorder="1" applyAlignment="1" applyProtection="1">
      <alignment horizontal="left" vertical="center"/>
    </xf>
    <xf numFmtId="0" fontId="26" fillId="0" borderId="13" xfId="0" applyFont="1" applyBorder="1" applyAlignment="1" applyProtection="1">
      <alignment vertical="center"/>
    </xf>
    <xf numFmtId="0" fontId="0" fillId="0" borderId="0" xfId="0" applyFont="1" applyFill="1" applyBorder="1">
      <alignment vertical="center"/>
    </xf>
    <xf numFmtId="0" fontId="31" fillId="0" borderId="0" xfId="0" applyFont="1" applyFill="1" applyBorder="1">
      <alignment vertical="center"/>
    </xf>
    <xf numFmtId="0" fontId="26" fillId="0" borderId="11" xfId="0" applyFont="1" applyBorder="1" applyAlignment="1">
      <alignment horizontal="center" vertical="center"/>
    </xf>
    <xf numFmtId="0" fontId="26" fillId="0" borderId="14" xfId="0" applyFont="1" applyFill="1" applyBorder="1" applyAlignment="1">
      <alignment horizontal="left" vertical="top" wrapText="1"/>
    </xf>
    <xf numFmtId="0" fontId="26" fillId="0" borderId="20" xfId="0" applyFont="1" applyBorder="1" applyAlignment="1">
      <alignment vertical="center"/>
    </xf>
    <xf numFmtId="0" fontId="26" fillId="0" borderId="11" xfId="0" applyFont="1" applyBorder="1" applyAlignment="1" applyProtection="1">
      <alignment horizontal="center" vertical="center"/>
    </xf>
    <xf numFmtId="0" fontId="26" fillId="0" borderId="13" xfId="0" applyFont="1" applyBorder="1" applyAlignment="1" applyProtection="1">
      <alignment horizontal="center" vertical="center"/>
    </xf>
    <xf numFmtId="0" fontId="62" fillId="0" borderId="0" xfId="0" applyFont="1" applyFill="1" applyBorder="1" applyAlignment="1" applyProtection="1">
      <alignment horizontal="left" vertical="top" wrapText="1"/>
    </xf>
    <xf numFmtId="0" fontId="62" fillId="0" borderId="18" xfId="0" applyFont="1" applyFill="1" applyBorder="1" applyAlignment="1">
      <alignment horizontal="center" vertical="top" wrapText="1"/>
    </xf>
    <xf numFmtId="0" fontId="63" fillId="0" borderId="18" xfId="0" applyFont="1" applyFill="1" applyBorder="1" applyAlignment="1" applyProtection="1">
      <alignment horizontal="center" vertical="top" wrapText="1"/>
    </xf>
    <xf numFmtId="0" fontId="24" fillId="0" borderId="21" xfId="0" applyFont="1" applyFill="1" applyBorder="1" applyAlignment="1" applyProtection="1">
      <alignment horizontal="center" vertical="top" wrapText="1"/>
    </xf>
    <xf numFmtId="0" fontId="24" fillId="0" borderId="61" xfId="0" applyFont="1" applyFill="1" applyBorder="1" applyAlignment="1">
      <alignment horizontal="center" vertical="top" wrapText="1"/>
    </xf>
    <xf numFmtId="0" fontId="67" fillId="0" borderId="21" xfId="0" applyFont="1" applyFill="1" applyBorder="1" applyAlignment="1">
      <alignment horizontal="center" vertical="top" wrapText="1"/>
    </xf>
    <xf numFmtId="0" fontId="62" fillId="0" borderId="18" xfId="0" applyFont="1" applyFill="1" applyBorder="1" applyAlignment="1" applyProtection="1">
      <alignment horizontal="center" vertical="top" wrapText="1"/>
    </xf>
    <xf numFmtId="0" fontId="24" fillId="0" borderId="21" xfId="0" applyFont="1" applyFill="1" applyBorder="1" applyAlignment="1">
      <alignment horizontal="center" vertical="center" wrapText="1"/>
    </xf>
    <xf numFmtId="0" fontId="26" fillId="0" borderId="0" xfId="0" applyFont="1" applyBorder="1" applyAlignment="1" applyProtection="1">
      <alignment horizontal="right" vertical="center"/>
    </xf>
    <xf numFmtId="0" fontId="28" fillId="0" borderId="0" xfId="0" applyFont="1" applyFill="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wrapText="1"/>
    </xf>
    <xf numFmtId="0" fontId="26" fillId="26" borderId="0" xfId="0" applyFont="1" applyFill="1" applyBorder="1" applyAlignment="1" applyProtection="1">
      <alignment horizontal="center" vertical="center"/>
    </xf>
    <xf numFmtId="0" fontId="26" fillId="0" borderId="0" xfId="0" applyFont="1" applyBorder="1" applyAlignment="1" applyProtection="1">
      <alignment horizontal="left" vertical="top" wrapText="1"/>
    </xf>
    <xf numFmtId="0" fontId="26" fillId="25" borderId="16" xfId="0" applyFont="1" applyFill="1" applyBorder="1" applyAlignment="1" applyProtection="1">
      <alignment vertical="center" wrapText="1"/>
    </xf>
    <xf numFmtId="0" fontId="26" fillId="24" borderId="0" xfId="0" applyFont="1" applyFill="1" applyBorder="1" applyAlignment="1" applyProtection="1">
      <alignment horizontal="center" vertical="center" wrapText="1"/>
    </xf>
    <xf numFmtId="0" fontId="61" fillId="0" borderId="11" xfId="0" applyFont="1" applyBorder="1" applyAlignment="1" applyProtection="1">
      <alignment horizontal="center" vertical="top"/>
    </xf>
    <xf numFmtId="0" fontId="61" fillId="0" borderId="12" xfId="0" applyFont="1" applyBorder="1" applyAlignment="1" applyProtection="1">
      <alignment horizontal="left" vertical="top" wrapText="1"/>
    </xf>
    <xf numFmtId="0" fontId="61" fillId="0" borderId="20" xfId="0" applyFont="1" applyBorder="1" applyAlignment="1" applyProtection="1">
      <alignment horizontal="center" vertical="top"/>
    </xf>
    <xf numFmtId="0" fontId="67" fillId="29" borderId="11" xfId="0" applyFont="1" applyFill="1" applyBorder="1" applyAlignment="1" applyProtection="1">
      <alignment horizontal="center" vertical="top"/>
    </xf>
    <xf numFmtId="0" fontId="67" fillId="29" borderId="12" xfId="0" applyFont="1" applyFill="1" applyBorder="1" applyAlignment="1" applyProtection="1">
      <alignment horizontal="center" vertical="top"/>
    </xf>
    <xf numFmtId="0" fontId="67" fillId="29" borderId="20" xfId="0" applyFont="1" applyFill="1" applyBorder="1" applyAlignment="1" applyProtection="1">
      <alignment horizontal="center" vertical="top"/>
    </xf>
    <xf numFmtId="0" fontId="26" fillId="0" borderId="0" xfId="0" applyFont="1" applyBorder="1" applyProtection="1">
      <alignment vertical="center"/>
    </xf>
    <xf numFmtId="0" fontId="24" fillId="0" borderId="11" xfId="0" applyFont="1" applyFill="1" applyBorder="1" applyAlignment="1" applyProtection="1">
      <alignment vertical="top" wrapText="1"/>
    </xf>
    <xf numFmtId="0" fontId="0" fillId="0" borderId="12" xfId="0" applyBorder="1" applyAlignment="1" applyProtection="1">
      <alignment vertical="center"/>
    </xf>
    <xf numFmtId="0" fontId="26" fillId="0" borderId="17" xfId="0" applyFont="1" applyFill="1" applyBorder="1" applyAlignment="1" applyProtection="1">
      <alignment horizontal="center" vertical="center"/>
    </xf>
    <xf numFmtId="0" fontId="26" fillId="0" borderId="12" xfId="0" applyFont="1" applyBorder="1" applyProtection="1">
      <alignment vertical="center"/>
    </xf>
    <xf numFmtId="0" fontId="26" fillId="0" borderId="0" xfId="0" applyFont="1" applyBorder="1" applyAlignment="1" applyProtection="1">
      <alignment horizontal="center" vertical="center"/>
    </xf>
    <xf numFmtId="0" fontId="26" fillId="0" borderId="14" xfId="0" applyFont="1" applyBorder="1" applyAlignment="1" applyProtection="1">
      <alignment horizontal="center" vertical="center"/>
    </xf>
    <xf numFmtId="0" fontId="68" fillId="0" borderId="13" xfId="0" applyFont="1" applyBorder="1" applyAlignment="1" applyProtection="1">
      <alignment horizontal="center" vertical="center"/>
    </xf>
    <xf numFmtId="0" fontId="68" fillId="0" borderId="14" xfId="0" applyFont="1" applyBorder="1" applyAlignment="1" applyProtection="1">
      <alignment horizontal="center" vertical="center"/>
    </xf>
    <xf numFmtId="0" fontId="62" fillId="29" borderId="13" xfId="0" applyFont="1" applyFill="1" applyBorder="1" applyAlignment="1" applyProtection="1">
      <alignment horizontal="center" vertical="center"/>
    </xf>
    <xf numFmtId="0" fontId="62" fillId="29" borderId="0" xfId="0" applyFont="1" applyFill="1" applyBorder="1" applyAlignment="1" applyProtection="1">
      <alignment horizontal="center" vertical="center"/>
    </xf>
    <xf numFmtId="0" fontId="62" fillId="29" borderId="14" xfId="0" applyFont="1" applyFill="1" applyBorder="1" applyAlignment="1" applyProtection="1">
      <alignment horizontal="center" vertical="center"/>
    </xf>
    <xf numFmtId="0" fontId="41" fillId="0" borderId="0" xfId="0" applyFont="1" applyFill="1" applyBorder="1" applyAlignment="1" applyProtection="1">
      <alignment horizontal="left" vertical="top" wrapText="1"/>
    </xf>
    <xf numFmtId="0" fontId="26" fillId="0" borderId="12"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0" xfId="0" applyFont="1" applyFill="1" applyBorder="1" applyAlignment="1" applyProtection="1">
      <alignment horizontal="center"/>
    </xf>
    <xf numFmtId="0" fontId="26" fillId="0" borderId="14"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left" vertical="top" shrinkToFit="1"/>
    </xf>
    <xf numFmtId="0" fontId="24" fillId="31" borderId="11" xfId="0" applyFont="1" applyFill="1" applyBorder="1" applyAlignment="1" applyProtection="1">
      <alignment vertical="top" shrinkToFit="1"/>
    </xf>
    <xf numFmtId="0" fontId="24" fillId="31" borderId="12" xfId="0" applyFont="1" applyFill="1" applyBorder="1" applyAlignment="1" applyProtection="1">
      <alignment vertical="top" shrinkToFit="1"/>
    </xf>
    <xf numFmtId="0" fontId="24" fillId="31" borderId="20" xfId="0" applyFont="1" applyFill="1" applyBorder="1" applyAlignment="1" applyProtection="1">
      <alignment vertical="top" shrinkToFit="1"/>
    </xf>
    <xf numFmtId="0" fontId="26" fillId="0" borderId="22" xfId="0" applyFont="1" applyFill="1" applyBorder="1" applyAlignment="1" applyProtection="1">
      <alignment vertical="center"/>
    </xf>
    <xf numFmtId="0" fontId="26" fillId="0" borderId="1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6" fillId="0" borderId="10" xfId="0" applyFont="1" applyFill="1" applyBorder="1" applyAlignment="1" applyProtection="1">
      <alignment vertical="center" shrinkToFit="1"/>
    </xf>
    <xf numFmtId="0" fontId="26" fillId="0" borderId="19" xfId="0" applyFont="1" applyFill="1" applyBorder="1" applyAlignment="1" applyProtection="1">
      <alignment vertical="center" shrinkToFit="1"/>
    </xf>
    <xf numFmtId="0" fontId="24" fillId="31" borderId="10" xfId="0" applyFont="1" applyFill="1" applyBorder="1" applyAlignment="1" applyProtection="1">
      <alignment vertical="top" shrinkToFit="1"/>
    </xf>
    <xf numFmtId="0" fontId="24" fillId="31" borderId="19" xfId="0" applyFont="1" applyFill="1" applyBorder="1" applyAlignment="1" applyProtection="1">
      <alignment vertical="top" shrinkToFit="1"/>
    </xf>
    <xf numFmtId="0" fontId="24" fillId="31" borderId="13" xfId="0" applyFont="1" applyFill="1" applyBorder="1" applyAlignment="1" applyProtection="1">
      <alignment vertical="top" shrinkToFit="1"/>
    </xf>
    <xf numFmtId="0" fontId="24" fillId="31" borderId="0" xfId="0" applyFont="1" applyFill="1" applyBorder="1" applyAlignment="1" applyProtection="1">
      <alignment vertical="top" shrinkToFit="1"/>
    </xf>
    <xf numFmtId="0" fontId="24" fillId="31" borderId="14" xfId="0" applyFont="1" applyFill="1" applyBorder="1" applyAlignment="1" applyProtection="1">
      <alignment vertical="top" shrinkToFit="1"/>
    </xf>
    <xf numFmtId="0" fontId="26" fillId="0" borderId="17" xfId="0" applyFont="1" applyFill="1" applyBorder="1" applyAlignment="1">
      <alignment horizontal="center" vertical="center"/>
    </xf>
    <xf numFmtId="0" fontId="26" fillId="0" borderId="0" xfId="0" applyFont="1" applyBorder="1" applyAlignment="1">
      <alignment vertical="center"/>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4"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0" fontId="24" fillId="0" borderId="23" xfId="0" applyFont="1" applyFill="1" applyBorder="1" applyAlignment="1">
      <alignment horizontal="center" vertical="center" wrapText="1"/>
    </xf>
    <xf numFmtId="0" fontId="26" fillId="0" borderId="12" xfId="0" applyFont="1" applyFill="1" applyBorder="1" applyAlignment="1">
      <alignment vertical="center" shrinkToFit="1"/>
    </xf>
    <xf numFmtId="0" fontId="26" fillId="0" borderId="0" xfId="0" applyFont="1" applyBorder="1" applyAlignment="1">
      <alignment vertical="top"/>
    </xf>
    <xf numFmtId="0" fontId="24" fillId="0" borderId="0" xfId="0" applyFont="1" applyFill="1" applyBorder="1" applyAlignment="1">
      <alignment vertical="center" wrapText="1"/>
    </xf>
    <xf numFmtId="0" fontId="24" fillId="0" borderId="21" xfId="0" applyFont="1" applyFill="1" applyBorder="1" applyAlignment="1">
      <alignment vertical="top" wrapText="1"/>
    </xf>
    <xf numFmtId="0" fontId="26" fillId="0" borderId="12"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6" fillId="0" borderId="12" xfId="0" applyFont="1" applyFill="1" applyBorder="1" applyAlignment="1" applyProtection="1">
      <alignment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lignment vertical="center" shrinkToFit="1"/>
    </xf>
    <xf numFmtId="0" fontId="24" fillId="35" borderId="13" xfId="0" applyFont="1" applyFill="1" applyBorder="1" applyAlignment="1">
      <alignment horizontal="center" vertical="top" wrapText="1" shrinkToFit="1"/>
    </xf>
    <xf numFmtId="0" fontId="24" fillId="35" borderId="0" xfId="0" applyFont="1" applyFill="1" applyBorder="1" applyAlignment="1">
      <alignment horizontal="center" vertical="top" wrapText="1" shrinkToFit="1"/>
    </xf>
    <xf numFmtId="0" fontId="24" fillId="35" borderId="14" xfId="0" applyFont="1" applyFill="1" applyBorder="1" applyAlignment="1">
      <alignment horizontal="center" vertical="top" wrapText="1" shrinkToFit="1"/>
    </xf>
    <xf numFmtId="0" fontId="24" fillId="0" borderId="15" xfId="0" applyFont="1" applyFill="1" applyBorder="1" applyAlignment="1">
      <alignment horizontal="center" vertical="center"/>
    </xf>
    <xf numFmtId="0" fontId="26" fillId="0" borderId="0" xfId="0" applyFont="1" applyFill="1" applyBorder="1" applyAlignment="1">
      <alignment horizontal="center" vertical="center" shrinkToFit="1"/>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24" fillId="31" borderId="13" xfId="0" applyFont="1" applyFill="1" applyBorder="1" applyAlignment="1">
      <alignment horizontal="center" vertical="top" wrapText="1" shrinkToFit="1"/>
    </xf>
    <xf numFmtId="0" fontId="24" fillId="31" borderId="0" xfId="0" applyFont="1" applyFill="1" applyBorder="1" applyAlignment="1">
      <alignment horizontal="center" vertical="top" wrapText="1" shrinkToFit="1"/>
    </xf>
    <xf numFmtId="0" fontId="24" fillId="31" borderId="14" xfId="0" applyFont="1" applyFill="1" applyBorder="1" applyAlignment="1">
      <alignment horizontal="center" vertical="top" wrapText="1" shrinkToFit="1"/>
    </xf>
    <xf numFmtId="0" fontId="26" fillId="0" borderId="12" xfId="0" applyFont="1" applyFill="1" applyBorder="1" applyAlignment="1">
      <alignment horizontal="right" vertical="center" shrinkToFit="1"/>
    </xf>
    <xf numFmtId="0" fontId="26" fillId="0" borderId="12" xfId="0" applyFont="1" applyFill="1" applyBorder="1" applyAlignment="1" applyProtection="1">
      <alignment vertical="center" shrinkToFit="1"/>
    </xf>
    <xf numFmtId="0" fontId="24" fillId="0" borderId="0" xfId="0" applyFont="1" applyFill="1" applyBorder="1" applyAlignment="1">
      <alignment vertical="top"/>
    </xf>
    <xf numFmtId="0" fontId="24" fillId="0" borderId="22" xfId="0" applyFont="1" applyFill="1" applyBorder="1" applyAlignment="1">
      <alignment horizontal="right" vertical="top" wrapText="1"/>
    </xf>
    <xf numFmtId="0" fontId="24" fillId="0" borderId="19" xfId="0" applyFont="1" applyFill="1" applyBorder="1" applyAlignment="1">
      <alignment horizontal="left" vertical="top"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pplyProtection="1">
      <alignment vertical="center" wrapText="1"/>
    </xf>
    <xf numFmtId="0" fontId="26" fillId="0" borderId="0" xfId="0" applyFont="1" applyFill="1" applyBorder="1" applyAlignment="1">
      <alignment vertical="center" wrapText="1"/>
    </xf>
    <xf numFmtId="0" fontId="26" fillId="0" borderId="14" xfId="0" applyFont="1" applyFill="1" applyBorder="1" applyAlignment="1">
      <alignment vertical="center" wrapText="1"/>
    </xf>
    <xf numFmtId="0" fontId="26" fillId="0" borderId="0" xfId="0" applyFont="1" applyBorder="1" applyAlignment="1">
      <alignment vertical="center"/>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4" fillId="29" borderId="13" xfId="0" applyFont="1" applyFill="1" applyBorder="1" applyAlignment="1">
      <alignment horizontal="center" vertical="top" wrapText="1" shrinkToFit="1"/>
    </xf>
    <xf numFmtId="0" fontId="24" fillId="29" borderId="0" xfId="0" applyFont="1" applyFill="1" applyBorder="1" applyAlignment="1">
      <alignment horizontal="center" vertical="top" wrapText="1" shrinkToFit="1"/>
    </xf>
    <xf numFmtId="0" fontId="24" fillId="29" borderId="14" xfId="0" applyFont="1" applyFill="1" applyBorder="1" applyAlignment="1">
      <alignment horizontal="center" vertical="top" wrapText="1" shrinkToFi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8" xfId="0" applyFont="1" applyFill="1" applyBorder="1" applyAlignment="1">
      <alignment horizontal="center" vertical="top" wrapText="1"/>
    </xf>
    <xf numFmtId="0" fontId="24" fillId="0" borderId="0" xfId="0" applyFont="1" applyFill="1" applyBorder="1" applyAlignment="1">
      <alignment horizontal="left" vertical="center" wrapText="1"/>
    </xf>
    <xf numFmtId="0" fontId="26" fillId="0" borderId="19" xfId="0" applyFont="1" applyFill="1" applyBorder="1" applyAlignment="1">
      <alignment vertical="center" wrapText="1"/>
    </xf>
    <xf numFmtId="0" fontId="26" fillId="0" borderId="18" xfId="0" applyFont="1" applyFill="1" applyBorder="1" applyAlignment="1">
      <alignment horizontal="center" vertical="center"/>
    </xf>
    <xf numFmtId="0" fontId="26" fillId="0" borderId="12" xfId="0" applyFont="1" applyFill="1" applyBorder="1" applyAlignment="1">
      <alignment horizontal="left" vertical="center"/>
    </xf>
    <xf numFmtId="0" fontId="24" fillId="0" borderId="0" xfId="0" applyFont="1" applyFill="1" applyBorder="1" applyAlignment="1">
      <alignment horizontal="left" vertical="top" wrapText="1"/>
    </xf>
    <xf numFmtId="0" fontId="24" fillId="0" borderId="18" xfId="0" applyFont="1" applyFill="1" applyBorder="1" applyAlignment="1">
      <alignment vertical="top" wrapText="1"/>
    </xf>
    <xf numFmtId="0" fontId="26" fillId="26" borderId="15" xfId="0" applyFont="1" applyFill="1" applyBorder="1" applyAlignment="1" applyProtection="1">
      <alignment horizontal="center" vertical="center"/>
      <protection locked="0"/>
    </xf>
    <xf numFmtId="0" fontId="26" fillId="0" borderId="10" xfId="0" applyFont="1" applyBorder="1" applyAlignment="1">
      <alignment vertical="center"/>
    </xf>
    <xf numFmtId="0" fontId="26" fillId="0" borderId="12" xfId="0" applyFont="1" applyFill="1" applyBorder="1" applyAlignment="1" applyProtection="1">
      <alignment horizontal="left" vertical="center"/>
    </xf>
    <xf numFmtId="0" fontId="26" fillId="0" borderId="0" xfId="0" applyFont="1" applyFill="1" applyBorder="1" applyAlignment="1">
      <alignment horizontal="center" vertical="center"/>
    </xf>
    <xf numFmtId="0" fontId="24" fillId="0" borderId="0" xfId="0" applyFont="1" applyFill="1" applyBorder="1" applyAlignment="1">
      <alignment vertical="top" wrapText="1"/>
    </xf>
    <xf numFmtId="0" fontId="26"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0" xfId="0" applyFont="1" applyFill="1" applyBorder="1" applyAlignment="1">
      <alignment horizontal="left" vertical="center"/>
    </xf>
    <xf numFmtId="0" fontId="24" fillId="0" borderId="12" xfId="0" applyFont="1" applyFill="1" applyBorder="1" applyAlignment="1">
      <alignment vertical="top" wrapText="1"/>
    </xf>
    <xf numFmtId="0" fontId="26" fillId="0" borderId="12" xfId="0" applyFont="1" applyBorder="1" applyAlignment="1">
      <alignment horizontal="left" vertical="center"/>
    </xf>
    <xf numFmtId="0" fontId="26" fillId="25" borderId="16" xfId="0" applyFont="1" applyFill="1" applyBorder="1" applyAlignment="1">
      <alignment vertical="center"/>
    </xf>
    <xf numFmtId="0" fontId="24" fillId="0" borderId="18" xfId="0" applyFont="1" applyFill="1" applyBorder="1" applyAlignment="1">
      <alignment horizontal="left" vertical="top" wrapText="1"/>
    </xf>
    <xf numFmtId="0" fontId="26" fillId="0" borderId="10" xfId="0" applyFont="1" applyBorder="1" applyAlignment="1">
      <alignment horizontal="center" vertical="center"/>
    </xf>
    <xf numFmtId="0" fontId="26" fillId="26" borderId="21" xfId="0" applyFont="1" applyFill="1" applyBorder="1" applyAlignment="1" applyProtection="1">
      <alignment horizontal="center" vertical="center"/>
      <protection locked="0"/>
    </xf>
    <xf numFmtId="0" fontId="26" fillId="0" borderId="16" xfId="0" applyFont="1" applyBorder="1" applyAlignment="1">
      <alignment vertical="center"/>
    </xf>
    <xf numFmtId="0" fontId="26" fillId="0" borderId="0" xfId="0" applyFont="1" applyBorder="1" applyAlignment="1">
      <alignment vertical="top"/>
    </xf>
    <xf numFmtId="0" fontId="24" fillId="0" borderId="0" xfId="0" applyFont="1" applyFill="1" applyBorder="1" applyAlignment="1">
      <alignment vertical="center" wrapText="1"/>
    </xf>
    <xf numFmtId="0" fontId="26" fillId="0" borderId="0" xfId="0" applyFont="1" applyFill="1" applyBorder="1" applyAlignment="1">
      <alignment horizontal="left" vertical="center" shrinkToFit="1"/>
    </xf>
    <xf numFmtId="0" fontId="26" fillId="0" borderId="0" xfId="0" applyFont="1" applyFill="1" applyBorder="1" applyAlignment="1">
      <alignment vertical="top"/>
    </xf>
    <xf numFmtId="0" fontId="24" fillId="0" borderId="61" xfId="0" applyFont="1" applyFill="1" applyBorder="1" applyAlignment="1">
      <alignment vertical="top" wrapText="1"/>
    </xf>
    <xf numFmtId="0" fontId="0" fillId="0" borderId="18" xfId="0" applyBorder="1" applyAlignment="1">
      <alignment vertical="top" wrapText="1"/>
    </xf>
    <xf numFmtId="0" fontId="24" fillId="0" borderId="21" xfId="0" applyFont="1" applyFill="1" applyBorder="1" applyAlignment="1">
      <alignment vertical="top" wrapText="1"/>
    </xf>
    <xf numFmtId="0" fontId="39" fillId="0" borderId="0" xfId="0" applyFont="1" applyBorder="1" applyAlignment="1">
      <alignment vertical="top" wrapText="1"/>
    </xf>
    <xf numFmtId="0" fontId="26" fillId="0" borderId="0" xfId="0" applyFont="1" applyBorder="1" applyAlignment="1">
      <alignment horizontal="left" vertical="top"/>
    </xf>
    <xf numFmtId="0" fontId="39" fillId="0" borderId="0" xfId="0" applyFont="1" applyBorder="1" applyAlignment="1">
      <alignment horizontal="left" vertical="top" wrapText="1"/>
    </xf>
    <xf numFmtId="0" fontId="24" fillId="0" borderId="18" xfId="0" applyFont="1" applyFill="1" applyBorder="1" applyAlignment="1" applyProtection="1">
      <alignment vertical="top" wrapText="1"/>
    </xf>
    <xf numFmtId="0" fontId="26" fillId="0" borderId="14" xfId="0" applyFont="1" applyBorder="1" applyAlignment="1">
      <alignment vertical="center"/>
    </xf>
    <xf numFmtId="0" fontId="26" fillId="0" borderId="14" xfId="0" applyFont="1" applyFill="1" applyBorder="1" applyAlignment="1" applyProtection="1">
      <alignment vertical="top" wrapText="1" shrinkToFit="1"/>
    </xf>
    <xf numFmtId="0" fontId="26" fillId="0" borderId="0" xfId="0" applyFont="1" applyBorder="1" applyAlignment="1" applyProtection="1">
      <alignment vertical="top"/>
    </xf>
    <xf numFmtId="0" fontId="24" fillId="0" borderId="0" xfId="0" applyFont="1" applyFill="1" applyBorder="1" applyAlignment="1" applyProtection="1">
      <alignment horizontal="left" vertical="center" wrapText="1"/>
    </xf>
    <xf numFmtId="0" fontId="24" fillId="29" borderId="13" xfId="0" applyFont="1" applyFill="1" applyBorder="1" applyAlignment="1" applyProtection="1">
      <alignment horizontal="center" vertical="top" wrapText="1" shrinkToFit="1"/>
    </xf>
    <xf numFmtId="0" fontId="24" fillId="29" borderId="0" xfId="0" applyFont="1" applyFill="1" applyBorder="1" applyAlignment="1" applyProtection="1">
      <alignment horizontal="center" vertical="top" wrapText="1" shrinkToFit="1"/>
    </xf>
    <xf numFmtId="0" fontId="24" fillId="29" borderId="14" xfId="0" applyFont="1" applyFill="1" applyBorder="1" applyAlignment="1" applyProtection="1">
      <alignment horizontal="center" vertical="top" wrapText="1" shrinkToFit="1"/>
    </xf>
    <xf numFmtId="0" fontId="26" fillId="0" borderId="0" xfId="0" applyFont="1" applyBorder="1" applyAlignment="1" applyProtection="1">
      <alignment horizontal="left" vertical="top"/>
    </xf>
    <xf numFmtId="0" fontId="24" fillId="0" borderId="0" xfId="0" applyFont="1" applyFill="1" applyBorder="1" applyAlignment="1" applyProtection="1">
      <alignment horizontal="left" vertical="top" wrapText="1"/>
    </xf>
    <xf numFmtId="0" fontId="24" fillId="0" borderId="18"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4" fillId="35" borderId="13" xfId="0" applyFont="1" applyFill="1" applyBorder="1" applyAlignment="1" applyProtection="1">
      <alignment horizontal="center" vertical="top" wrapText="1" shrinkToFit="1"/>
    </xf>
    <xf numFmtId="0" fontId="24" fillId="35" borderId="0" xfId="0" applyFont="1" applyFill="1" applyBorder="1" applyAlignment="1" applyProtection="1">
      <alignment horizontal="center" vertical="top" wrapText="1" shrinkToFit="1"/>
    </xf>
    <xf numFmtId="0" fontId="24" fillId="35" borderId="14" xfId="0" applyFont="1" applyFill="1" applyBorder="1" applyAlignment="1" applyProtection="1">
      <alignment horizontal="center" vertical="top" wrapText="1" shrinkToFit="1"/>
    </xf>
    <xf numFmtId="0" fontId="24" fillId="0" borderId="0" xfId="0" applyFont="1" applyFill="1" applyBorder="1" applyAlignment="1" applyProtection="1">
      <alignment horizontal="left" vertical="center"/>
    </xf>
    <xf numFmtId="0" fontId="26" fillId="25" borderId="21" xfId="0" applyFont="1" applyFill="1" applyBorder="1" applyAlignment="1">
      <alignment horizontal="left" vertical="center" shrinkToFit="1"/>
    </xf>
    <xf numFmtId="0" fontId="24" fillId="29" borderId="13" xfId="0" applyFont="1" applyFill="1" applyBorder="1" applyAlignment="1">
      <alignment horizontal="center" vertical="top"/>
    </xf>
    <xf numFmtId="0" fontId="26" fillId="0" borderId="0" xfId="0" applyFont="1" applyBorder="1" applyAlignment="1" applyProtection="1">
      <alignment vertical="center"/>
    </xf>
    <xf numFmtId="0" fontId="26" fillId="0" borderId="12" xfId="0" applyFont="1" applyFill="1" applyBorder="1" applyAlignment="1" applyProtection="1">
      <alignment vertical="center"/>
    </xf>
    <xf numFmtId="0" fontId="26" fillId="0" borderId="12" xfId="0" applyFont="1" applyBorder="1" applyAlignment="1" applyProtection="1">
      <alignment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18" xfId="0" applyFont="1" applyBorder="1" applyAlignment="1" applyProtection="1">
      <alignment vertical="top" wrapText="1"/>
    </xf>
    <xf numFmtId="0" fontId="26" fillId="0" borderId="21" xfId="0" applyFont="1" applyBorder="1" applyAlignment="1" applyProtection="1">
      <alignment vertical="top" wrapText="1"/>
    </xf>
    <xf numFmtId="0" fontId="26" fillId="0" borderId="0" xfId="0" applyFont="1" applyFill="1" applyBorder="1" applyAlignment="1" applyProtection="1">
      <alignment vertical="center" shrinkToFit="1"/>
    </xf>
    <xf numFmtId="0" fontId="26" fillId="0" borderId="14" xfId="0" applyFont="1" applyFill="1" applyBorder="1" applyAlignment="1" applyProtection="1">
      <alignment vertical="center" shrinkToFit="1"/>
    </xf>
    <xf numFmtId="0" fontId="26" fillId="0" borderId="0" xfId="0" applyFont="1" applyFill="1" applyBorder="1" applyAlignment="1">
      <alignment vertical="center" shrinkToFit="1"/>
    </xf>
    <xf numFmtId="0" fontId="26" fillId="0" borderId="12" xfId="0" applyFont="1" applyFill="1" applyBorder="1" applyAlignment="1">
      <alignment horizontal="left"/>
    </xf>
    <xf numFmtId="0" fontId="26" fillId="25" borderId="16" xfId="0" applyFont="1" applyFill="1" applyBorder="1" applyAlignment="1">
      <alignment vertical="center" shrinkToFit="1"/>
    </xf>
    <xf numFmtId="0" fontId="24" fillId="0" borderId="21" xfId="0" applyFont="1" applyFill="1" applyBorder="1" applyAlignment="1">
      <alignment horizontal="left" vertical="top" wrapText="1"/>
    </xf>
    <xf numFmtId="0" fontId="26" fillId="0" borderId="0" xfId="0" applyFont="1" applyBorder="1" applyAlignment="1">
      <alignment horizontal="left" vertical="top" shrinkToFit="1"/>
    </xf>
    <xf numFmtId="0" fontId="26" fillId="0" borderId="17" xfId="0" applyFont="1" applyFill="1" applyBorder="1" applyAlignment="1" applyProtection="1">
      <alignment horizontal="left" vertical="top" wrapText="1"/>
    </xf>
    <xf numFmtId="0" fontId="26" fillId="0" borderId="12"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26" fillId="24" borderId="0" xfId="0" applyFont="1" applyFill="1" applyBorder="1" applyAlignment="1" applyProtection="1">
      <alignment horizontal="center" vertical="center"/>
    </xf>
    <xf numFmtId="0" fontId="26" fillId="0" borderId="10" xfId="0" applyFont="1" applyFill="1" applyBorder="1" applyAlignment="1">
      <alignment vertical="center" wrapText="1"/>
    </xf>
    <xf numFmtId="0" fontId="26" fillId="0" borderId="0" xfId="0"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61" xfId="0" applyFont="1" applyFill="1" applyBorder="1" applyAlignment="1">
      <alignment horizontal="left" vertical="top" wrapText="1"/>
    </xf>
    <xf numFmtId="0" fontId="24" fillId="0" borderId="18" xfId="0" applyFont="1" applyFill="1" applyBorder="1" applyAlignment="1" applyProtection="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pplyProtection="1">
      <alignment horizontal="right" vertical="top" wrapText="1"/>
    </xf>
    <xf numFmtId="0" fontId="24" fillId="0" borderId="0" xfId="0" applyFont="1" applyFill="1" applyBorder="1" applyAlignment="1">
      <alignment horizontal="left" vertical="center" wrapText="1"/>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35" borderId="13" xfId="0" applyFont="1" applyFill="1" applyBorder="1" applyAlignment="1">
      <alignment horizontal="center" vertical="top" wrapText="1" shrinkToFit="1"/>
    </xf>
    <xf numFmtId="0" fontId="24" fillId="35" borderId="0" xfId="0" applyFont="1" applyFill="1" applyBorder="1" applyAlignment="1">
      <alignment horizontal="center" vertical="top" wrapText="1" shrinkToFit="1"/>
    </xf>
    <xf numFmtId="0" fontId="24" fillId="35" borderId="14" xfId="0" applyFont="1" applyFill="1" applyBorder="1" applyAlignment="1">
      <alignment horizontal="center" vertical="top" wrapText="1" shrinkToFit="1"/>
    </xf>
    <xf numFmtId="0" fontId="24" fillId="0" borderId="0" xfId="0" applyFont="1" applyFill="1" applyBorder="1" applyAlignment="1">
      <alignment horizontal="left" vertical="center"/>
    </xf>
    <xf numFmtId="0" fontId="31" fillId="0" borderId="0" xfId="0" applyFont="1" applyFill="1" applyAlignment="1">
      <alignment horizontal="left" vertical="center"/>
    </xf>
    <xf numFmtId="0" fontId="69" fillId="0" borderId="13" xfId="0" applyFont="1" applyFill="1" applyBorder="1" applyAlignment="1">
      <alignment vertical="top" wrapText="1"/>
    </xf>
    <xf numFmtId="0" fontId="70" fillId="0" borderId="13" xfId="0" applyFont="1" applyFill="1" applyBorder="1" applyAlignment="1">
      <alignment vertical="center"/>
    </xf>
    <xf numFmtId="0" fontId="70" fillId="0" borderId="0" xfId="0" applyFont="1" applyFill="1" applyBorder="1" applyAlignment="1">
      <alignment vertical="center"/>
    </xf>
    <xf numFmtId="0" fontId="69" fillId="0" borderId="18" xfId="0" applyFont="1" applyFill="1" applyBorder="1" applyAlignment="1">
      <alignment vertical="top" wrapText="1"/>
    </xf>
    <xf numFmtId="0" fontId="69" fillId="0" borderId="0" xfId="0" applyFont="1" applyFill="1" applyBorder="1" applyAlignment="1">
      <alignment vertical="top" wrapText="1"/>
    </xf>
    <xf numFmtId="0" fontId="69" fillId="0" borderId="18" xfId="0" applyFont="1" applyFill="1" applyBorder="1" applyAlignment="1">
      <alignment horizontal="left" vertical="top" wrapText="1"/>
    </xf>
    <xf numFmtId="0" fontId="70" fillId="0" borderId="0" xfId="0" applyFont="1">
      <alignment vertical="center"/>
    </xf>
    <xf numFmtId="0" fontId="70" fillId="0" borderId="0" xfId="0" applyFont="1" applyBorder="1" applyAlignment="1">
      <alignment horizontal="right" vertical="center"/>
    </xf>
    <xf numFmtId="0" fontId="70" fillId="0" borderId="0" xfId="0" applyFont="1" applyBorder="1" applyAlignment="1">
      <alignment horizontal="left" vertical="center"/>
    </xf>
    <xf numFmtId="0" fontId="70" fillId="0" borderId="0" xfId="0" applyFont="1" applyBorder="1" applyAlignment="1" applyProtection="1">
      <alignment vertical="center"/>
    </xf>
    <xf numFmtId="0" fontId="71" fillId="0" borderId="0" xfId="0" applyFont="1" applyBorder="1" applyAlignment="1" applyProtection="1">
      <alignment vertical="center"/>
    </xf>
    <xf numFmtId="0" fontId="61" fillId="0" borderId="0" xfId="0" applyFont="1" applyFill="1" applyBorder="1" applyAlignment="1" applyProtection="1">
      <alignment vertical="center"/>
    </xf>
    <xf numFmtId="0" fontId="35" fillId="0" borderId="11" xfId="0" applyFont="1" applyFill="1" applyBorder="1" applyAlignment="1" applyProtection="1">
      <alignment horizontal="left" vertical="top" wrapText="1"/>
    </xf>
    <xf numFmtId="0" fontId="35" fillId="0" borderId="20" xfId="0" applyFont="1" applyFill="1" applyBorder="1" applyAlignment="1" applyProtection="1">
      <alignment horizontal="left" vertical="top" wrapText="1"/>
    </xf>
    <xf numFmtId="0" fontId="24" fillId="31" borderId="13" xfId="0" applyFont="1" applyFill="1" applyBorder="1" applyAlignment="1" applyProtection="1">
      <alignment horizontal="center" vertical="top" wrapText="1" shrinkToFit="1"/>
    </xf>
    <xf numFmtId="0" fontId="24" fillId="31" borderId="0" xfId="0" applyFont="1" applyFill="1" applyBorder="1" applyAlignment="1" applyProtection="1">
      <alignment horizontal="center" vertical="top" wrapText="1" shrinkToFit="1"/>
    </xf>
    <xf numFmtId="0" fontId="24" fillId="31" borderId="14" xfId="0" applyFont="1" applyFill="1" applyBorder="1" applyAlignment="1" applyProtection="1">
      <alignment horizontal="center" vertical="top" wrapText="1" shrinkToFit="1"/>
    </xf>
    <xf numFmtId="0" fontId="47" fillId="0" borderId="0"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42" fillId="0" borderId="0" xfId="0" applyFont="1" applyFill="1" applyBorder="1" applyAlignment="1">
      <alignment horizontal="left" vertical="top" wrapText="1"/>
    </xf>
    <xf numFmtId="0" fontId="24" fillId="0" borderId="18" xfId="0" applyFont="1" applyFill="1" applyBorder="1" applyAlignment="1">
      <alignment vertical="top"/>
    </xf>
    <xf numFmtId="0" fontId="26" fillId="0" borderId="10" xfId="0" applyFont="1" applyFill="1" applyBorder="1" applyAlignment="1">
      <alignment horizontal="center" vertical="center"/>
    </xf>
    <xf numFmtId="0" fontId="24" fillId="0" borderId="18" xfId="0" applyFont="1" applyFill="1" applyBorder="1" applyAlignment="1">
      <alignment vertical="top" wrapText="1"/>
    </xf>
    <xf numFmtId="0" fontId="24" fillId="0" borderId="0" xfId="0" applyFont="1" applyFill="1" applyBorder="1" applyAlignment="1">
      <alignment vertical="center" wrapText="1"/>
    </xf>
    <xf numFmtId="0" fontId="24" fillId="0" borderId="0" xfId="0" applyFont="1" applyFill="1" applyBorder="1" applyAlignment="1">
      <alignment vertical="top" wrapText="1"/>
    </xf>
    <xf numFmtId="0" fontId="26" fillId="0" borderId="0" xfId="0" applyFont="1" applyFill="1" applyBorder="1" applyAlignment="1">
      <alignment horizontal="left" vertical="center" shrinkToFit="1"/>
    </xf>
    <xf numFmtId="0" fontId="26" fillId="0" borderId="0" xfId="0" applyFont="1" applyBorder="1" applyAlignment="1">
      <alignment vertical="top"/>
    </xf>
    <xf numFmtId="0" fontId="26" fillId="0" borderId="0" xfId="0" applyFont="1" applyFill="1" applyBorder="1" applyAlignment="1">
      <alignment horizontal="center" vertical="center"/>
    </xf>
    <xf numFmtId="0" fontId="26" fillId="0" borderId="0" xfId="0" applyFont="1" applyBorder="1" applyAlignment="1">
      <alignment vertical="center"/>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top" wrapText="1"/>
    </xf>
    <xf numFmtId="0" fontId="26" fillId="0" borderId="10" xfId="0" applyFont="1" applyFill="1" applyBorder="1" applyAlignment="1">
      <alignment horizontal="left" vertical="center" shrinkToFit="1"/>
    </xf>
    <xf numFmtId="0" fontId="24" fillId="35" borderId="13" xfId="0" applyFont="1" applyFill="1" applyBorder="1" applyAlignment="1" applyProtection="1">
      <alignment horizontal="center" vertical="top" wrapText="1" shrinkToFit="1"/>
    </xf>
    <xf numFmtId="0" fontId="24" fillId="35" borderId="0" xfId="0" applyFont="1" applyFill="1" applyBorder="1" applyAlignment="1" applyProtection="1">
      <alignment horizontal="center" vertical="top" wrapText="1" shrinkToFit="1"/>
    </xf>
    <xf numFmtId="0" fontId="24" fillId="35" borderId="14" xfId="0" applyFont="1" applyFill="1" applyBorder="1" applyAlignment="1" applyProtection="1">
      <alignment horizontal="center" vertical="top" wrapText="1" shrinkToFit="1"/>
    </xf>
    <xf numFmtId="0" fontId="24" fillId="0" borderId="0" xfId="0" applyFont="1" applyFill="1" applyBorder="1" applyAlignment="1" applyProtection="1">
      <alignment horizontal="left" vertical="top" wrapText="1"/>
    </xf>
    <xf numFmtId="0" fontId="24" fillId="0" borderId="18" xfId="0" applyFont="1" applyFill="1" applyBorder="1" applyAlignment="1" applyProtection="1">
      <alignment horizontal="left" vertical="top" wrapText="1"/>
    </xf>
    <xf numFmtId="0" fontId="26" fillId="0" borderId="18" xfId="0" applyFont="1" applyBorder="1" applyAlignment="1" applyProtection="1">
      <alignment vertical="top" wrapText="1"/>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pplyProtection="1">
      <alignment vertical="center"/>
    </xf>
    <xf numFmtId="0" fontId="26" fillId="0" borderId="0" xfId="0" applyFont="1" applyBorder="1" applyAlignment="1" applyProtection="1">
      <alignment vertical="center"/>
    </xf>
    <xf numFmtId="0" fontId="24" fillId="0" borderId="0" xfId="0" applyFont="1" applyFill="1" applyBorder="1" applyAlignment="1" applyProtection="1">
      <alignment horizontal="left" vertical="center"/>
    </xf>
    <xf numFmtId="0" fontId="24" fillId="29" borderId="13" xfId="0" applyFont="1" applyFill="1" applyBorder="1" applyAlignment="1">
      <alignment horizontal="center" vertical="top"/>
    </xf>
    <xf numFmtId="0" fontId="24" fillId="0" borderId="18" xfId="0" applyFont="1" applyFill="1" applyBorder="1" applyAlignment="1" applyProtection="1">
      <alignment vertical="top" wrapText="1"/>
    </xf>
    <xf numFmtId="0" fontId="24" fillId="31" borderId="13" xfId="0" applyFont="1" applyFill="1" applyBorder="1" applyAlignment="1">
      <alignment horizontal="center" vertical="top" wrapText="1" shrinkToFit="1"/>
    </xf>
    <xf numFmtId="0" fontId="24" fillId="31" borderId="0" xfId="0" applyFont="1" applyFill="1" applyBorder="1" applyAlignment="1">
      <alignment horizontal="center" vertical="top" wrapText="1" shrinkToFit="1"/>
    </xf>
    <xf numFmtId="0" fontId="24" fillId="31" borderId="14" xfId="0" applyFont="1" applyFill="1" applyBorder="1" applyAlignment="1">
      <alignment horizontal="center" vertical="top" wrapText="1" shrinkToFit="1"/>
    </xf>
    <xf numFmtId="0" fontId="24" fillId="0" borderId="20" xfId="0" applyFont="1" applyFill="1" applyBorder="1" applyAlignment="1">
      <alignment horizontal="center" vertical="top" wrapText="1"/>
    </xf>
    <xf numFmtId="0" fontId="24" fillId="31" borderId="11" xfId="0" applyFont="1" applyFill="1" applyBorder="1" applyAlignment="1">
      <alignment horizontal="center" vertical="top" wrapText="1" shrinkToFit="1"/>
    </xf>
    <xf numFmtId="0" fontId="24" fillId="31" borderId="12" xfId="0" applyFont="1" applyFill="1" applyBorder="1" applyAlignment="1">
      <alignment horizontal="center" vertical="top" wrapText="1" shrinkToFit="1"/>
    </xf>
    <xf numFmtId="0" fontId="24" fillId="31" borderId="20" xfId="0" applyFont="1" applyFill="1" applyBorder="1" applyAlignment="1">
      <alignment horizontal="center" vertical="top" wrapText="1" shrinkToFit="1"/>
    </xf>
    <xf numFmtId="0" fontId="24" fillId="0" borderId="0" xfId="0" applyFont="1" applyFill="1" applyBorder="1" applyAlignment="1">
      <alignment horizontal="left" vertical="center"/>
    </xf>
    <xf numFmtId="0" fontId="24" fillId="0" borderId="18" xfId="0" applyFont="1" applyFill="1" applyBorder="1" applyAlignment="1" applyProtection="1">
      <alignment horizontal="center" vertical="top" wrapText="1"/>
    </xf>
    <xf numFmtId="0" fontId="24" fillId="0" borderId="0"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18" xfId="0" applyFont="1" applyFill="1" applyBorder="1" applyAlignment="1">
      <alignment vertical="top" wrapText="1"/>
    </xf>
    <xf numFmtId="0" fontId="26" fillId="0" borderId="0" xfId="0" applyFont="1" applyBorder="1" applyAlignment="1">
      <alignment vertical="top" wrapText="1"/>
    </xf>
    <xf numFmtId="0" fontId="26" fillId="0" borderId="0" xfId="0" applyFont="1" applyBorder="1" applyAlignment="1">
      <alignment vertical="top"/>
    </xf>
    <xf numFmtId="0" fontId="0" fillId="0" borderId="18" xfId="0" applyBorder="1" applyAlignment="1">
      <alignment vertical="top" wrapText="1"/>
    </xf>
    <xf numFmtId="0" fontId="39" fillId="0" borderId="0" xfId="0" applyFont="1" applyBorder="1" applyAlignment="1">
      <alignment vertical="top" wrapText="1"/>
    </xf>
    <xf numFmtId="0" fontId="24" fillId="29" borderId="13" xfId="0" applyFont="1" applyFill="1" applyBorder="1" applyAlignment="1">
      <alignment horizontal="center" vertical="top"/>
    </xf>
    <xf numFmtId="0" fontId="26" fillId="0" borderId="1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shrinkToFit="1"/>
      <protection locked="0"/>
    </xf>
    <xf numFmtId="0" fontId="24" fillId="0" borderId="12" xfId="0" applyFont="1" applyFill="1" applyBorder="1" applyAlignment="1" applyProtection="1">
      <alignment horizontal="center" vertical="center"/>
    </xf>
    <xf numFmtId="0" fontId="28" fillId="0" borderId="10" xfId="0" applyFont="1" applyFill="1" applyBorder="1" applyAlignment="1">
      <alignment horizontal="center" vertical="center"/>
    </xf>
    <xf numFmtId="0" fontId="28" fillId="0" borderId="0" xfId="0" applyFont="1" applyFill="1" applyBorder="1" applyAlignment="1">
      <alignment horizontal="center" vertical="center"/>
    </xf>
    <xf numFmtId="0" fontId="26" fillId="0" borderId="1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4" fillId="0" borderId="18" xfId="0" applyFont="1" applyFill="1" applyBorder="1" applyAlignment="1">
      <alignment vertical="top" wrapText="1"/>
    </xf>
    <xf numFmtId="0" fontId="24" fillId="0" borderId="0" xfId="0" applyFont="1" applyFill="1" applyBorder="1" applyAlignment="1">
      <alignment vertical="top" wrapText="1"/>
    </xf>
    <xf numFmtId="0" fontId="26" fillId="0" borderId="0" xfId="0" applyFont="1" applyBorder="1" applyAlignment="1">
      <alignment vertical="top"/>
    </xf>
    <xf numFmtId="0" fontId="24" fillId="0" borderId="12" xfId="0" applyFont="1" applyFill="1" applyBorder="1" applyAlignment="1">
      <alignment vertical="top" wrapText="1"/>
    </xf>
    <xf numFmtId="0" fontId="24" fillId="29" borderId="13" xfId="0" applyFont="1" applyFill="1" applyBorder="1" applyAlignment="1">
      <alignment horizontal="center" vertical="top"/>
    </xf>
    <xf numFmtId="0" fontId="0" fillId="0" borderId="18" xfId="0" applyBorder="1" applyAlignment="1">
      <alignment vertical="top" wrapText="1"/>
    </xf>
    <xf numFmtId="0" fontId="24" fillId="0" borderId="21" xfId="0" applyFont="1" applyFill="1" applyBorder="1" applyAlignment="1">
      <alignment vertical="top" wrapText="1"/>
    </xf>
    <xf numFmtId="0" fontId="26" fillId="0" borderId="0" xfId="0" applyFont="1" applyFill="1" applyBorder="1" applyAlignment="1" applyProtection="1">
      <alignment vertical="center" wrapText="1"/>
    </xf>
    <xf numFmtId="0" fontId="26" fillId="0" borderId="10"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2" xfId="0" applyFont="1" applyFill="1" applyBorder="1" applyAlignment="1">
      <alignment horizontal="left" vertical="center" wrapText="1"/>
    </xf>
    <xf numFmtId="0" fontId="24" fillId="0" borderId="13" xfId="0" applyFont="1" applyFill="1" applyBorder="1" applyAlignment="1" applyProtection="1">
      <alignment vertical="top" wrapText="1"/>
    </xf>
    <xf numFmtId="0" fontId="24" fillId="29" borderId="13" xfId="0" applyFont="1" applyFill="1" applyBorder="1" applyAlignment="1">
      <alignment horizontal="center" vertical="top" wrapText="1" shrinkToFit="1"/>
    </xf>
    <xf numFmtId="0" fontId="24" fillId="29" borderId="0" xfId="0" applyFont="1" applyFill="1" applyBorder="1" applyAlignment="1">
      <alignment horizontal="center" vertical="top" wrapText="1" shrinkToFit="1"/>
    </xf>
    <xf numFmtId="0" fontId="24" fillId="29" borderId="14" xfId="0" applyFont="1" applyFill="1" applyBorder="1" applyAlignment="1">
      <alignment horizontal="center" vertical="top" wrapText="1" shrinkToFit="1"/>
    </xf>
    <xf numFmtId="0" fontId="24" fillId="0" borderId="0"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0" xfId="0" applyFont="1" applyFill="1" applyBorder="1" applyAlignment="1">
      <alignment horizontal="left" vertical="center" wrapText="1"/>
    </xf>
    <xf numFmtId="0" fontId="24" fillId="0" borderId="18" xfId="0" applyFont="1" applyFill="1" applyBorder="1" applyAlignment="1">
      <alignment vertical="top" wrapText="1"/>
    </xf>
    <xf numFmtId="0" fontId="24" fillId="0" borderId="0" xfId="0" applyFont="1" applyFill="1" applyBorder="1" applyAlignment="1">
      <alignment vertical="center" wrapText="1"/>
    </xf>
    <xf numFmtId="0" fontId="24" fillId="0" borderId="10" xfId="0" applyFont="1" applyFill="1" applyBorder="1" applyAlignment="1" applyProtection="1">
      <alignment horizontal="left" vertical="top" wrapText="1"/>
      <protection locked="0"/>
    </xf>
    <xf numFmtId="0" fontId="26" fillId="0" borderId="12"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6" fillId="0" borderId="0" xfId="0" applyFont="1" applyBorder="1" applyAlignment="1">
      <alignment vertical="center"/>
    </xf>
    <xf numFmtId="0" fontId="26" fillId="25" borderId="16" xfId="0" applyFont="1" applyFill="1" applyBorder="1" applyAlignment="1">
      <alignment horizontal="left" vertical="center" shrinkToFit="1"/>
    </xf>
    <xf numFmtId="0" fontId="26" fillId="0" borderId="10" xfId="0" applyFont="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Fill="1" applyBorder="1" applyAlignment="1">
      <alignment horizontal="left" vertical="center"/>
    </xf>
    <xf numFmtId="0" fontId="24" fillId="0" borderId="12" xfId="0" applyFont="1" applyFill="1" applyBorder="1" applyAlignment="1">
      <alignment vertical="top" wrapText="1"/>
    </xf>
    <xf numFmtId="0" fontId="26" fillId="0" borderId="12" xfId="0" applyFont="1" applyBorder="1" applyAlignment="1">
      <alignment horizontal="left" vertical="center"/>
    </xf>
    <xf numFmtId="0" fontId="26" fillId="25" borderId="23" xfId="0" applyFont="1" applyFill="1" applyBorder="1" applyAlignment="1">
      <alignment vertical="center"/>
    </xf>
    <xf numFmtId="0" fontId="26" fillId="25" borderId="17" xfId="0" applyFont="1" applyFill="1" applyBorder="1" applyAlignment="1">
      <alignment vertical="center"/>
    </xf>
    <xf numFmtId="0" fontId="26" fillId="25" borderId="16" xfId="0" applyFont="1" applyFill="1" applyBorder="1" applyAlignment="1">
      <alignment vertical="center"/>
    </xf>
    <xf numFmtId="0" fontId="24" fillId="0" borderId="18" xfId="0" applyFont="1" applyFill="1" applyBorder="1" applyAlignment="1">
      <alignment horizontal="left" vertical="top" wrapText="1"/>
    </xf>
    <xf numFmtId="0" fontId="26" fillId="0" borderId="0" xfId="0" applyFont="1" applyBorder="1" applyAlignment="1">
      <alignment vertical="top"/>
    </xf>
    <xf numFmtId="0" fontId="24" fillId="0" borderId="61" xfId="0" applyFont="1" applyFill="1" applyBorder="1" applyAlignment="1">
      <alignment vertical="top" wrapText="1"/>
    </xf>
    <xf numFmtId="0" fontId="0" fillId="0" borderId="18" xfId="0" applyBorder="1" applyAlignment="1">
      <alignment vertical="top" wrapText="1"/>
    </xf>
    <xf numFmtId="0" fontId="24" fillId="0" borderId="21" xfId="0" applyFont="1" applyFill="1" applyBorder="1" applyAlignment="1">
      <alignment vertical="top" wrapText="1"/>
    </xf>
    <xf numFmtId="0" fontId="0" fillId="0" borderId="0" xfId="0" applyBorder="1" applyAlignment="1">
      <alignment vertical="top" wrapText="1"/>
    </xf>
    <xf numFmtId="0" fontId="24" fillId="0" borderId="18" xfId="0" applyFont="1" applyFill="1" applyBorder="1" applyAlignment="1" applyProtection="1">
      <alignment vertical="top" wrapText="1"/>
    </xf>
    <xf numFmtId="0" fontId="26" fillId="0" borderId="14" xfId="0" applyFont="1" applyBorder="1" applyAlignment="1">
      <alignment vertical="center"/>
    </xf>
    <xf numFmtId="0" fontId="26" fillId="0" borderId="0" xfId="0" applyFont="1" applyFill="1" applyBorder="1" applyAlignment="1" applyProtection="1">
      <alignment horizontal="left" vertical="center" wrapText="1"/>
    </xf>
    <xf numFmtId="0" fontId="0" fillId="0" borderId="0" xfId="0" applyFont="1" applyBorder="1" applyAlignment="1" applyProtection="1">
      <alignment vertical="center"/>
      <protection locked="0"/>
    </xf>
    <xf numFmtId="0" fontId="41" fillId="0" borderId="10"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xf>
    <xf numFmtId="0" fontId="24" fillId="0" borderId="18"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4" fillId="35" borderId="13" xfId="0" applyFont="1" applyFill="1" applyBorder="1" applyAlignment="1" applyProtection="1">
      <alignment horizontal="center" vertical="top" wrapText="1" shrinkToFit="1"/>
    </xf>
    <xf numFmtId="0" fontId="24" fillId="35" borderId="0" xfId="0" applyFont="1" applyFill="1" applyBorder="1" applyAlignment="1" applyProtection="1">
      <alignment horizontal="center" vertical="top" wrapText="1" shrinkToFit="1"/>
    </xf>
    <xf numFmtId="0" fontId="24" fillId="35" borderId="14" xfId="0" applyFont="1" applyFill="1" applyBorder="1" applyAlignment="1" applyProtection="1">
      <alignment horizontal="center" vertical="top" wrapText="1" shrinkToFit="1"/>
    </xf>
    <xf numFmtId="0" fontId="24" fillId="29" borderId="13" xfId="0" applyFont="1" applyFill="1" applyBorder="1" applyAlignment="1">
      <alignment horizontal="center" vertical="top"/>
    </xf>
    <xf numFmtId="0" fontId="26" fillId="0" borderId="0" xfId="0" applyFont="1" applyBorder="1" applyAlignment="1" applyProtection="1">
      <alignment vertical="center"/>
    </xf>
    <xf numFmtId="0" fontId="0" fillId="0" borderId="0" xfId="0" applyBorder="1" applyAlignment="1" applyProtection="1">
      <alignment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lignment vertical="center" shrinkToFit="1"/>
    </xf>
    <xf numFmtId="0" fontId="26" fillId="0" borderId="12" xfId="0" applyFont="1" applyFill="1" applyBorder="1" applyAlignment="1">
      <alignment horizontal="left" shrinkToFit="1"/>
    </xf>
    <xf numFmtId="0" fontId="41" fillId="0" borderId="0" xfId="0" applyFont="1" applyFill="1" applyBorder="1" applyAlignment="1" applyProtection="1">
      <alignment vertical="top" wrapText="1"/>
      <protection locked="0"/>
    </xf>
    <xf numFmtId="0" fontId="41" fillId="0" borderId="12" xfId="0" applyFont="1" applyFill="1" applyBorder="1" applyAlignment="1" applyProtection="1">
      <alignment vertical="top" wrapText="1"/>
      <protection locked="0"/>
    </xf>
    <xf numFmtId="0" fontId="24" fillId="0" borderId="21" xfId="0" applyFont="1" applyFill="1" applyBorder="1" applyAlignment="1">
      <alignment horizontal="left" vertical="top" wrapText="1"/>
    </xf>
    <xf numFmtId="0" fontId="26" fillId="0" borderId="10" xfId="0" applyFont="1" applyBorder="1" applyAlignment="1" applyProtection="1">
      <alignment horizontal="center" vertical="center"/>
      <protection locked="0"/>
    </xf>
    <xf numFmtId="0" fontId="26" fillId="0" borderId="0" xfId="0" applyFont="1" applyFill="1" applyBorder="1" applyAlignment="1" applyProtection="1">
      <alignment horizontal="left" vertical="top" wrapText="1"/>
    </xf>
    <xf numFmtId="0" fontId="24" fillId="0" borderId="18" xfId="0" applyFont="1" applyFill="1" applyBorder="1" applyAlignment="1" applyProtection="1">
      <alignment horizontal="center" vertical="top" wrapText="1"/>
    </xf>
    <xf numFmtId="0" fontId="26" fillId="0" borderId="0" xfId="0" applyFont="1" applyFill="1" applyBorder="1" applyAlignment="1">
      <alignment horizontal="center" vertical="center" wrapText="1"/>
    </xf>
    <xf numFmtId="0" fontId="26" fillId="0" borderId="12" xfId="0" applyFont="1" applyFill="1" applyBorder="1" applyAlignment="1" applyProtection="1">
      <alignment horizontal="center" vertical="center"/>
      <protection locked="0"/>
    </xf>
    <xf numFmtId="0" fontId="26" fillId="0" borderId="12" xfId="0" applyFont="1" applyFill="1" applyBorder="1" applyAlignment="1">
      <alignment horizontal="center"/>
    </xf>
    <xf numFmtId="0" fontId="24" fillId="0" borderId="21" xfId="0" applyFont="1" applyFill="1" applyBorder="1" applyAlignment="1">
      <alignment horizontal="left" vertical="center" wrapText="1"/>
    </xf>
    <xf numFmtId="0" fontId="24" fillId="0" borderId="22" xfId="0" applyFont="1" applyFill="1" applyBorder="1" applyAlignment="1">
      <alignment vertical="top" wrapText="1"/>
    </xf>
    <xf numFmtId="0" fontId="26" fillId="0" borderId="10" xfId="0" applyFont="1" applyBorder="1">
      <alignment vertical="center"/>
    </xf>
    <xf numFmtId="0" fontId="26" fillId="0" borderId="10" xfId="0" applyFont="1" applyBorder="1" applyAlignment="1">
      <alignment horizontal="right" vertical="center"/>
    </xf>
    <xf numFmtId="0" fontId="26" fillId="0" borderId="10" xfId="0" applyFont="1" applyBorder="1" applyAlignment="1">
      <alignment horizontal="left" vertical="center"/>
    </xf>
    <xf numFmtId="0" fontId="24" fillId="29" borderId="22" xfId="0" applyFont="1" applyFill="1" applyBorder="1" applyAlignment="1">
      <alignment vertical="top" wrapText="1" shrinkToFit="1"/>
    </xf>
    <xf numFmtId="0" fontId="24" fillId="29" borderId="10" xfId="0" applyFont="1" applyFill="1" applyBorder="1" applyAlignment="1">
      <alignment vertical="top" wrapText="1" shrinkToFit="1"/>
    </xf>
    <xf numFmtId="0" fontId="24" fillId="29" borderId="19" xfId="0" applyFont="1" applyFill="1" applyBorder="1" applyAlignment="1">
      <alignment vertical="top" wrapText="1" shrinkToFit="1"/>
    </xf>
    <xf numFmtId="0" fontId="24" fillId="0" borderId="18" xfId="0" applyFont="1" applyFill="1" applyBorder="1" applyAlignment="1">
      <alignment horizontal="left" vertical="top" wrapText="1"/>
    </xf>
    <xf numFmtId="0" fontId="24" fillId="0" borderId="18" xfId="0" applyFont="1" applyFill="1" applyBorder="1" applyAlignment="1">
      <alignment vertical="top" wrapText="1"/>
    </xf>
    <xf numFmtId="0" fontId="26" fillId="0" borderId="0" xfId="0" applyFont="1" applyBorder="1" applyAlignment="1">
      <alignment horizontal="left" vertical="center"/>
    </xf>
    <xf numFmtId="0" fontId="26" fillId="0" borderId="0" xfId="0" applyFont="1" applyBorder="1" applyAlignment="1">
      <alignment vertical="center"/>
    </xf>
    <xf numFmtId="0" fontId="0" fillId="0" borderId="13" xfId="0" applyFont="1" applyBorder="1" applyAlignment="1">
      <alignment vertical="top" wrapText="1"/>
    </xf>
    <xf numFmtId="0" fontId="0" fillId="0" borderId="14" xfId="0" applyFont="1" applyBorder="1" applyAlignment="1">
      <alignment vertical="top" wrapText="1"/>
    </xf>
    <xf numFmtId="0" fontId="24" fillId="0" borderId="0" xfId="0" applyFont="1" applyFill="1" applyBorder="1" applyAlignment="1" applyProtection="1">
      <alignment horizontal="left" vertical="top" wrapText="1"/>
    </xf>
    <xf numFmtId="0" fontId="26" fillId="0" borderId="0" xfId="0" applyFont="1" applyFill="1" applyBorder="1" applyAlignment="1">
      <alignment vertical="center"/>
    </xf>
    <xf numFmtId="0" fontId="26" fillId="0" borderId="14" xfId="0" applyFont="1" applyFill="1" applyBorder="1" applyAlignment="1">
      <alignment vertical="center"/>
    </xf>
    <xf numFmtId="0" fontId="24" fillId="0" borderId="14" xfId="0" applyFont="1" applyFill="1" applyBorder="1" applyAlignment="1">
      <alignment horizontal="center" vertical="top" wrapText="1"/>
    </xf>
    <xf numFmtId="0" fontId="24" fillId="0" borderId="13" xfId="0" applyFont="1" applyFill="1" applyBorder="1" applyAlignment="1">
      <alignment horizontal="right" vertical="top" wrapText="1"/>
    </xf>
    <xf numFmtId="0" fontId="24" fillId="0" borderId="18" xfId="0" applyFont="1" applyFill="1" applyBorder="1" applyAlignment="1" applyProtection="1">
      <alignment horizontal="center" vertical="top" wrapText="1"/>
    </xf>
    <xf numFmtId="0" fontId="26" fillId="0" borderId="12" xfId="0" applyFont="1" applyFill="1" applyBorder="1" applyAlignment="1" applyProtection="1">
      <alignment horizontal="left"/>
    </xf>
    <xf numFmtId="0" fontId="67" fillId="0" borderId="10" xfId="0" applyFont="1" applyFill="1" applyBorder="1" applyAlignment="1">
      <alignment vertical="top" wrapText="1"/>
    </xf>
    <xf numFmtId="0" fontId="67" fillId="0" borderId="61" xfId="0" applyFont="1" applyFill="1" applyBorder="1" applyAlignment="1">
      <alignment horizontal="center" vertical="top" wrapText="1"/>
    </xf>
    <xf numFmtId="0" fontId="67" fillId="0" borderId="61" xfId="0" applyFont="1" applyFill="1" applyBorder="1" applyAlignment="1">
      <alignment vertical="top" wrapText="1"/>
    </xf>
    <xf numFmtId="0" fontId="61" fillId="0" borderId="22" xfId="0" applyFont="1" applyBorder="1" applyAlignment="1" applyProtection="1">
      <alignment horizontal="center" vertical="top"/>
    </xf>
    <xf numFmtId="0" fontId="61" fillId="0" borderId="10" xfId="0" applyFont="1" applyBorder="1" applyAlignment="1" applyProtection="1">
      <alignment horizontal="left" vertical="top" wrapText="1"/>
    </xf>
    <xf numFmtId="0" fontId="61" fillId="0" borderId="19" xfId="0" applyFont="1" applyBorder="1" applyAlignment="1" applyProtection="1">
      <alignment horizontal="center" vertical="top"/>
    </xf>
    <xf numFmtId="0" fontId="67" fillId="29" borderId="22" xfId="0" applyFont="1" applyFill="1" applyBorder="1" applyAlignment="1" applyProtection="1">
      <alignment horizontal="center" vertical="top"/>
    </xf>
    <xf numFmtId="0" fontId="67" fillId="29" borderId="10" xfId="0" applyFont="1" applyFill="1" applyBorder="1" applyAlignment="1" applyProtection="1">
      <alignment horizontal="center" vertical="top"/>
    </xf>
    <xf numFmtId="0" fontId="67" fillId="29" borderId="19" xfId="0" applyFont="1" applyFill="1" applyBorder="1" applyAlignment="1" applyProtection="1">
      <alignment horizontal="center" vertical="top"/>
    </xf>
    <xf numFmtId="0" fontId="0" fillId="0" borderId="10" xfId="0" applyBorder="1" applyAlignment="1">
      <alignment vertical="top"/>
    </xf>
    <xf numFmtId="0" fontId="26" fillId="0" borderId="19" xfId="0" applyFont="1" applyBorder="1" applyAlignment="1">
      <alignment vertical="center"/>
    </xf>
    <xf numFmtId="0" fontId="24" fillId="0" borderId="19" xfId="0" applyFont="1" applyFill="1" applyBorder="1" applyAlignment="1">
      <alignment vertical="top" wrapText="1"/>
    </xf>
    <xf numFmtId="0" fontId="24" fillId="24" borderId="10" xfId="0" applyFont="1" applyFill="1" applyBorder="1" applyAlignment="1" applyProtection="1">
      <alignment horizontal="left" vertical="top" wrapText="1"/>
    </xf>
    <xf numFmtId="0" fontId="24" fillId="24" borderId="0" xfId="0" applyFont="1" applyFill="1" applyBorder="1" applyAlignment="1">
      <alignment horizontal="left" vertical="top" wrapText="1"/>
    </xf>
    <xf numFmtId="0" fontId="24" fillId="24" borderId="14" xfId="0" applyFont="1" applyFill="1" applyBorder="1" applyAlignment="1">
      <alignment horizontal="left" vertical="top" wrapText="1"/>
    </xf>
    <xf numFmtId="0" fontId="24" fillId="0" borderId="13" xfId="0" applyFont="1" applyFill="1" applyBorder="1" applyAlignment="1" applyProtection="1">
      <alignment vertical="top" wrapText="1"/>
    </xf>
    <xf numFmtId="0" fontId="24" fillId="0" borderId="18" xfId="0" applyFont="1" applyFill="1" applyBorder="1" applyAlignment="1">
      <alignment horizontal="left" vertical="top" wrapText="1"/>
    </xf>
    <xf numFmtId="0" fontId="24" fillId="0" borderId="18"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26" fillId="0" borderId="10" xfId="0" applyFont="1" applyBorder="1" applyAlignment="1">
      <alignment horizontal="center" vertical="center"/>
    </xf>
    <xf numFmtId="0" fontId="26" fillId="0" borderId="19" xfId="0" applyFont="1" applyBorder="1" applyAlignment="1">
      <alignment horizontal="center" vertical="center"/>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6" fillId="0" borderId="12"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4" fillId="0" borderId="12" xfId="0" applyFont="1" applyFill="1" applyBorder="1" applyAlignment="1">
      <alignment vertical="top" wrapText="1"/>
    </xf>
    <xf numFmtId="0" fontId="24" fillId="0" borderId="21" xfId="0" applyFont="1" applyFill="1" applyBorder="1" applyAlignment="1">
      <alignment horizontal="left" vertical="top" wrapText="1"/>
    </xf>
    <xf numFmtId="0" fontId="24" fillId="0" borderId="0" xfId="0" applyFont="1" applyFill="1" applyBorder="1" applyAlignment="1" applyProtection="1">
      <alignment horizontal="left" vertical="top" wrapText="1"/>
    </xf>
    <xf numFmtId="0" fontId="26" fillId="0" borderId="0" xfId="0" applyFont="1" applyFill="1" applyBorder="1" applyAlignment="1">
      <alignment vertical="center"/>
    </xf>
    <xf numFmtId="0" fontId="26" fillId="0" borderId="14" xfId="0" applyFont="1" applyFill="1" applyBorder="1" applyAlignment="1">
      <alignment vertical="center"/>
    </xf>
    <xf numFmtId="0" fontId="24" fillId="0" borderId="21" xfId="0" applyFont="1" applyFill="1" applyBorder="1" applyAlignment="1">
      <alignment vertical="top" wrapText="1"/>
    </xf>
    <xf numFmtId="0" fontId="24" fillId="0" borderId="0" xfId="0" applyFont="1" applyFill="1" applyBorder="1" applyAlignment="1">
      <alignment horizontal="left" vertical="center"/>
    </xf>
    <xf numFmtId="0" fontId="24" fillId="0" borderId="18" xfId="0" applyFont="1" applyFill="1" applyBorder="1" applyAlignment="1" applyProtection="1">
      <alignment horizontal="center" vertical="top" wrapText="1"/>
    </xf>
    <xf numFmtId="0" fontId="26" fillId="0" borderId="12" xfId="0" applyFont="1" applyFill="1" applyBorder="1" applyAlignment="1">
      <alignment vertical="center" shrinkToFit="1"/>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lignment vertical="center" shrinkToFit="1"/>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13" xfId="0" applyFont="1" applyFill="1" applyBorder="1" applyAlignment="1" applyProtection="1">
      <alignment vertical="top" wrapText="1"/>
    </xf>
    <xf numFmtId="0" fontId="24" fillId="0" borderId="18"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20" xfId="0" applyFont="1" applyFill="1" applyBorder="1" applyAlignment="1">
      <alignment horizontal="left" vertical="top" wrapText="1"/>
    </xf>
    <xf numFmtId="0" fontId="24" fillId="0" borderId="18" xfId="0" applyFont="1" applyFill="1" applyBorder="1" applyAlignment="1">
      <alignment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4" fillId="0" borderId="21" xfId="0" applyFont="1" applyFill="1" applyBorder="1" applyAlignment="1">
      <alignment horizontal="left" vertical="top" wrapText="1"/>
    </xf>
    <xf numFmtId="0" fontId="24" fillId="0" borderId="18" xfId="0" applyFont="1" applyFill="1" applyBorder="1" applyAlignment="1" applyProtection="1">
      <alignment horizontal="left" vertical="top" wrapText="1"/>
    </xf>
    <xf numFmtId="0" fontId="24" fillId="0" borderId="18" xfId="0" applyFont="1" applyFill="1" applyBorder="1" applyAlignment="1" applyProtection="1">
      <alignment vertical="top" wrapText="1"/>
    </xf>
    <xf numFmtId="0" fontId="24" fillId="0" borderId="21" xfId="0" applyFont="1" applyFill="1" applyBorder="1" applyAlignment="1">
      <alignment vertical="top" wrapText="1"/>
    </xf>
    <xf numFmtId="0" fontId="24" fillId="0" borderId="61" xfId="0" applyFont="1" applyFill="1" applyBorder="1" applyAlignment="1">
      <alignment vertical="top" wrapText="1"/>
    </xf>
    <xf numFmtId="0" fontId="24" fillId="0" borderId="14" xfId="0" applyFont="1" applyFill="1" applyBorder="1" applyAlignment="1">
      <alignment horizontal="center" vertical="top" wrapText="1"/>
    </xf>
    <xf numFmtId="0" fontId="24" fillId="0" borderId="13" xfId="0" applyFont="1" applyFill="1" applyBorder="1" applyAlignment="1">
      <alignment horizontal="right" vertical="top" wrapText="1"/>
    </xf>
    <xf numFmtId="0" fontId="24" fillId="0" borderId="11" xfId="0" applyFont="1" applyFill="1" applyBorder="1" applyAlignment="1">
      <alignment horizontal="right" vertical="top" wrapText="1"/>
    </xf>
    <xf numFmtId="0" fontId="24" fillId="0" borderId="14" xfId="0" applyFont="1" applyFill="1" applyBorder="1" applyAlignment="1" applyProtection="1">
      <alignment horizontal="left" vertical="top" wrapText="1"/>
    </xf>
    <xf numFmtId="0" fontId="26" fillId="0" borderId="21" xfId="0" applyFont="1" applyFill="1" applyBorder="1" applyAlignment="1">
      <alignment vertical="center"/>
    </xf>
    <xf numFmtId="0" fontId="24" fillId="0" borderId="0"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18" xfId="0" applyFont="1" applyFill="1" applyBorder="1" applyAlignment="1">
      <alignment vertical="top" wrapText="1"/>
    </xf>
    <xf numFmtId="0" fontId="24" fillId="0" borderId="0" xfId="0" applyFont="1" applyFill="1" applyBorder="1" applyAlignment="1">
      <alignment vertical="center" wrapText="1"/>
    </xf>
    <xf numFmtId="0" fontId="26" fillId="0" borderId="0" xfId="0" applyFont="1" applyBorder="1" applyAlignment="1">
      <alignment vertical="center"/>
    </xf>
    <xf numFmtId="0" fontId="24" fillId="0" borderId="14" xfId="0" applyFont="1" applyFill="1" applyBorder="1" applyAlignment="1">
      <alignment horizontal="left" vertical="top" wrapText="1"/>
    </xf>
    <xf numFmtId="0" fontId="24" fillId="0" borderId="18" xfId="0" applyFont="1" applyFill="1" applyBorder="1" applyAlignment="1">
      <alignment horizontal="left" vertical="top" wrapText="1"/>
    </xf>
    <xf numFmtId="0" fontId="26" fillId="0" borderId="0" xfId="0" applyFont="1" applyBorder="1" applyAlignment="1">
      <alignment vertical="top"/>
    </xf>
    <xf numFmtId="0" fontId="26" fillId="0" borderId="0" xfId="0" applyFont="1" applyFill="1" applyBorder="1" applyAlignment="1" applyProtection="1">
      <alignment vertical="center"/>
    </xf>
    <xf numFmtId="0" fontId="24" fillId="29" borderId="13" xfId="0" applyFont="1" applyFill="1" applyBorder="1" applyAlignment="1">
      <alignment horizontal="center" vertical="top"/>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lignment horizontal="center" vertical="center" shrinkToFit="1"/>
    </xf>
    <xf numFmtId="0" fontId="24" fillId="0" borderId="13" xfId="0" applyFont="1" applyFill="1" applyBorder="1" applyAlignment="1">
      <alignment horizontal="right" vertical="top" wrapText="1"/>
    </xf>
    <xf numFmtId="0" fontId="24" fillId="0" borderId="0" xfId="0" applyFont="1" applyFill="1" applyBorder="1" applyAlignment="1">
      <alignment horizontal="left" vertical="center"/>
    </xf>
    <xf numFmtId="0" fontId="24" fillId="0" borderId="14" xfId="0" applyFont="1" applyFill="1" applyBorder="1" applyAlignment="1" applyProtection="1">
      <alignment horizontal="center" vertical="top" wrapText="1"/>
    </xf>
    <xf numFmtId="0" fontId="24" fillId="0" borderId="18" xfId="0" applyFont="1" applyFill="1" applyBorder="1" applyAlignment="1">
      <alignment horizontal="left" vertical="top" wrapText="1"/>
    </xf>
    <xf numFmtId="0" fontId="24" fillId="0" borderId="18"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26" fillId="0" borderId="0" xfId="0" applyFont="1" applyBorder="1" applyAlignment="1">
      <alignment vertical="top" wrapText="1"/>
    </xf>
    <xf numFmtId="0" fontId="26" fillId="0" borderId="0" xfId="0" applyFont="1" applyBorder="1" applyAlignment="1">
      <alignment vertical="top"/>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0" xfId="0" applyFont="1" applyBorder="1" applyAlignment="1">
      <alignment vertical="center"/>
    </xf>
    <xf numFmtId="0" fontId="24" fillId="0" borderId="12" xfId="0" applyFont="1" applyFill="1" applyBorder="1" applyAlignment="1">
      <alignment vertical="top" wrapText="1"/>
    </xf>
    <xf numFmtId="0" fontId="24" fillId="0" borderId="21" xfId="0" applyFont="1" applyFill="1" applyBorder="1" applyAlignment="1">
      <alignment horizontal="left" vertical="top" wrapText="1"/>
    </xf>
    <xf numFmtId="0" fontId="26" fillId="24" borderId="0" xfId="0" applyFont="1" applyFill="1" applyBorder="1" applyAlignment="1" applyProtection="1">
      <alignment horizontal="center" vertical="center"/>
    </xf>
    <xf numFmtId="0" fontId="26" fillId="0" borderId="0" xfId="0" applyFont="1" applyFill="1" applyBorder="1" applyAlignment="1" applyProtection="1">
      <alignment horizontal="left" vertical="top" wrapText="1"/>
    </xf>
    <xf numFmtId="0" fontId="26" fillId="24" borderId="0" xfId="0" applyFont="1" applyFill="1" applyBorder="1" applyAlignment="1">
      <alignment horizontal="left" vertical="center" shrinkToFit="1"/>
    </xf>
    <xf numFmtId="0" fontId="0" fillId="0" borderId="12" xfId="0" applyBorder="1" applyAlignment="1">
      <alignment vertical="top"/>
    </xf>
    <xf numFmtId="0" fontId="26" fillId="0" borderId="0" xfId="0" applyFont="1" applyFill="1" applyBorder="1" applyAlignment="1">
      <alignment vertical="center" shrinkToFit="1"/>
    </xf>
    <xf numFmtId="0" fontId="39" fillId="0" borderId="14" xfId="0" applyFont="1" applyBorder="1" applyAlignment="1" applyProtection="1">
      <alignment horizontal="left" vertical="top" wrapText="1"/>
    </xf>
    <xf numFmtId="0" fontId="24" fillId="35" borderId="13" xfId="0" applyFont="1" applyFill="1" applyBorder="1" applyAlignment="1" applyProtection="1">
      <alignment horizontal="center" vertical="top" wrapText="1" shrinkToFit="1"/>
    </xf>
    <xf numFmtId="0" fontId="24" fillId="35" borderId="0" xfId="0" applyFont="1" applyFill="1" applyBorder="1" applyAlignment="1" applyProtection="1">
      <alignment horizontal="center" vertical="top" wrapText="1" shrinkToFit="1"/>
    </xf>
    <xf numFmtId="0" fontId="24" fillId="35" borderId="14" xfId="0" applyFont="1" applyFill="1" applyBorder="1" applyAlignment="1" applyProtection="1">
      <alignment horizontal="center" vertical="top" wrapText="1" shrinkToFit="1"/>
    </xf>
    <xf numFmtId="0" fontId="24" fillId="0" borderId="0" xfId="0" applyFont="1" applyFill="1" applyBorder="1" applyAlignment="1" applyProtection="1">
      <alignment horizontal="left" vertical="top" wrapText="1"/>
    </xf>
    <xf numFmtId="0" fontId="24" fillId="0" borderId="18" xfId="0" applyFont="1" applyFill="1" applyBorder="1" applyAlignment="1" applyProtection="1">
      <alignment horizontal="left" vertical="top" wrapText="1"/>
    </xf>
    <xf numFmtId="0" fontId="26" fillId="0" borderId="0" xfId="0" applyFont="1" applyFill="1" applyBorder="1" applyAlignment="1" applyProtection="1">
      <alignment vertical="center"/>
    </xf>
    <xf numFmtId="0" fontId="26" fillId="0" borderId="0" xfId="0" applyFont="1" applyBorder="1" applyAlignment="1" applyProtection="1">
      <alignment vertical="center"/>
    </xf>
    <xf numFmtId="0" fontId="64" fillId="0" borderId="18" xfId="0" applyFont="1" applyBorder="1" applyAlignment="1" applyProtection="1">
      <alignment horizontal="left" vertical="top" wrapText="1"/>
    </xf>
    <xf numFmtId="0" fontId="24" fillId="0" borderId="0" xfId="0" applyFont="1" applyFill="1" applyBorder="1" applyAlignment="1" applyProtection="1">
      <alignment horizontal="left" vertical="center"/>
    </xf>
    <xf numFmtId="0" fontId="26" fillId="0" borderId="0" xfId="0" applyFont="1" applyBorder="1" applyAlignment="1" applyProtection="1">
      <alignment horizontal="left" vertical="top"/>
    </xf>
    <xf numFmtId="0" fontId="24" fillId="29" borderId="13" xfId="0" applyFont="1" applyFill="1" applyBorder="1" applyAlignment="1">
      <alignment horizontal="center" vertical="top"/>
    </xf>
    <xf numFmtId="0" fontId="0" fillId="0" borderId="18" xfId="0" applyBorder="1" applyAlignment="1">
      <alignment vertical="top" wrapText="1"/>
    </xf>
    <xf numFmtId="0" fontId="39" fillId="0" borderId="0" xfId="0" applyFont="1" applyBorder="1" applyAlignment="1">
      <alignment horizontal="left" vertical="top" wrapText="1"/>
    </xf>
    <xf numFmtId="0" fontId="24" fillId="0" borderId="21" xfId="0" applyFont="1" applyFill="1" applyBorder="1" applyAlignment="1">
      <alignment vertical="top" wrapText="1"/>
    </xf>
    <xf numFmtId="0" fontId="24" fillId="0" borderId="61" xfId="0" applyFont="1" applyFill="1" applyBorder="1" applyAlignment="1">
      <alignment vertical="top" wrapText="1"/>
    </xf>
    <xf numFmtId="0" fontId="24" fillId="0" borderId="18" xfId="0" applyFont="1" applyFill="1" applyBorder="1" applyAlignment="1" applyProtection="1">
      <alignment horizontal="center" vertical="top" wrapText="1"/>
    </xf>
    <xf numFmtId="0" fontId="24" fillId="0" borderId="0" xfId="0" applyFont="1" applyFill="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Fill="1" applyBorder="1" applyAlignment="1" applyProtection="1">
      <alignment vertical="center"/>
    </xf>
    <xf numFmtId="0" fontId="26" fillId="0" borderId="0" xfId="0" applyFont="1" applyBorder="1" applyAlignment="1" applyProtection="1">
      <alignment vertical="center"/>
    </xf>
    <xf numFmtId="0" fontId="26"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top" wrapText="1" shrinkToFit="1"/>
    </xf>
    <xf numFmtId="0" fontId="26" fillId="24"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protection locked="0"/>
    </xf>
    <xf numFmtId="0" fontId="26" fillId="0" borderId="11" xfId="0" applyFont="1" applyFill="1" applyBorder="1" applyAlignment="1" applyProtection="1">
      <alignment vertical="center" shrinkToFit="1"/>
    </xf>
    <xf numFmtId="0" fontId="26" fillId="0" borderId="20" xfId="0" applyFont="1" applyFill="1" applyBorder="1" applyAlignment="1" applyProtection="1">
      <alignment vertical="center" shrinkToFit="1"/>
    </xf>
    <xf numFmtId="0" fontId="53" fillId="0" borderId="0" xfId="0" applyFont="1" applyBorder="1" applyAlignment="1" applyProtection="1">
      <alignment vertical="center"/>
    </xf>
    <xf numFmtId="0" fontId="26" fillId="0" borderId="0" xfId="0" applyFont="1" applyFill="1" applyBorder="1" applyAlignment="1" applyProtection="1">
      <alignment vertical="top" wrapText="1"/>
    </xf>
    <xf numFmtId="0" fontId="39" fillId="0" borderId="10" xfId="0" applyFont="1" applyBorder="1" applyAlignment="1">
      <alignment horizontal="left" vertical="top" wrapText="1"/>
    </xf>
    <xf numFmtId="0" fontId="26" fillId="0" borderId="22" xfId="0" applyFont="1" applyBorder="1" applyAlignment="1">
      <alignment horizontal="center" vertical="center"/>
    </xf>
    <xf numFmtId="0" fontId="26" fillId="0" borderId="10" xfId="0" applyFont="1" applyFill="1" applyBorder="1" applyAlignment="1">
      <alignment vertical="top"/>
    </xf>
    <xf numFmtId="0" fontId="26" fillId="0" borderId="10" xfId="0" applyFont="1" applyFill="1" applyBorder="1" applyAlignment="1">
      <alignment vertical="top" wrapText="1"/>
    </xf>
    <xf numFmtId="0" fontId="26" fillId="0" borderId="19" xfId="0" applyFont="1" applyFill="1" applyBorder="1" applyAlignment="1">
      <alignment vertical="top" wrapText="1"/>
    </xf>
    <xf numFmtId="0" fontId="24" fillId="0" borderId="0" xfId="0" applyFont="1" applyFill="1" applyBorder="1" applyAlignment="1">
      <alignment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18" xfId="0" applyFont="1" applyFill="1" applyBorder="1" applyAlignment="1">
      <alignment vertical="top" wrapText="1"/>
    </xf>
    <xf numFmtId="0" fontId="26" fillId="0" borderId="0" xfId="0" applyFont="1" applyBorder="1" applyAlignment="1">
      <alignment vertical="center"/>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6" fillId="0" borderId="12" xfId="0" applyFont="1" applyFill="1" applyBorder="1" applyAlignment="1">
      <alignment vertical="center" shrinkToFit="1"/>
    </xf>
    <xf numFmtId="0" fontId="26" fillId="0" borderId="10" xfId="0" applyFont="1" applyBorder="1" applyAlignment="1">
      <alignment vertical="center"/>
    </xf>
    <xf numFmtId="0" fontId="26" fillId="0" borderId="0" xfId="0" applyFont="1" applyFill="1" applyBorder="1" applyAlignment="1">
      <alignment horizontal="center" vertical="center"/>
    </xf>
    <xf numFmtId="0" fontId="26" fillId="0" borderId="0" xfId="0" applyFont="1" applyBorder="1" applyAlignment="1">
      <alignment horizontal="left" vertical="center"/>
    </xf>
    <xf numFmtId="0" fontId="26" fillId="0" borderId="0" xfId="0" applyFont="1" applyFill="1" applyBorder="1" applyAlignment="1">
      <alignment horizontal="left" vertical="center" wrapText="1"/>
    </xf>
    <xf numFmtId="0" fontId="26" fillId="0" borderId="16" xfId="0" applyFont="1" applyBorder="1" applyAlignment="1">
      <alignment horizontal="center" vertical="center"/>
    </xf>
    <xf numFmtId="178" fontId="24" fillId="25" borderId="17" xfId="0" applyNumberFormat="1" applyFont="1" applyFill="1" applyBorder="1" applyAlignment="1">
      <alignment horizontal="left" vertical="center"/>
    </xf>
    <xf numFmtId="178" fontId="24" fillId="25" borderId="16" xfId="0" applyNumberFormat="1" applyFont="1" applyFill="1" applyBorder="1" applyAlignment="1">
      <alignment horizontal="left" vertical="center"/>
    </xf>
    <xf numFmtId="0" fontId="28" fillId="0" borderId="12" xfId="0" applyFont="1" applyFill="1" applyBorder="1" applyAlignment="1" applyProtection="1">
      <alignment vertical="center" wrapText="1" shrinkToFit="1"/>
      <protection locked="0"/>
    </xf>
    <xf numFmtId="0" fontId="28" fillId="0" borderId="12" xfId="0" applyFont="1" applyFill="1" applyBorder="1" applyAlignment="1" applyProtection="1">
      <alignment horizontal="center" vertical="center" shrinkToFit="1"/>
      <protection locked="0"/>
    </xf>
    <xf numFmtId="0" fontId="26" fillId="0" borderId="12" xfId="0" applyFont="1" applyBorder="1" applyAlignment="1">
      <alignment horizontal="left" vertical="center"/>
    </xf>
    <xf numFmtId="0" fontId="24" fillId="0" borderId="0" xfId="0" applyFont="1" applyBorder="1" applyAlignment="1" applyProtection="1">
      <alignment horizontal="left" vertical="top" wrapText="1"/>
      <protection locked="0"/>
    </xf>
    <xf numFmtId="0" fontId="24" fillId="0" borderId="18" xfId="0" applyFont="1" applyFill="1" applyBorder="1" applyAlignment="1">
      <alignment horizontal="left" vertical="top" wrapText="1"/>
    </xf>
    <xf numFmtId="0" fontId="0" fillId="0" borderId="14" xfId="0" applyBorder="1" applyAlignment="1">
      <alignment vertical="top" wrapText="1"/>
    </xf>
    <xf numFmtId="0" fontId="0" fillId="0" borderId="13" xfId="0" applyBorder="1" applyAlignment="1">
      <alignment vertical="top" wrapText="1"/>
    </xf>
    <xf numFmtId="0" fontId="24" fillId="0" borderId="12" xfId="0" applyFont="1" applyFill="1" applyBorder="1" applyAlignment="1">
      <alignment vertical="top" wrapText="1"/>
    </xf>
    <xf numFmtId="178" fontId="24" fillId="25" borderId="10" xfId="0" applyNumberFormat="1" applyFont="1" applyFill="1" applyBorder="1" applyAlignment="1">
      <alignment horizontal="left" vertical="center"/>
    </xf>
    <xf numFmtId="0" fontId="24" fillId="0" borderId="21" xfId="0" applyFont="1" applyFill="1" applyBorder="1" applyAlignment="1">
      <alignment vertical="top" wrapText="1"/>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lignment vertical="center" shrinkToFit="1"/>
    </xf>
    <xf numFmtId="0" fontId="26" fillId="0" borderId="10" xfId="0" applyFont="1" applyFill="1" applyBorder="1" applyAlignment="1">
      <alignment horizontal="left" vertical="center" shrinkToFit="1"/>
    </xf>
    <xf numFmtId="0" fontId="26" fillId="0" borderId="19" xfId="0" applyFont="1" applyFill="1" applyBorder="1" applyAlignment="1">
      <alignment horizontal="left" vertical="center" shrinkToFit="1"/>
    </xf>
    <xf numFmtId="0" fontId="24" fillId="0" borderId="61" xfId="0" applyFont="1" applyFill="1" applyBorder="1" applyAlignment="1">
      <alignment vertical="top" wrapText="1"/>
    </xf>
    <xf numFmtId="0" fontId="24" fillId="0" borderId="21" xfId="0" applyFont="1" applyFill="1" applyBorder="1" applyAlignment="1">
      <alignment horizontal="left" vertical="top" wrapText="1"/>
    </xf>
    <xf numFmtId="0" fontId="26" fillId="0" borderId="0" xfId="0" applyFont="1" applyFill="1" applyBorder="1" applyAlignment="1">
      <alignment horizontal="center" vertical="center" wrapText="1"/>
    </xf>
    <xf numFmtId="0" fontId="24" fillId="0" borderId="18" xfId="0" applyFont="1" applyFill="1" applyBorder="1" applyAlignment="1">
      <alignment horizontal="left" vertical="top" wrapText="1"/>
    </xf>
    <xf numFmtId="0" fontId="24" fillId="0" borderId="18" xfId="0" applyFont="1" applyFill="1" applyBorder="1" applyAlignment="1">
      <alignment vertical="top" wrapText="1"/>
    </xf>
    <xf numFmtId="0" fontId="24" fillId="0" borderId="13" xfId="0" applyFont="1" applyFill="1" applyBorder="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26"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4" fillId="0" borderId="220" xfId="0" applyFont="1" applyFill="1" applyBorder="1" applyAlignment="1">
      <alignment vertical="top" wrapText="1"/>
    </xf>
    <xf numFmtId="0" fontId="24" fillId="0" borderId="221"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8" fillId="0" borderId="16" xfId="0" applyFont="1" applyFill="1" applyBorder="1" applyAlignment="1">
      <alignment horizontal="right" wrapText="1"/>
    </xf>
    <xf numFmtId="0" fontId="28" fillId="0" borderId="14" xfId="0" applyFont="1" applyFill="1" applyBorder="1" applyAlignment="1">
      <alignment horizontal="right" wrapText="1"/>
    </xf>
    <xf numFmtId="0" fontId="24" fillId="0" borderId="22" xfId="0" applyFont="1" applyFill="1" applyBorder="1" applyAlignment="1">
      <alignment horizontal="left" vertical="top" wrapText="1"/>
    </xf>
    <xf numFmtId="178" fontId="24" fillId="25" borderId="10" xfId="0" applyNumberFormat="1" applyFont="1" applyFill="1" applyBorder="1" applyAlignment="1">
      <alignment vertical="center"/>
    </xf>
    <xf numFmtId="178" fontId="24" fillId="25" borderId="19" xfId="0" applyNumberFormat="1" applyFont="1" applyFill="1" applyBorder="1" applyAlignment="1">
      <alignment vertical="center"/>
    </xf>
    <xf numFmtId="178" fontId="24" fillId="25" borderId="61" xfId="0" applyNumberFormat="1" applyFont="1" applyFill="1" applyBorder="1" applyAlignment="1">
      <alignment vertical="center"/>
    </xf>
    <xf numFmtId="178" fontId="24" fillId="25" borderId="18" xfId="0" applyNumberFormat="1" applyFont="1" applyFill="1" applyBorder="1" applyAlignment="1">
      <alignment horizontal="left" vertical="center"/>
    </xf>
    <xf numFmtId="178" fontId="24" fillId="25" borderId="21" xfId="0" applyNumberFormat="1" applyFont="1" applyFill="1" applyBorder="1" applyAlignment="1">
      <alignment horizontal="left" vertical="center"/>
    </xf>
    <xf numFmtId="0" fontId="24" fillId="0" borderId="12" xfId="0" applyFont="1" applyFill="1" applyBorder="1" applyAlignment="1">
      <alignment horizontal="center" vertical="center" wrapText="1"/>
    </xf>
    <xf numFmtId="0" fontId="28" fillId="0" borderId="12" xfId="0" applyFont="1" applyFill="1" applyBorder="1" applyAlignment="1">
      <alignment horizontal="right" wrapText="1"/>
    </xf>
    <xf numFmtId="0" fontId="81" fillId="25" borderId="0" xfId="0" applyFont="1" applyFill="1" applyBorder="1" applyAlignment="1">
      <alignment vertical="center"/>
    </xf>
    <xf numFmtId="0" fontId="82" fillId="25" borderId="0" xfId="0" applyFont="1" applyFill="1" applyBorder="1" applyAlignment="1">
      <alignment vertical="center" wrapText="1"/>
    </xf>
    <xf numFmtId="0" fontId="26" fillId="0" borderId="0" xfId="0" applyFont="1" applyBorder="1" applyAlignment="1">
      <alignment vertical="top"/>
    </xf>
    <xf numFmtId="0" fontId="26" fillId="0" borderId="0" xfId="0" applyFont="1" applyFill="1" applyBorder="1" applyAlignment="1">
      <alignment vertical="center"/>
    </xf>
    <xf numFmtId="0" fontId="28" fillId="0" borderId="0" xfId="0" applyFont="1" applyFill="1" applyBorder="1" applyAlignment="1">
      <alignment horizontal="center" vertical="center" shrinkToFit="1"/>
    </xf>
    <xf numFmtId="0" fontId="33" fillId="0" borderId="66" xfId="0" applyFont="1" applyFill="1" applyBorder="1" applyAlignment="1" applyProtection="1">
      <alignment horizontal="center" vertical="center" textRotation="255" shrinkToFit="1"/>
      <protection locked="0"/>
    </xf>
    <xf numFmtId="0" fontId="33" fillId="0" borderId="142" xfId="0" applyFont="1" applyFill="1" applyBorder="1" applyAlignment="1" applyProtection="1">
      <alignment horizontal="center" vertical="center" textRotation="255" shrinkToFit="1"/>
      <protection locked="0"/>
    </xf>
    <xf numFmtId="0" fontId="33" fillId="0" borderId="143" xfId="0" applyFont="1" applyFill="1" applyBorder="1" applyAlignment="1" applyProtection="1">
      <alignment horizontal="center" vertical="center" textRotation="255" shrinkToFit="1"/>
      <protection locked="0"/>
    </xf>
    <xf numFmtId="0" fontId="33" fillId="0" borderId="143" xfId="0" applyFont="1" applyFill="1" applyBorder="1" applyAlignment="1" applyProtection="1">
      <alignment vertical="center" textRotation="255" shrinkToFit="1"/>
      <protection locked="0"/>
    </xf>
    <xf numFmtId="0" fontId="33" fillId="0" borderId="67" xfId="0" applyFont="1" applyFill="1" applyBorder="1" applyAlignment="1" applyProtection="1">
      <alignment vertical="center" textRotation="255" shrinkToFit="1"/>
      <protection locked="0"/>
    </xf>
    <xf numFmtId="0" fontId="26" fillId="0" borderId="17"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23"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25" borderId="22" xfId="0" applyFont="1" applyFill="1" applyBorder="1" applyAlignment="1">
      <alignment horizontal="center" vertical="center"/>
    </xf>
    <xf numFmtId="0" fontId="26" fillId="25" borderId="10" xfId="0" applyFont="1" applyFill="1" applyBorder="1" applyAlignment="1">
      <alignment horizontal="center" vertical="center"/>
    </xf>
    <xf numFmtId="0" fontId="26" fillId="25" borderId="19" xfId="0" applyFont="1" applyFill="1" applyBorder="1" applyAlignment="1">
      <alignment horizontal="center" vertical="center"/>
    </xf>
    <xf numFmtId="0" fontId="26" fillId="25" borderId="13"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14"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2" xfId="0" applyFont="1" applyFill="1" applyBorder="1" applyAlignment="1">
      <alignment vertical="top" wrapText="1"/>
    </xf>
    <xf numFmtId="0" fontId="26" fillId="0" borderId="10" xfId="0" applyFont="1" applyFill="1" applyBorder="1" applyAlignment="1">
      <alignment vertical="top"/>
    </xf>
    <xf numFmtId="0" fontId="26" fillId="0" borderId="19" xfId="0" applyFont="1" applyFill="1" applyBorder="1" applyAlignment="1">
      <alignment vertical="top"/>
    </xf>
    <xf numFmtId="0" fontId="26" fillId="0" borderId="11" xfId="0" applyFont="1" applyFill="1" applyBorder="1" applyAlignment="1">
      <alignment vertical="top"/>
    </xf>
    <xf numFmtId="0" fontId="26" fillId="0" borderId="12" xfId="0" applyFont="1" applyFill="1" applyBorder="1" applyAlignment="1">
      <alignment vertical="top"/>
    </xf>
    <xf numFmtId="0" fontId="26" fillId="0" borderId="20" xfId="0" applyFont="1" applyFill="1" applyBorder="1" applyAlignment="1">
      <alignment vertical="top"/>
    </xf>
    <xf numFmtId="0" fontId="26" fillId="0" borderId="22"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25" borderId="11" xfId="0" applyFont="1" applyFill="1" applyBorder="1" applyAlignment="1">
      <alignment horizontal="center" vertical="center"/>
    </xf>
    <xf numFmtId="0" fontId="26" fillId="25" borderId="12" xfId="0" applyFont="1" applyFill="1" applyBorder="1" applyAlignment="1">
      <alignment horizontal="center" vertical="center"/>
    </xf>
    <xf numFmtId="0" fontId="26" fillId="25" borderId="20" xfId="0" applyFont="1" applyFill="1" applyBorder="1" applyAlignment="1">
      <alignment horizontal="center" vertical="center"/>
    </xf>
    <xf numFmtId="0" fontId="26" fillId="0" borderId="10" xfId="0" applyFont="1" applyFill="1" applyBorder="1" applyAlignment="1">
      <alignment vertical="top" wrapText="1"/>
    </xf>
    <xf numFmtId="0" fontId="26" fillId="0" borderId="19" xfId="0" applyFont="1" applyFill="1" applyBorder="1" applyAlignment="1">
      <alignment vertical="top" wrapText="1"/>
    </xf>
    <xf numFmtId="0" fontId="25" fillId="0" borderId="0" xfId="0" applyFont="1" applyFill="1" applyBorder="1" applyAlignment="1">
      <alignment horizontal="left" vertical="center"/>
    </xf>
    <xf numFmtId="0" fontId="25" fillId="25" borderId="58" xfId="0" applyFont="1" applyFill="1" applyBorder="1" applyAlignment="1">
      <alignment horizontal="center" vertical="center"/>
    </xf>
    <xf numFmtId="0" fontId="25" fillId="25" borderId="59" xfId="0" applyFont="1" applyFill="1" applyBorder="1" applyAlignment="1">
      <alignment horizontal="center" vertical="center"/>
    </xf>
    <xf numFmtId="0" fontId="25" fillId="25" borderId="60" xfId="0" applyFont="1" applyFill="1" applyBorder="1" applyAlignment="1">
      <alignment horizontal="center" vertical="center"/>
    </xf>
    <xf numFmtId="0" fontId="26" fillId="25" borderId="23"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16" xfId="0" applyFont="1" applyFill="1" applyBorder="1" applyAlignment="1">
      <alignment horizontal="center" vertical="center"/>
    </xf>
    <xf numFmtId="0" fontId="26" fillId="25" borderId="23" xfId="0" applyFont="1" applyFill="1" applyBorder="1" applyAlignment="1">
      <alignment horizontal="left" vertical="center"/>
    </xf>
    <xf numFmtId="0" fontId="26" fillId="25" borderId="17" xfId="0" applyFont="1" applyFill="1" applyBorder="1" applyAlignment="1">
      <alignment horizontal="left" vertical="center"/>
    </xf>
    <xf numFmtId="0" fontId="26" fillId="25" borderId="16" xfId="0" applyFont="1" applyFill="1" applyBorder="1" applyAlignment="1">
      <alignment horizontal="left" vertical="center"/>
    </xf>
    <xf numFmtId="0" fontId="57" fillId="24" borderId="22" xfId="0" applyFont="1" applyFill="1" applyBorder="1" applyAlignment="1">
      <alignment horizontal="left" vertical="center" wrapText="1"/>
    </xf>
    <xf numFmtId="0" fontId="57" fillId="24" borderId="10" xfId="0" applyFont="1" applyFill="1" applyBorder="1" applyAlignment="1">
      <alignment horizontal="left" vertical="center" wrapText="1"/>
    </xf>
    <xf numFmtId="0" fontId="57" fillId="24" borderId="19" xfId="0" applyFont="1" applyFill="1" applyBorder="1" applyAlignment="1">
      <alignment horizontal="left" vertical="center" wrapText="1"/>
    </xf>
    <xf numFmtId="0" fontId="57" fillId="24" borderId="11" xfId="0" applyFont="1" applyFill="1" applyBorder="1" applyAlignment="1">
      <alignment horizontal="left" vertical="center" wrapText="1"/>
    </xf>
    <xf numFmtId="0" fontId="57" fillId="24" borderId="12" xfId="0" applyFont="1" applyFill="1" applyBorder="1" applyAlignment="1">
      <alignment horizontal="left" vertical="center" wrapText="1"/>
    </xf>
    <xf numFmtId="0" fontId="57" fillId="24" borderId="20" xfId="0" applyFont="1" applyFill="1" applyBorder="1" applyAlignment="1">
      <alignment horizontal="left" vertical="center" wrapText="1"/>
    </xf>
    <xf numFmtId="0" fontId="25" fillId="25" borderId="15"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25" borderId="15" xfId="0" applyFont="1" applyFill="1" applyBorder="1" applyAlignment="1">
      <alignment horizontal="center" vertical="center"/>
    </xf>
    <xf numFmtId="0" fontId="26" fillId="0" borderId="23"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6" xfId="0" applyFont="1" applyFill="1" applyBorder="1" applyAlignment="1">
      <alignment horizontal="left" vertical="center"/>
    </xf>
    <xf numFmtId="0" fontId="26" fillId="27" borderId="23" xfId="0" applyFont="1" applyFill="1" applyBorder="1" applyAlignment="1">
      <alignment horizontal="center" vertical="center"/>
    </xf>
    <xf numFmtId="0" fontId="26" fillId="27" borderId="17" xfId="0" applyFont="1" applyFill="1" applyBorder="1" applyAlignment="1">
      <alignment horizontal="center" vertical="center"/>
    </xf>
    <xf numFmtId="0" fontId="26" fillId="27" borderId="16" xfId="0" applyFont="1" applyFill="1" applyBorder="1" applyAlignment="1">
      <alignment horizontal="center" vertical="center"/>
    </xf>
    <xf numFmtId="0" fontId="26" fillId="26" borderId="22" xfId="0" applyFont="1" applyFill="1" applyBorder="1" applyAlignment="1">
      <alignment horizontal="center" vertical="center"/>
    </xf>
    <xf numFmtId="0" fontId="26" fillId="26" borderId="10" xfId="0" applyFont="1" applyFill="1" applyBorder="1" applyAlignment="1">
      <alignment horizontal="center" vertical="center"/>
    </xf>
    <xf numFmtId="0" fontId="26" fillId="26" borderId="19" xfId="0" applyFont="1" applyFill="1" applyBorder="1" applyAlignment="1">
      <alignment horizontal="center" vertical="center"/>
    </xf>
    <xf numFmtId="0" fontId="26" fillId="0" borderId="10" xfId="0" applyFont="1" applyFill="1" applyBorder="1" applyAlignment="1">
      <alignment horizontal="left" vertical="center"/>
    </xf>
    <xf numFmtId="0" fontId="26" fillId="0" borderId="19" xfId="0" applyFont="1" applyFill="1" applyBorder="1" applyAlignment="1">
      <alignment horizontal="left" vertical="center"/>
    </xf>
    <xf numFmtId="0" fontId="25" fillId="0" borderId="23" xfId="0" applyFont="1" applyFill="1" applyBorder="1" applyAlignment="1" applyProtection="1">
      <alignment horizontal="left" vertical="center" wrapText="1"/>
      <protection locked="0"/>
    </xf>
    <xf numFmtId="0" fontId="25" fillId="0" borderId="17" xfId="0"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protection locked="0"/>
    </xf>
    <xf numFmtId="0" fontId="26" fillId="0" borderId="23"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26" fillId="0" borderId="16" xfId="0" applyFont="1" applyFill="1" applyBorder="1" applyAlignment="1" applyProtection="1">
      <alignment horizontal="left" vertical="center" wrapText="1"/>
      <protection locked="0"/>
    </xf>
    <xf numFmtId="0" fontId="26" fillId="0" borderId="15" xfId="0" applyFont="1" applyFill="1" applyBorder="1" applyAlignment="1">
      <alignment horizontal="left" vertical="center"/>
    </xf>
    <xf numFmtId="0" fontId="2" fillId="0" borderId="0" xfId="0" applyFont="1" applyFill="1" applyBorder="1" applyAlignment="1">
      <alignment horizontal="center" vertical="center"/>
    </xf>
    <xf numFmtId="0" fontId="25" fillId="0" borderId="17"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right" vertical="center"/>
      <protection locked="0"/>
    </xf>
    <xf numFmtId="0" fontId="5" fillId="0" borderId="12" xfId="0" applyFont="1" applyFill="1" applyBorder="1" applyAlignment="1">
      <alignment horizontal="center" vertical="center"/>
    </xf>
    <xf numFmtId="0" fontId="26" fillId="24" borderId="17" xfId="0" applyFont="1" applyFill="1" applyBorder="1" applyAlignment="1">
      <alignment horizontal="center" vertical="center" wrapText="1"/>
    </xf>
    <xf numFmtId="0" fontId="26" fillId="24" borderId="17"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23" xfId="0" applyFont="1" applyFill="1" applyBorder="1" applyAlignment="1">
      <alignment horizontal="left" vertical="center" wrapText="1"/>
    </xf>
    <xf numFmtId="0" fontId="26" fillId="24" borderId="17" xfId="0" applyFont="1" applyFill="1" applyBorder="1" applyAlignment="1">
      <alignment horizontal="left" vertical="center" wrapText="1"/>
    </xf>
    <xf numFmtId="0" fontId="26" fillId="24" borderId="16" xfId="0" applyFont="1" applyFill="1" applyBorder="1" applyAlignment="1">
      <alignment horizontal="left" vertical="center" wrapText="1"/>
    </xf>
    <xf numFmtId="0" fontId="26" fillId="33" borderId="17" xfId="0" applyFont="1" applyFill="1" applyBorder="1" applyAlignment="1">
      <alignment horizontal="center" vertical="center"/>
    </xf>
    <xf numFmtId="0" fontId="26" fillId="33" borderId="16" xfId="0" applyFont="1" applyFill="1" applyBorder="1" applyAlignment="1">
      <alignment horizontal="center" vertical="center"/>
    </xf>
    <xf numFmtId="0" fontId="53" fillId="0" borderId="23" xfId="0" applyFont="1" applyFill="1" applyBorder="1" applyAlignment="1">
      <alignment horizontal="left" vertical="center" wrapText="1"/>
    </xf>
    <xf numFmtId="0" fontId="53" fillId="0" borderId="17" xfId="0" applyFont="1" applyFill="1" applyBorder="1" applyAlignment="1">
      <alignment horizontal="left" vertical="center" wrapText="1"/>
    </xf>
    <xf numFmtId="0" fontId="53" fillId="0" borderId="16" xfId="0" applyFont="1" applyFill="1" applyBorder="1" applyAlignment="1">
      <alignment horizontal="left" vertical="center" wrapText="1"/>
    </xf>
    <xf numFmtId="0" fontId="26" fillId="33" borderId="17"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54" fillId="0" borderId="23" xfId="0" applyFont="1" applyFill="1" applyBorder="1" applyAlignment="1">
      <alignment horizontal="left" vertical="center" wrapText="1"/>
    </xf>
    <xf numFmtId="179" fontId="26" fillId="0" borderId="44" xfId="0" applyNumberFormat="1" applyFont="1" applyFill="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27" fillId="25" borderId="22"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0" fillId="0" borderId="19" xfId="0" applyBorder="1" applyAlignment="1">
      <alignment vertical="center"/>
    </xf>
    <xf numFmtId="0" fontId="27" fillId="25" borderId="13" xfId="0" applyFont="1" applyFill="1" applyBorder="1" applyAlignment="1">
      <alignment horizontal="center" vertical="center" wrapText="1"/>
    </xf>
    <xf numFmtId="0" fontId="27" fillId="25" borderId="0" xfId="0" applyFont="1" applyFill="1" applyBorder="1" applyAlignment="1">
      <alignment horizontal="center" vertical="center" wrapText="1"/>
    </xf>
    <xf numFmtId="0" fontId="0" fillId="0" borderId="14" xfId="0" applyBorder="1" applyAlignment="1">
      <alignment vertical="center"/>
    </xf>
    <xf numFmtId="0" fontId="28" fillId="0" borderId="13"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26" fillId="25" borderId="22" xfId="0" applyFont="1" applyFill="1" applyBorder="1" applyAlignment="1">
      <alignment horizontal="center" vertical="center" shrinkToFit="1"/>
    </xf>
    <xf numFmtId="0" fontId="26" fillId="25" borderId="10" xfId="0" applyFont="1" applyFill="1" applyBorder="1" applyAlignment="1">
      <alignment horizontal="center" vertical="center" shrinkToFit="1"/>
    </xf>
    <xf numFmtId="0" fontId="26" fillId="25" borderId="19"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20" xfId="0" applyFont="1" applyFill="1" applyBorder="1" applyAlignment="1">
      <alignment horizontal="center" vertical="center" shrinkToFit="1"/>
    </xf>
    <xf numFmtId="0" fontId="26" fillId="25" borderId="22"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center" vertical="center"/>
    </xf>
    <xf numFmtId="0" fontId="26" fillId="0" borderId="23"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26" fillId="0" borderId="12" xfId="0" applyFont="1" applyFill="1" applyBorder="1" applyAlignment="1">
      <alignment horizontal="left" vertical="center"/>
    </xf>
    <xf numFmtId="0" fontId="26" fillId="26" borderId="23" xfId="0" applyFont="1" applyFill="1" applyBorder="1" applyAlignment="1" applyProtection="1">
      <alignment horizontal="center" vertical="center"/>
      <protection locked="0"/>
    </xf>
    <xf numFmtId="0" fontId="26" fillId="26" borderId="17" xfId="0" applyFont="1" applyFill="1" applyBorder="1" applyAlignment="1" applyProtection="1">
      <alignment horizontal="center" vertical="center"/>
      <protection locked="0"/>
    </xf>
    <xf numFmtId="0" fontId="26" fillId="26" borderId="16" xfId="0" applyFont="1" applyFill="1" applyBorder="1" applyAlignment="1" applyProtection="1">
      <alignment horizontal="center" vertical="center"/>
      <protection locked="0"/>
    </xf>
    <xf numFmtId="0" fontId="24" fillId="0" borderId="13"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20" xfId="0" applyBorder="1" applyAlignment="1">
      <alignment horizontal="left" vertical="top" wrapText="1"/>
    </xf>
    <xf numFmtId="0" fontId="28" fillId="0" borderId="13" xfId="0" applyFont="1" applyBorder="1" applyAlignment="1">
      <alignment vertical="top" wrapText="1"/>
    </xf>
    <xf numFmtId="0" fontId="28" fillId="0" borderId="14" xfId="0" applyFont="1" applyBorder="1" applyAlignment="1">
      <alignment vertical="top" wrapText="1"/>
    </xf>
    <xf numFmtId="0" fontId="79" fillId="0" borderId="13" xfId="0" applyFont="1" applyBorder="1" applyAlignment="1">
      <alignment vertical="top" wrapText="1"/>
    </xf>
    <xf numFmtId="0" fontId="79" fillId="0" borderId="14" xfId="0" applyFont="1" applyBorder="1" applyAlignment="1">
      <alignment vertical="top" wrapText="1"/>
    </xf>
    <xf numFmtId="0" fontId="26" fillId="0" borderId="23" xfId="0" applyFont="1" applyBorder="1" applyAlignment="1" applyProtection="1">
      <alignment horizontal="right" vertical="center"/>
      <protection locked="0"/>
    </xf>
    <xf numFmtId="0" fontId="26" fillId="0" borderId="17" xfId="0" applyFont="1" applyBorder="1" applyAlignment="1" applyProtection="1">
      <alignment horizontal="right" vertical="center"/>
      <protection locked="0"/>
    </xf>
    <xf numFmtId="0" fontId="24" fillId="25" borderId="22" xfId="0" applyFont="1" applyFill="1" applyBorder="1" applyAlignment="1">
      <alignment horizontal="left" vertical="center" wrapText="1"/>
    </xf>
    <xf numFmtId="0" fontId="24" fillId="25" borderId="10" xfId="0" applyFont="1" applyFill="1" applyBorder="1" applyAlignment="1">
      <alignment horizontal="left" vertical="center" wrapText="1"/>
    </xf>
    <xf numFmtId="0" fontId="24" fillId="25" borderId="19" xfId="0" applyFont="1" applyFill="1" applyBorder="1" applyAlignment="1">
      <alignment horizontal="left" vertical="center" wrapText="1"/>
    </xf>
    <xf numFmtId="0" fontId="28" fillId="25" borderId="22" xfId="0" applyFont="1" applyFill="1" applyBorder="1" applyAlignment="1">
      <alignment vertical="center" textRotation="255" wrapText="1"/>
    </xf>
    <xf numFmtId="0" fontId="79" fillId="0" borderId="10" xfId="0" applyFont="1" applyBorder="1" applyAlignment="1">
      <alignment vertical="center" textRotation="255" wrapText="1"/>
    </xf>
    <xf numFmtId="0" fontId="79" fillId="0" borderId="19" xfId="0" applyFont="1" applyBorder="1" applyAlignment="1">
      <alignment vertical="center" textRotation="255" wrapText="1"/>
    </xf>
    <xf numFmtId="0" fontId="79" fillId="0" borderId="13" xfId="0" applyFont="1" applyBorder="1" applyAlignment="1">
      <alignment vertical="center" textRotation="255" wrapText="1"/>
    </xf>
    <xf numFmtId="0" fontId="79" fillId="0" borderId="0" xfId="0" applyFont="1" applyAlignment="1">
      <alignment vertical="center" textRotation="255" wrapText="1"/>
    </xf>
    <xf numFmtId="0" fontId="79" fillId="0" borderId="14" xfId="0" applyFont="1" applyBorder="1" applyAlignment="1">
      <alignment vertical="center" textRotation="255" wrapText="1"/>
    </xf>
    <xf numFmtId="0" fontId="79" fillId="0" borderId="11" xfId="0" applyFont="1" applyBorder="1" applyAlignment="1">
      <alignment vertical="center" textRotation="255" wrapText="1"/>
    </xf>
    <xf numFmtId="0" fontId="79" fillId="0" borderId="12" xfId="0" applyFont="1" applyBorder="1" applyAlignment="1">
      <alignment vertical="center" textRotation="255" wrapText="1"/>
    </xf>
    <xf numFmtId="0" fontId="79" fillId="0" borderId="20" xfId="0" applyFont="1" applyBorder="1" applyAlignment="1">
      <alignment vertical="center" textRotation="255" wrapText="1"/>
    </xf>
    <xf numFmtId="0" fontId="24" fillId="25" borderId="23" xfId="0" applyFont="1" applyFill="1" applyBorder="1" applyAlignment="1">
      <alignment horizontal="left" vertical="center" wrapText="1"/>
    </xf>
    <xf numFmtId="0" fontId="24" fillId="25" borderId="17" xfId="0" applyFont="1" applyFill="1" applyBorder="1" applyAlignment="1">
      <alignment horizontal="left" vertical="center" wrapText="1"/>
    </xf>
    <xf numFmtId="0" fontId="24" fillId="25" borderId="16" xfId="0" applyFont="1" applyFill="1" applyBorder="1" applyAlignment="1">
      <alignment horizontal="left" vertical="center" wrapText="1"/>
    </xf>
    <xf numFmtId="0" fontId="24" fillId="25" borderId="11" xfId="0" applyFont="1" applyFill="1" applyBorder="1" applyAlignment="1">
      <alignment horizontal="left" vertical="center" wrapText="1"/>
    </xf>
    <xf numFmtId="0" fontId="24" fillId="25" borderId="12" xfId="0" applyFont="1" applyFill="1" applyBorder="1" applyAlignment="1">
      <alignment horizontal="left" vertical="center" wrapText="1"/>
    </xf>
    <xf numFmtId="0" fontId="24" fillId="25" borderId="20" xfId="0" applyFont="1" applyFill="1" applyBorder="1" applyAlignment="1">
      <alignment horizontal="left" vertical="center" wrapText="1"/>
    </xf>
    <xf numFmtId="0" fontId="28" fillId="25" borderId="22" xfId="0" applyFont="1" applyFill="1" applyBorder="1" applyAlignment="1">
      <alignment horizontal="center" vertical="center" textRotation="255" wrapText="1"/>
    </xf>
    <xf numFmtId="0" fontId="28" fillId="25" borderId="10" xfId="0" applyFont="1" applyFill="1" applyBorder="1" applyAlignment="1">
      <alignment horizontal="center" vertical="center" textRotation="255" wrapText="1"/>
    </xf>
    <xf numFmtId="0" fontId="28" fillId="25" borderId="13" xfId="0" applyFont="1" applyFill="1" applyBorder="1" applyAlignment="1">
      <alignment horizontal="center" vertical="center" textRotation="255" wrapText="1"/>
    </xf>
    <xf numFmtId="0" fontId="28" fillId="25" borderId="0" xfId="0" applyFont="1" applyFill="1" applyBorder="1" applyAlignment="1">
      <alignment horizontal="center" vertical="center" textRotation="255" wrapText="1"/>
    </xf>
    <xf numFmtId="0" fontId="28" fillId="25" borderId="11" xfId="0" applyFont="1" applyFill="1" applyBorder="1" applyAlignment="1">
      <alignment horizontal="center" vertical="center" textRotation="255" wrapText="1"/>
    </xf>
    <xf numFmtId="0" fontId="28" fillId="25" borderId="12" xfId="0" applyFont="1" applyFill="1" applyBorder="1" applyAlignment="1">
      <alignment horizontal="center" vertical="center" textRotation="255" wrapText="1"/>
    </xf>
    <xf numFmtId="179" fontId="26" fillId="0" borderId="214" xfId="0" applyNumberFormat="1" applyFont="1" applyFill="1" applyBorder="1" applyAlignment="1" applyProtection="1">
      <alignment horizontal="left" vertical="center" shrinkToFit="1"/>
      <protection locked="0"/>
    </xf>
    <xf numFmtId="0" fontId="0" fillId="0" borderId="215" xfId="0" applyBorder="1" applyAlignment="1" applyProtection="1">
      <alignment horizontal="left" vertical="center" shrinkToFit="1"/>
      <protection locked="0"/>
    </xf>
    <xf numFmtId="179" fontId="26" fillId="0" borderId="0" xfId="0" applyNumberFormat="1" applyFont="1" applyFill="1"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179" fontId="26" fillId="0" borderId="155" xfId="0" applyNumberFormat="1" applyFont="1" applyFill="1" applyBorder="1" applyAlignment="1" applyProtection="1">
      <alignment horizontal="left" vertical="center" shrinkToFit="1"/>
      <protection locked="0"/>
    </xf>
    <xf numFmtId="0" fontId="0" fillId="0" borderId="223" xfId="0" applyBorder="1" applyAlignment="1" applyProtection="1">
      <alignment horizontal="left" vertical="center" shrinkToFit="1"/>
      <protection locked="0"/>
    </xf>
    <xf numFmtId="179" fontId="26" fillId="0" borderId="13" xfId="0" applyNumberFormat="1" applyFont="1" applyFill="1" applyBorder="1" applyAlignment="1">
      <alignment horizontal="right" vertical="center"/>
    </xf>
    <xf numFmtId="179" fontId="26" fillId="0" borderId="0" xfId="0" applyNumberFormat="1" applyFont="1" applyFill="1" applyBorder="1" applyAlignment="1">
      <alignment horizontal="right" vertical="center"/>
    </xf>
    <xf numFmtId="0" fontId="0" fillId="0" borderId="0" xfId="0" applyFill="1" applyAlignment="1">
      <alignment vertical="center"/>
    </xf>
    <xf numFmtId="0" fontId="26" fillId="27" borderId="22" xfId="0" applyFont="1" applyFill="1" applyBorder="1" applyAlignment="1" applyProtection="1">
      <alignment horizontal="center" vertical="center"/>
    </xf>
    <xf numFmtId="0" fontId="0" fillId="27" borderId="10" xfId="0" applyFill="1" applyBorder="1" applyAlignment="1" applyProtection="1">
      <alignment horizontal="center" vertical="center"/>
    </xf>
    <xf numFmtId="0" fontId="0" fillId="0" borderId="12" xfId="0" applyBorder="1" applyAlignment="1" applyProtection="1">
      <alignment horizontal="center" vertical="center"/>
    </xf>
    <xf numFmtId="179" fontId="26" fillId="27" borderId="22" xfId="0" applyNumberFormat="1" applyFont="1" applyFill="1" applyBorder="1" applyAlignment="1">
      <alignment horizontal="right" vertical="center"/>
    </xf>
    <xf numFmtId="179" fontId="26" fillId="27" borderId="10" xfId="0" applyNumberFormat="1" applyFont="1" applyFill="1" applyBorder="1" applyAlignment="1">
      <alignment horizontal="right" vertical="center"/>
    </xf>
    <xf numFmtId="179" fontId="26" fillId="27" borderId="19" xfId="0" applyNumberFormat="1" applyFont="1" applyFill="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0" xfId="0" applyBorder="1" applyAlignment="1">
      <alignment horizontal="right" vertical="center"/>
    </xf>
    <xf numFmtId="0" fontId="24" fillId="0" borderId="216" xfId="0" applyFont="1" applyFill="1" applyBorder="1" applyAlignment="1">
      <alignment vertical="top" wrapText="1"/>
    </xf>
    <xf numFmtId="0" fontId="0" fillId="0" borderId="217" xfId="0" applyBorder="1" applyAlignment="1">
      <alignment vertical="top" wrapText="1"/>
    </xf>
    <xf numFmtId="0" fontId="24" fillId="0" borderId="218" xfId="0" applyFont="1" applyFill="1" applyBorder="1" applyAlignment="1">
      <alignment horizontal="left" vertical="top" wrapText="1"/>
    </xf>
    <xf numFmtId="0" fontId="0" fillId="0" borderId="219" xfId="0" applyBorder="1" applyAlignment="1">
      <alignment horizontal="left" vertical="top" wrapText="1"/>
    </xf>
    <xf numFmtId="179" fontId="26" fillId="0" borderId="33" xfId="0" applyNumberFormat="1" applyFont="1" applyFill="1" applyBorder="1" applyAlignment="1" applyProtection="1">
      <alignment horizontal="right" vertical="center"/>
      <protection locked="0"/>
    </xf>
    <xf numFmtId="179" fontId="26" fillId="0" borderId="71" xfId="0" applyNumberFormat="1" applyFont="1" applyFill="1" applyBorder="1" applyAlignment="1" applyProtection="1">
      <alignment horizontal="right" vertical="center"/>
      <protection locked="0"/>
    </xf>
    <xf numFmtId="179" fontId="26" fillId="0" borderId="222" xfId="0" applyNumberFormat="1" applyFont="1" applyFill="1" applyBorder="1" applyAlignment="1" applyProtection="1">
      <alignment horizontal="right" vertical="center"/>
      <protection locked="0"/>
    </xf>
    <xf numFmtId="0" fontId="0" fillId="0" borderId="127"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179" fontId="26" fillId="0" borderId="213" xfId="0" applyNumberFormat="1" applyFont="1" applyFill="1" applyBorder="1" applyAlignment="1" applyProtection="1">
      <alignment horizontal="right" vertical="center"/>
      <protection locked="0"/>
    </xf>
    <xf numFmtId="179" fontId="26" fillId="0" borderId="10" xfId="0" applyNumberFormat="1" applyFont="1" applyFill="1" applyBorder="1" applyAlignment="1" applyProtection="1">
      <alignment horizontal="right" vertical="center"/>
      <protection locked="0"/>
    </xf>
    <xf numFmtId="179" fontId="26" fillId="0" borderId="19" xfId="0" applyNumberFormat="1" applyFont="1" applyFill="1" applyBorder="1" applyAlignment="1" applyProtection="1">
      <alignment horizontal="right" vertical="center"/>
      <protection locked="0"/>
    </xf>
    <xf numFmtId="0" fontId="0" fillId="0" borderId="35"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0" xfId="0" applyBorder="1" applyAlignment="1">
      <alignment horizontal="center" vertical="center" shrinkToFi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26" fillId="25" borderId="23" xfId="0" applyFont="1" applyFill="1" applyBorder="1" applyAlignment="1" applyProtection="1">
      <alignment horizontal="center" vertical="center"/>
    </xf>
    <xf numFmtId="0" fontId="0" fillId="0" borderId="17" xfId="0" applyBorder="1" applyAlignment="1" applyProtection="1">
      <alignment horizontal="center" vertical="center"/>
    </xf>
    <xf numFmtId="0" fontId="26" fillId="27" borderId="23" xfId="0" applyFont="1" applyFill="1" applyBorder="1" applyAlignment="1" applyProtection="1">
      <alignment horizontal="center" vertical="center"/>
    </xf>
    <xf numFmtId="0" fontId="0" fillId="27" borderId="16" xfId="0"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6" fillId="26" borderId="22" xfId="0" applyFont="1" applyFill="1" applyBorder="1" applyAlignment="1" applyProtection="1">
      <alignment horizontal="center" vertical="center" wrapText="1"/>
      <protection locked="0"/>
    </xf>
    <xf numFmtId="0" fontId="26" fillId="26" borderId="10" xfId="0" applyFont="1" applyFill="1" applyBorder="1" applyAlignment="1" applyProtection="1">
      <alignment horizontal="center" vertical="center" wrapText="1"/>
      <protection locked="0"/>
    </xf>
    <xf numFmtId="0" fontId="0" fillId="0" borderId="10" xfId="0" applyFont="1" applyBorder="1" applyAlignment="1">
      <alignment vertical="center"/>
    </xf>
    <xf numFmtId="0" fontId="0" fillId="0" borderId="19" xfId="0" applyFont="1" applyBorder="1" applyAlignment="1">
      <alignment vertical="center"/>
    </xf>
    <xf numFmtId="0" fontId="26" fillId="26" borderId="11" xfId="0" applyFont="1" applyFill="1" applyBorder="1" applyAlignment="1" applyProtection="1">
      <alignment horizontal="center" vertical="center" wrapText="1"/>
      <protection locked="0"/>
    </xf>
    <xf numFmtId="0" fontId="26" fillId="26" borderId="12" xfId="0" applyFont="1" applyFill="1" applyBorder="1" applyAlignment="1" applyProtection="1">
      <alignment horizontal="center" vertical="center" wrapText="1"/>
      <protection locked="0"/>
    </xf>
    <xf numFmtId="0" fontId="0" fillId="0" borderId="12" xfId="0" applyFont="1" applyBorder="1" applyAlignment="1">
      <alignment vertical="center"/>
    </xf>
    <xf numFmtId="0" fontId="0" fillId="0" borderId="20" xfId="0" applyFont="1" applyBorder="1" applyAlignment="1">
      <alignment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0" xfId="0" applyFont="1" applyBorder="1" applyAlignment="1" applyProtection="1">
      <alignment horizontal="right" vertical="center"/>
      <protection locked="0"/>
    </xf>
    <xf numFmtId="0" fontId="26" fillId="0" borderId="12" xfId="0" applyFont="1" applyBorder="1" applyAlignment="1" applyProtection="1">
      <alignment horizontal="right" vertical="center"/>
      <protection locked="0"/>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4" fillId="0" borderId="0" xfId="0" applyFont="1" applyFill="1" applyBorder="1" applyAlignment="1">
      <alignment vertical="center" wrapText="1"/>
    </xf>
    <xf numFmtId="0" fontId="24" fillId="0" borderId="14" xfId="0" applyFont="1" applyFill="1" applyBorder="1" applyAlignment="1">
      <alignment vertical="center" wrapText="1"/>
    </xf>
    <xf numFmtId="0" fontId="26" fillId="25" borderId="82" xfId="0" applyFont="1" applyFill="1" applyBorder="1" applyAlignment="1">
      <alignment horizontal="center" vertical="center" shrinkToFit="1"/>
    </xf>
    <xf numFmtId="0" fontId="26" fillId="25" borderId="83" xfId="0" applyFont="1" applyFill="1" applyBorder="1" applyAlignment="1">
      <alignment horizontal="center" vertical="center" shrinkToFit="1"/>
    </xf>
    <xf numFmtId="0" fontId="26" fillId="25" borderId="95" xfId="0" applyFont="1" applyFill="1" applyBorder="1" applyAlignment="1">
      <alignment horizontal="center" vertical="center" shrinkToFit="1"/>
    </xf>
    <xf numFmtId="0" fontId="26" fillId="26" borderId="15" xfId="0" applyFont="1" applyFill="1" applyBorder="1" applyAlignment="1" applyProtection="1">
      <alignment horizontal="center" vertical="center" wrapText="1"/>
      <protection locked="0"/>
    </xf>
    <xf numFmtId="0" fontId="26" fillId="0" borderId="0" xfId="0" applyFont="1" applyFill="1" applyBorder="1" applyAlignment="1">
      <alignment vertical="center" wrapText="1"/>
    </xf>
    <xf numFmtId="0" fontId="26" fillId="0" borderId="14" xfId="0" applyFont="1" applyFill="1" applyBorder="1" applyAlignment="1">
      <alignment vertical="center" wrapText="1"/>
    </xf>
    <xf numFmtId="0" fontId="26" fillId="0" borderId="0" xfId="0" applyFont="1" applyBorder="1" applyAlignment="1">
      <alignment vertical="center"/>
    </xf>
    <xf numFmtId="0" fontId="26" fillId="25" borderId="23" xfId="0" applyFont="1" applyFill="1" applyBorder="1" applyAlignment="1">
      <alignment horizontal="center" vertical="center" shrinkToFit="1"/>
    </xf>
    <xf numFmtId="0" fontId="26" fillId="25" borderId="17" xfId="0" applyFont="1" applyFill="1" applyBorder="1" applyAlignment="1">
      <alignment horizontal="center" vertical="center" shrinkToFit="1"/>
    </xf>
    <xf numFmtId="183" fontId="26" fillId="27" borderId="23" xfId="0" applyNumberFormat="1" applyFont="1" applyFill="1" applyBorder="1" applyAlignment="1">
      <alignment vertical="center" shrinkToFit="1"/>
    </xf>
    <xf numFmtId="183" fontId="26" fillId="27" borderId="17" xfId="0" applyNumberFormat="1" applyFont="1" applyFill="1" applyBorder="1" applyAlignment="1">
      <alignment vertical="center" shrinkToFit="1"/>
    </xf>
    <xf numFmtId="183" fontId="26" fillId="27" borderId="16" xfId="0" applyNumberFormat="1" applyFont="1" applyFill="1" applyBorder="1" applyAlignment="1">
      <alignment vertical="center" shrinkToFit="1"/>
    </xf>
    <xf numFmtId="187" fontId="26" fillId="27" borderId="22" xfId="0" applyNumberFormat="1" applyFont="1" applyFill="1" applyBorder="1" applyAlignment="1">
      <alignment vertical="center" shrinkToFit="1"/>
    </xf>
    <xf numFmtId="187" fontId="26" fillId="27" borderId="10" xfId="0" applyNumberFormat="1" applyFont="1" applyFill="1" applyBorder="1" applyAlignment="1">
      <alignment vertical="center" shrinkToFit="1"/>
    </xf>
    <xf numFmtId="187" fontId="26" fillId="27" borderId="19" xfId="0" applyNumberFormat="1" applyFont="1" applyFill="1" applyBorder="1" applyAlignment="1">
      <alignment vertical="center" shrinkToFit="1"/>
    </xf>
    <xf numFmtId="187" fontId="26" fillId="27" borderId="11" xfId="0" applyNumberFormat="1" applyFont="1" applyFill="1" applyBorder="1" applyAlignment="1">
      <alignment vertical="center" shrinkToFit="1"/>
    </xf>
    <xf numFmtId="187" fontId="26" fillId="27" borderId="12" xfId="0" applyNumberFormat="1" applyFont="1" applyFill="1" applyBorder="1" applyAlignment="1">
      <alignment vertical="center" shrinkToFit="1"/>
    </xf>
    <xf numFmtId="187" fontId="26" fillId="27" borderId="20" xfId="0" applyNumberFormat="1" applyFont="1" applyFill="1" applyBorder="1" applyAlignment="1">
      <alignment vertical="center" shrinkToFit="1"/>
    </xf>
    <xf numFmtId="0" fontId="24" fillId="29" borderId="13" xfId="0" applyFont="1" applyFill="1" applyBorder="1" applyAlignment="1">
      <alignment horizontal="center" vertical="top" wrapText="1" shrinkToFit="1"/>
    </xf>
    <xf numFmtId="0" fontId="24" fillId="29" borderId="0" xfId="0" applyFont="1" applyFill="1" applyBorder="1" applyAlignment="1">
      <alignment horizontal="center" vertical="top" wrapText="1" shrinkToFit="1"/>
    </xf>
    <xf numFmtId="0" fontId="24" fillId="29" borderId="14" xfId="0" applyFont="1" applyFill="1" applyBorder="1" applyAlignment="1">
      <alignment horizontal="center" vertical="top" wrapText="1" shrinkToFit="1"/>
    </xf>
    <xf numFmtId="0" fontId="24" fillId="0" borderId="0" xfId="0" applyFont="1" applyFill="1" applyBorder="1" applyAlignment="1">
      <alignment vertical="top" wrapText="1"/>
    </xf>
    <xf numFmtId="0" fontId="24" fillId="0" borderId="18" xfId="0" applyFont="1" applyFill="1" applyBorder="1" applyAlignment="1">
      <alignment horizontal="center" vertical="top" wrapText="1"/>
    </xf>
    <xf numFmtId="0" fontId="24" fillId="0" borderId="13" xfId="0" applyFont="1" applyFill="1" applyBorder="1" applyAlignment="1">
      <alignment vertical="top" wrapText="1"/>
    </xf>
    <xf numFmtId="0" fontId="24" fillId="0" borderId="14" xfId="0" applyFont="1" applyFill="1" applyBorder="1" applyAlignment="1">
      <alignment vertical="top" wrapText="1"/>
    </xf>
    <xf numFmtId="0" fontId="24" fillId="0" borderId="0" xfId="0" applyFont="1" applyFill="1" applyBorder="1" applyAlignment="1">
      <alignment horizontal="left" vertical="center" wrapText="1"/>
    </xf>
    <xf numFmtId="0" fontId="24" fillId="25" borderId="23" xfId="0" applyFont="1" applyFill="1" applyBorder="1" applyAlignment="1">
      <alignment vertical="center" shrinkToFit="1"/>
    </xf>
    <xf numFmtId="0" fontId="24" fillId="25" borderId="17" xfId="0" applyFont="1" applyFill="1" applyBorder="1" applyAlignment="1">
      <alignment vertical="center" shrinkToFit="1"/>
    </xf>
    <xf numFmtId="0" fontId="24" fillId="25" borderId="16" xfId="0" applyFont="1" applyFill="1" applyBorder="1" applyAlignment="1">
      <alignment vertical="center" shrinkToFit="1"/>
    </xf>
    <xf numFmtId="0" fontId="24" fillId="26" borderId="23" xfId="0" applyFont="1" applyFill="1" applyBorder="1" applyAlignment="1" applyProtection="1">
      <alignment horizontal="center" vertical="center"/>
      <protection locked="0"/>
    </xf>
    <xf numFmtId="0" fontId="24" fillId="26" borderId="17" xfId="0" applyFont="1" applyFill="1" applyBorder="1" applyAlignment="1" applyProtection="1">
      <alignment horizontal="center" vertical="center"/>
      <protection locked="0"/>
    </xf>
    <xf numFmtId="0" fontId="24" fillId="26" borderId="32" xfId="0" applyFont="1" applyFill="1" applyBorder="1" applyAlignment="1" applyProtection="1">
      <alignment horizontal="center" vertical="center"/>
      <protection locked="0"/>
    </xf>
    <xf numFmtId="0" fontId="26" fillId="25" borderId="109" xfId="0" applyFont="1" applyFill="1" applyBorder="1" applyAlignment="1">
      <alignment vertical="center" shrinkToFit="1"/>
    </xf>
    <xf numFmtId="0" fontId="26" fillId="25" borderId="31" xfId="0" applyFont="1" applyFill="1" applyBorder="1" applyAlignment="1">
      <alignment vertical="center" shrinkToFit="1"/>
    </xf>
    <xf numFmtId="0" fontId="26" fillId="25" borderId="110" xfId="0" applyFont="1" applyFill="1" applyBorder="1" applyAlignment="1">
      <alignment vertical="center" shrinkToFit="1"/>
    </xf>
    <xf numFmtId="0" fontId="26" fillId="25" borderId="109" xfId="0" applyFont="1" applyFill="1" applyBorder="1" applyAlignment="1">
      <alignment horizontal="center" vertical="center"/>
    </xf>
    <xf numFmtId="0" fontId="26" fillId="25" borderId="31" xfId="0" applyFont="1" applyFill="1" applyBorder="1" applyAlignment="1">
      <alignment horizontal="center" vertical="center"/>
    </xf>
    <xf numFmtId="0" fontId="26" fillId="25" borderId="110" xfId="0" applyFont="1" applyFill="1" applyBorder="1" applyAlignment="1">
      <alignment horizontal="center" vertical="center"/>
    </xf>
    <xf numFmtId="0" fontId="26" fillId="25" borderId="109" xfId="0" applyFont="1" applyFill="1" applyBorder="1" applyAlignment="1">
      <alignment horizontal="center" vertical="center" shrinkToFit="1"/>
    </xf>
    <xf numFmtId="0" fontId="26" fillId="25" borderId="31" xfId="0" applyFont="1" applyFill="1" applyBorder="1" applyAlignment="1">
      <alignment horizontal="center" vertical="center" shrinkToFit="1"/>
    </xf>
    <xf numFmtId="0" fontId="26" fillId="25" borderId="27" xfId="0" applyFont="1" applyFill="1" applyBorder="1" applyAlignment="1">
      <alignment horizontal="center" vertical="center" shrinkToFit="1"/>
    </xf>
    <xf numFmtId="0" fontId="24" fillId="25" borderId="39" xfId="0" applyFont="1" applyFill="1" applyBorder="1" applyAlignment="1">
      <alignment vertical="center" shrinkToFit="1"/>
    </xf>
    <xf numFmtId="0" fontId="24" fillId="25" borderId="40" xfId="0" applyFont="1" applyFill="1" applyBorder="1" applyAlignment="1">
      <alignment vertical="center" shrinkToFit="1"/>
    </xf>
    <xf numFmtId="0" fontId="24" fillId="25" borderId="41" xfId="0" applyFont="1" applyFill="1" applyBorder="1" applyAlignment="1">
      <alignment vertical="center" shrinkToFit="1"/>
    </xf>
    <xf numFmtId="0" fontId="24" fillId="26" borderId="39" xfId="0" applyFont="1" applyFill="1" applyBorder="1" applyAlignment="1" applyProtection="1">
      <alignment horizontal="center" vertical="center"/>
      <protection locked="0"/>
    </xf>
    <xf numFmtId="0" fontId="24" fillId="26" borderId="40" xfId="0" applyFont="1" applyFill="1" applyBorder="1" applyAlignment="1" applyProtection="1">
      <alignment horizontal="center" vertical="center"/>
      <protection locked="0"/>
    </xf>
    <xf numFmtId="0" fontId="24" fillId="26" borderId="41"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40" xfId="0" applyFont="1" applyFill="1" applyBorder="1" applyAlignment="1" applyProtection="1">
      <alignment horizontal="center" vertical="center"/>
      <protection locked="0"/>
    </xf>
    <xf numFmtId="0" fontId="24" fillId="26" borderId="16" xfId="0" applyFont="1" applyFill="1" applyBorder="1" applyAlignment="1" applyProtection="1">
      <alignment horizontal="center" vertical="center"/>
      <protection locked="0"/>
    </xf>
    <xf numFmtId="0" fontId="24" fillId="26" borderId="23" xfId="0" applyFont="1" applyFill="1" applyBorder="1" applyAlignment="1" applyProtection="1">
      <alignment horizontal="center" vertical="center" shrinkToFit="1"/>
      <protection locked="0"/>
    </xf>
    <xf numFmtId="0" fontId="24" fillId="26" borderId="17" xfId="0" applyFont="1" applyFill="1" applyBorder="1" applyAlignment="1" applyProtection="1">
      <alignment horizontal="center" vertical="center" shrinkToFit="1"/>
      <protection locked="0"/>
    </xf>
    <xf numFmtId="0" fontId="24" fillId="26" borderId="16" xfId="0" applyFont="1" applyFill="1" applyBorder="1" applyAlignment="1" applyProtection="1">
      <alignment horizontal="center" vertical="center" shrinkToFit="1"/>
      <protection locked="0"/>
    </xf>
    <xf numFmtId="0" fontId="24" fillId="25" borderId="70" xfId="0" applyFont="1" applyFill="1" applyBorder="1" applyAlignment="1">
      <alignment vertical="center" shrinkToFit="1"/>
    </xf>
    <xf numFmtId="0" fontId="24" fillId="25" borderId="98" xfId="0" applyFont="1" applyFill="1" applyBorder="1" applyAlignment="1">
      <alignment vertical="center" shrinkToFit="1"/>
    </xf>
    <xf numFmtId="0" fontId="24" fillId="25" borderId="112" xfId="0" applyFont="1" applyFill="1" applyBorder="1" applyAlignment="1">
      <alignment vertical="center" shrinkToFit="1"/>
    </xf>
    <xf numFmtId="0" fontId="24" fillId="26" borderId="70" xfId="0" applyFont="1" applyFill="1" applyBorder="1" applyAlignment="1" applyProtection="1">
      <alignment horizontal="center" vertical="center"/>
      <protection locked="0"/>
    </xf>
    <xf numFmtId="0" fontId="24" fillId="26" borderId="98" xfId="0" applyFont="1" applyFill="1" applyBorder="1" applyAlignment="1" applyProtection="1">
      <alignment horizontal="center" vertical="center"/>
      <protection locked="0"/>
    </xf>
    <xf numFmtId="0" fontId="24" fillId="26" borderId="112" xfId="0" applyFont="1" applyFill="1" applyBorder="1" applyAlignment="1" applyProtection="1">
      <alignment horizontal="center" vertical="center"/>
      <protection locked="0"/>
    </xf>
    <xf numFmtId="0" fontId="26" fillId="0" borderId="70" xfId="0" applyFont="1" applyFill="1" applyBorder="1" applyAlignment="1" applyProtection="1">
      <alignment horizontal="center" vertical="center"/>
      <protection locked="0"/>
    </xf>
    <xf numFmtId="0" fontId="26" fillId="0" borderId="98" xfId="0" applyFont="1" applyFill="1" applyBorder="1" applyAlignment="1" applyProtection="1">
      <alignment horizontal="center" vertical="center"/>
      <protection locked="0"/>
    </xf>
    <xf numFmtId="0" fontId="24" fillId="0" borderId="18" xfId="0" applyFont="1" applyFill="1" applyBorder="1" applyAlignment="1">
      <alignment vertical="top" wrapText="1"/>
    </xf>
    <xf numFmtId="0" fontId="26" fillId="25" borderId="27" xfId="0" applyFont="1" applyFill="1" applyBorder="1" applyAlignment="1">
      <alignment horizontal="center" vertical="center"/>
    </xf>
    <xf numFmtId="0" fontId="24" fillId="26" borderId="100" xfId="0" applyFont="1" applyFill="1" applyBorder="1" applyAlignment="1" applyProtection="1">
      <alignment horizontal="center" vertical="center"/>
      <protection locked="0"/>
    </xf>
    <xf numFmtId="0" fontId="24" fillId="25" borderId="70" xfId="0" applyFont="1" applyFill="1" applyBorder="1" applyAlignment="1">
      <alignment horizontal="left" vertical="center" shrinkToFit="1"/>
    </xf>
    <xf numFmtId="0" fontId="24" fillId="25" borderId="98" xfId="0" applyFont="1" applyFill="1" applyBorder="1" applyAlignment="1">
      <alignment horizontal="left" vertical="center" shrinkToFit="1"/>
    </xf>
    <xf numFmtId="0" fontId="24" fillId="26" borderId="99" xfId="0" applyFont="1" applyFill="1" applyBorder="1" applyAlignment="1" applyProtection="1">
      <alignment horizontal="center" vertical="center"/>
      <protection locked="0"/>
    </xf>
    <xf numFmtId="0" fontId="24" fillId="26" borderId="22" xfId="0" applyFont="1" applyFill="1" applyBorder="1" applyAlignment="1" applyProtection="1">
      <alignment horizontal="center" vertical="center" wrapText="1"/>
      <protection locked="0"/>
    </xf>
    <xf numFmtId="0" fontId="24" fillId="26" borderId="10" xfId="0" applyFont="1" applyFill="1" applyBorder="1" applyAlignment="1" applyProtection="1">
      <alignment horizontal="center" vertical="center" wrapText="1"/>
      <protection locked="0"/>
    </xf>
    <xf numFmtId="0" fontId="63" fillId="0" borderId="10" xfId="0" applyFont="1" applyBorder="1" applyAlignment="1">
      <alignment vertical="center"/>
    </xf>
    <xf numFmtId="0" fontId="63" fillId="0" borderId="19" xfId="0" applyFont="1" applyBorder="1" applyAlignment="1">
      <alignment vertical="center"/>
    </xf>
    <xf numFmtId="0" fontId="24" fillId="26" borderId="11" xfId="0" applyFont="1" applyFill="1" applyBorder="1" applyAlignment="1" applyProtection="1">
      <alignment horizontal="center" vertical="center" wrapText="1"/>
      <protection locked="0"/>
    </xf>
    <xf numFmtId="0" fontId="24" fillId="26" borderId="12" xfId="0" applyFont="1" applyFill="1" applyBorder="1" applyAlignment="1" applyProtection="1">
      <alignment horizontal="center" vertical="center" wrapText="1"/>
      <protection locked="0"/>
    </xf>
    <xf numFmtId="0" fontId="63" fillId="0" borderId="12" xfId="0" applyFont="1" applyBorder="1" applyAlignment="1">
      <alignment vertical="center"/>
    </xf>
    <xf numFmtId="0" fontId="63" fillId="0" borderId="20" xfId="0" applyFont="1" applyBorder="1" applyAlignment="1">
      <alignment vertical="center"/>
    </xf>
    <xf numFmtId="0" fontId="24" fillId="0" borderId="13" xfId="0" applyFont="1" applyFill="1" applyBorder="1" applyAlignment="1">
      <alignment horizontal="lef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26" fillId="0" borderId="0" xfId="0" applyFont="1" applyFill="1" applyBorder="1" applyAlignment="1" applyProtection="1">
      <alignment horizontal="left" vertical="center" shrinkToFit="1"/>
    </xf>
    <xf numFmtId="0" fontId="24" fillId="0" borderId="22"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0" fontId="24" fillId="0" borderId="20" xfId="0" applyFont="1" applyFill="1" applyBorder="1" applyAlignment="1" applyProtection="1">
      <alignment horizontal="left" vertical="top" wrapText="1"/>
      <protection locked="0"/>
    </xf>
    <xf numFmtId="0" fontId="35" fillId="26" borderId="22" xfId="0" applyFont="1" applyFill="1" applyBorder="1" applyAlignment="1" applyProtection="1">
      <alignment horizontal="center" vertical="center" wrapText="1"/>
      <protection locked="0"/>
    </xf>
    <xf numFmtId="0" fontId="0" fillId="26" borderId="10" xfId="0" applyFont="1" applyFill="1" applyBorder="1" applyAlignment="1" applyProtection="1">
      <alignment horizontal="center" vertical="center" wrapText="1"/>
      <protection locked="0"/>
    </xf>
    <xf numFmtId="0" fontId="0" fillId="26" borderId="11" xfId="0" applyFont="1" applyFill="1" applyBorder="1" applyAlignment="1" applyProtection="1">
      <alignment horizontal="center" vertical="center" wrapText="1"/>
      <protection locked="0"/>
    </xf>
    <xf numFmtId="0" fontId="0" fillId="26" borderId="12"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left" vertical="center"/>
    </xf>
    <xf numFmtId="0" fontId="26" fillId="0" borderId="10" xfId="0" applyFont="1" applyFill="1" applyBorder="1" applyAlignment="1" applyProtection="1">
      <alignment horizontal="left" vertical="center"/>
    </xf>
    <xf numFmtId="0" fontId="26" fillId="0" borderId="19" xfId="0" applyFont="1" applyFill="1" applyBorder="1" applyAlignment="1" applyProtection="1">
      <alignment horizontal="left" vertical="center"/>
    </xf>
    <xf numFmtId="0" fontId="26" fillId="0" borderId="11" xfId="0" applyFont="1" applyFill="1" applyBorder="1" applyAlignment="1" applyProtection="1">
      <alignment horizontal="left" vertical="center"/>
    </xf>
    <xf numFmtId="0" fontId="26" fillId="0" borderId="12" xfId="0" applyFont="1" applyFill="1" applyBorder="1" applyAlignment="1" applyProtection="1">
      <alignment horizontal="left" vertical="center"/>
    </xf>
    <xf numFmtId="0" fontId="26" fillId="0" borderId="20" xfId="0" applyFont="1" applyFill="1" applyBorder="1" applyAlignment="1" applyProtection="1">
      <alignment horizontal="left" vertical="center"/>
    </xf>
    <xf numFmtId="0" fontId="35" fillId="26" borderId="19" xfId="0" applyFont="1" applyFill="1" applyBorder="1" applyAlignment="1" applyProtection="1">
      <alignment horizontal="center" vertical="center" wrapText="1"/>
      <protection locked="0"/>
    </xf>
    <xf numFmtId="0" fontId="35" fillId="26" borderId="13" xfId="0" applyFont="1" applyFill="1" applyBorder="1" applyAlignment="1" applyProtection="1">
      <alignment horizontal="center" vertical="center" wrapText="1"/>
      <protection locked="0"/>
    </xf>
    <xf numFmtId="0" fontId="35" fillId="26" borderId="14" xfId="0" applyFont="1" applyFill="1" applyBorder="1" applyAlignment="1" applyProtection="1">
      <alignment horizontal="center" vertical="center" wrapText="1"/>
      <protection locked="0"/>
    </xf>
    <xf numFmtId="0" fontId="35" fillId="26" borderId="11" xfId="0" applyFont="1" applyFill="1" applyBorder="1" applyAlignment="1" applyProtection="1">
      <alignment horizontal="center" vertical="center" wrapText="1"/>
      <protection locked="0"/>
    </xf>
    <xf numFmtId="0" fontId="35" fillId="26" borderId="20"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203" xfId="0" applyFont="1" applyFill="1" applyBorder="1" applyAlignment="1" applyProtection="1">
      <alignment horizontal="left" vertical="center" wrapText="1"/>
    </xf>
    <xf numFmtId="0" fontId="26" fillId="0" borderId="204"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14" xfId="0"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0" fillId="26" borderId="19" xfId="0" applyFont="1" applyFill="1" applyBorder="1" applyAlignment="1" applyProtection="1">
      <alignment horizontal="center" vertical="center" wrapText="1"/>
      <protection locked="0"/>
    </xf>
    <xf numFmtId="0" fontId="0" fillId="26" borderId="20" xfId="0" applyFont="1" applyFill="1" applyBorder="1" applyAlignment="1" applyProtection="1">
      <alignment horizontal="center" vertical="center" wrapText="1"/>
      <protection locked="0"/>
    </xf>
    <xf numFmtId="0" fontId="26" fillId="26" borderId="15" xfId="0" applyFont="1" applyFill="1" applyBorder="1" applyAlignment="1" applyProtection="1">
      <alignment horizontal="center" vertical="center"/>
      <protection locked="0"/>
    </xf>
    <xf numFmtId="0" fontId="36" fillId="25" borderId="22" xfId="0" applyFont="1" applyFill="1" applyBorder="1" applyAlignment="1">
      <alignment horizontal="center" vertical="center" wrapText="1"/>
    </xf>
    <xf numFmtId="0" fontId="36" fillId="25" borderId="10" xfId="0" applyFont="1" applyFill="1" applyBorder="1" applyAlignment="1">
      <alignment horizontal="center" vertical="center" wrapText="1"/>
    </xf>
    <xf numFmtId="0" fontId="36" fillId="25" borderId="28" xfId="0" applyFont="1" applyFill="1" applyBorder="1" applyAlignment="1">
      <alignment horizontal="center" vertical="center" wrapText="1"/>
    </xf>
    <xf numFmtId="0" fontId="36" fillId="25" borderId="76" xfId="0" applyFont="1" applyFill="1" applyBorder="1" applyAlignment="1">
      <alignment horizontal="center" vertical="center" wrapText="1"/>
    </xf>
    <xf numFmtId="0" fontId="36" fillId="25" borderId="77" xfId="0" applyFont="1" applyFill="1" applyBorder="1" applyAlignment="1">
      <alignment horizontal="center" vertical="center" wrapText="1"/>
    </xf>
    <xf numFmtId="0" fontId="36" fillId="25" borderId="113" xfId="0" applyFont="1" applyFill="1" applyBorder="1" applyAlignment="1">
      <alignment horizontal="center" vertical="center" wrapText="1"/>
    </xf>
    <xf numFmtId="186" fontId="26" fillId="0" borderId="88" xfId="43" applyNumberFormat="1" applyFont="1" applyFill="1" applyBorder="1" applyAlignment="1" applyProtection="1">
      <alignment vertical="center" shrinkToFit="1"/>
      <protection locked="0"/>
    </xf>
    <xf numFmtId="186" fontId="26" fillId="0" borderId="89" xfId="43" applyNumberFormat="1" applyFont="1" applyFill="1" applyBorder="1" applyAlignment="1" applyProtection="1">
      <alignment vertical="center" shrinkToFit="1"/>
      <protection locked="0"/>
    </xf>
    <xf numFmtId="186" fontId="26" fillId="0" borderId="91" xfId="43" applyNumberFormat="1" applyFont="1" applyFill="1" applyBorder="1" applyAlignment="1" applyProtection="1">
      <alignment vertical="center" shrinkToFit="1"/>
      <protection locked="0"/>
    </xf>
    <xf numFmtId="186" fontId="26" fillId="0" borderId="92" xfId="43" applyNumberFormat="1" applyFont="1" applyFill="1" applyBorder="1" applyAlignment="1" applyProtection="1">
      <alignment vertical="center" shrinkToFit="1"/>
      <protection locked="0"/>
    </xf>
    <xf numFmtId="0" fontId="32" fillId="25" borderId="22"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25" borderId="12" xfId="0" applyFont="1" applyFill="1" applyBorder="1" applyAlignment="1">
      <alignment horizontal="center" vertical="center" wrapText="1"/>
    </xf>
    <xf numFmtId="184" fontId="24" fillId="25" borderId="0" xfId="0" applyNumberFormat="1" applyFont="1" applyFill="1" applyBorder="1" applyAlignment="1">
      <alignment horizontal="left" vertical="center" shrinkToFit="1"/>
    </xf>
    <xf numFmtId="184" fontId="24" fillId="25" borderId="81" xfId="0" applyNumberFormat="1" applyFont="1" applyFill="1" applyBorder="1" applyAlignment="1">
      <alignment horizontal="left" vertical="center" shrinkToFit="1"/>
    </xf>
    <xf numFmtId="0" fontId="26" fillId="26" borderId="22" xfId="0" applyFont="1" applyFill="1" applyBorder="1" applyAlignment="1" applyProtection="1">
      <alignment horizontal="center" vertical="center"/>
      <protection locked="0"/>
    </xf>
    <xf numFmtId="0" fontId="26" fillId="26" borderId="10" xfId="0" applyFont="1" applyFill="1" applyBorder="1" applyAlignment="1" applyProtection="1">
      <alignment horizontal="center" vertical="center"/>
      <protection locked="0"/>
    </xf>
    <xf numFmtId="0" fontId="0" fillId="0" borderId="10" xfId="0" applyBorder="1" applyAlignment="1">
      <alignment vertical="center"/>
    </xf>
    <xf numFmtId="0" fontId="26" fillId="26" borderId="11" xfId="0" applyFont="1" applyFill="1" applyBorder="1" applyAlignment="1" applyProtection="1">
      <alignment horizontal="center" vertical="center"/>
      <protection locked="0"/>
    </xf>
    <xf numFmtId="0" fontId="26" fillId="26" borderId="12" xfId="0" applyFont="1" applyFill="1" applyBorder="1" applyAlignment="1" applyProtection="1">
      <alignment horizontal="center" vertical="center"/>
      <protection locked="0"/>
    </xf>
    <xf numFmtId="0" fontId="0" fillId="0" borderId="12" xfId="0" applyBorder="1" applyAlignment="1">
      <alignment vertical="center"/>
    </xf>
    <xf numFmtId="0" fontId="0" fillId="0" borderId="20" xfId="0" applyBorder="1" applyAlignment="1">
      <alignment vertical="center"/>
    </xf>
    <xf numFmtId="0" fontId="26" fillId="25" borderId="61" xfId="0" applyFont="1" applyFill="1" applyBorder="1" applyAlignment="1">
      <alignment horizontal="left" vertical="center" shrinkToFit="1"/>
    </xf>
    <xf numFmtId="0" fontId="26" fillId="25" borderId="15" xfId="0" applyFont="1" applyFill="1" applyBorder="1" applyAlignment="1">
      <alignment horizontal="left" vertical="center" shrinkToFit="1"/>
    </xf>
    <xf numFmtId="0" fontId="26" fillId="25" borderId="23" xfId="0" applyFont="1" applyFill="1" applyBorder="1" applyAlignment="1">
      <alignment horizontal="left" vertical="center" shrinkToFit="1"/>
    </xf>
    <xf numFmtId="0" fontId="26" fillId="25" borderId="15" xfId="0" applyFont="1" applyFill="1" applyBorder="1" applyAlignment="1">
      <alignment vertical="center" shrinkToFit="1"/>
    </xf>
    <xf numFmtId="0" fontId="26" fillId="25" borderId="23" xfId="0" applyFont="1" applyFill="1" applyBorder="1" applyAlignment="1">
      <alignment vertical="center" shrinkToFit="1"/>
    </xf>
    <xf numFmtId="0" fontId="26" fillId="25" borderId="22" xfId="0" applyFont="1" applyFill="1" applyBorder="1" applyAlignment="1">
      <alignment horizontal="left" vertical="center" shrinkToFit="1"/>
    </xf>
    <xf numFmtId="0" fontId="26" fillId="25" borderId="10" xfId="0" applyFont="1" applyFill="1" applyBorder="1" applyAlignment="1">
      <alignment horizontal="left" vertical="center" shrinkToFit="1"/>
    </xf>
    <xf numFmtId="0" fontId="26" fillId="25" borderId="15" xfId="0" applyFont="1" applyFill="1" applyBorder="1" applyAlignment="1">
      <alignment horizontal="left" vertical="center"/>
    </xf>
    <xf numFmtId="177" fontId="26" fillId="0" borderId="23" xfId="0" applyNumberFormat="1" applyFont="1" applyBorder="1" applyAlignment="1" applyProtection="1">
      <alignment horizontal="center" vertical="center"/>
      <protection locked="0"/>
    </xf>
    <xf numFmtId="177" fontId="26" fillId="0" borderId="17" xfId="0" applyNumberFormat="1" applyFont="1" applyBorder="1" applyAlignment="1" applyProtection="1">
      <alignment horizontal="center" vertical="center"/>
      <protection locked="0"/>
    </xf>
    <xf numFmtId="177" fontId="26" fillId="0" borderId="16" xfId="0" applyNumberFormat="1" applyFont="1" applyBorder="1" applyAlignment="1" applyProtection="1">
      <alignment horizontal="center" vertical="center"/>
      <protection locked="0"/>
    </xf>
    <xf numFmtId="0" fontId="26" fillId="25" borderId="22" xfId="0" applyFont="1" applyFill="1" applyBorder="1" applyAlignment="1">
      <alignment horizontal="left" vertical="center"/>
    </xf>
    <xf numFmtId="0" fontId="26" fillId="25" borderId="10" xfId="0" applyFont="1" applyFill="1" applyBorder="1" applyAlignment="1">
      <alignment horizontal="left" vertical="center"/>
    </xf>
    <xf numFmtId="0" fontId="26" fillId="25" borderId="19" xfId="0" applyFont="1" applyFill="1" applyBorder="1" applyAlignment="1">
      <alignment horizontal="left" vertical="center"/>
    </xf>
    <xf numFmtId="0" fontId="26" fillId="25" borderId="13" xfId="0" applyFont="1" applyFill="1" applyBorder="1" applyAlignment="1">
      <alignment horizontal="left" vertical="center"/>
    </xf>
    <xf numFmtId="0" fontId="26" fillId="25" borderId="0" xfId="0" applyFont="1" applyFill="1" applyBorder="1" applyAlignment="1">
      <alignment horizontal="left" vertical="center"/>
    </xf>
    <xf numFmtId="0" fontId="26" fillId="25" borderId="14" xfId="0" applyFont="1" applyFill="1" applyBorder="1" applyAlignment="1">
      <alignment horizontal="left" vertical="center"/>
    </xf>
    <xf numFmtId="0" fontId="26" fillId="25" borderId="11" xfId="0" applyFont="1" applyFill="1" applyBorder="1" applyAlignment="1">
      <alignment horizontal="left" vertical="center"/>
    </xf>
    <xf numFmtId="0" fontId="26" fillId="25" borderId="12" xfId="0" applyFont="1" applyFill="1" applyBorder="1" applyAlignment="1">
      <alignment horizontal="left" vertical="center"/>
    </xf>
    <xf numFmtId="0" fontId="26" fillId="25" borderId="20" xfId="0" applyFont="1" applyFill="1" applyBorder="1" applyAlignment="1">
      <alignment horizontal="left" vertical="center"/>
    </xf>
    <xf numFmtId="0" fontId="24" fillId="0" borderId="11" xfId="0" applyFont="1" applyFill="1" applyBorder="1" applyAlignment="1">
      <alignment vertical="top" wrapText="1"/>
    </xf>
    <xf numFmtId="0" fontId="24" fillId="0" borderId="20" xfId="0" applyFont="1" applyFill="1" applyBorder="1" applyAlignment="1">
      <alignment vertical="top" wrapText="1"/>
    </xf>
    <xf numFmtId="0" fontId="24" fillId="0" borderId="14" xfId="0" applyFont="1" applyFill="1" applyBorder="1" applyAlignment="1">
      <alignment horizontal="left" vertical="top" wrapText="1"/>
    </xf>
    <xf numFmtId="0" fontId="26" fillId="25" borderId="23" xfId="0" applyFont="1" applyFill="1" applyBorder="1" applyAlignment="1">
      <alignment horizontal="left" vertical="center" wrapText="1"/>
    </xf>
    <xf numFmtId="0" fontId="26" fillId="25" borderId="17" xfId="0" applyFont="1" applyFill="1" applyBorder="1" applyAlignment="1">
      <alignment horizontal="left" vertical="center" wrapText="1"/>
    </xf>
    <xf numFmtId="0" fontId="26" fillId="25" borderId="16" xfId="0" applyFont="1" applyFill="1" applyBorder="1" applyAlignment="1">
      <alignment horizontal="left" vertical="center" wrapText="1"/>
    </xf>
    <xf numFmtId="187" fontId="26" fillId="27" borderId="23" xfId="0" applyNumberFormat="1" applyFont="1" applyFill="1" applyBorder="1" applyAlignment="1">
      <alignment vertical="center" shrinkToFit="1"/>
    </xf>
    <xf numFmtId="187" fontId="26" fillId="27" borderId="17" xfId="0" applyNumberFormat="1" applyFont="1" applyFill="1" applyBorder="1" applyAlignment="1">
      <alignment vertical="center" shrinkToFit="1"/>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25" borderId="22" xfId="0" applyFont="1" applyFill="1" applyBorder="1" applyAlignment="1">
      <alignment horizontal="center" vertical="center" wrapText="1"/>
    </xf>
    <xf numFmtId="0" fontId="26" fillId="25" borderId="19" xfId="0" applyFont="1" applyFill="1" applyBorder="1" applyAlignment="1">
      <alignment horizontal="center" vertical="center" wrapText="1"/>
    </xf>
    <xf numFmtId="0" fontId="26" fillId="25" borderId="13" xfId="0" applyFont="1" applyFill="1" applyBorder="1" applyAlignment="1">
      <alignment horizontal="center" vertical="center" wrapText="1"/>
    </xf>
    <xf numFmtId="0" fontId="26" fillId="25" borderId="14" xfId="0" applyFont="1" applyFill="1" applyBorder="1" applyAlignment="1">
      <alignment horizontal="center" vertical="center" wrapText="1"/>
    </xf>
    <xf numFmtId="0" fontId="26" fillId="25" borderId="11" xfId="0" applyFont="1" applyFill="1" applyBorder="1" applyAlignment="1">
      <alignment horizontal="center" vertical="center" wrapText="1"/>
    </xf>
    <xf numFmtId="0" fontId="26" fillId="25" borderId="20" xfId="0" applyFont="1" applyFill="1" applyBorder="1" applyAlignment="1">
      <alignment horizontal="center" vertical="center" wrapText="1"/>
    </xf>
    <xf numFmtId="0" fontId="26" fillId="25" borderId="22" xfId="0" applyFont="1" applyFill="1" applyBorder="1" applyAlignment="1">
      <alignment horizontal="left" vertical="center" wrapText="1"/>
    </xf>
    <xf numFmtId="0" fontId="26" fillId="25" borderId="10"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1" xfId="0" applyFont="1" applyFill="1" applyBorder="1" applyAlignment="1">
      <alignment horizontal="left" vertical="center" wrapText="1"/>
    </xf>
    <xf numFmtId="0" fontId="26" fillId="25" borderId="12" xfId="0" applyFont="1" applyFill="1" applyBorder="1" applyAlignment="1">
      <alignment horizontal="left" vertical="center" wrapText="1"/>
    </xf>
    <xf numFmtId="0" fontId="26" fillId="25" borderId="20" xfId="0" applyFont="1" applyFill="1" applyBorder="1" applyAlignment="1">
      <alignment horizontal="left" vertical="center" wrapText="1"/>
    </xf>
    <xf numFmtId="0" fontId="26" fillId="0" borderId="19" xfId="0" applyFont="1" applyFill="1" applyBorder="1" applyAlignment="1">
      <alignment vertical="center" wrapText="1"/>
    </xf>
    <xf numFmtId="0" fontId="26" fillId="0" borderId="20" xfId="0" applyFont="1" applyFill="1" applyBorder="1" applyAlignment="1">
      <alignment vertical="center" wrapText="1"/>
    </xf>
    <xf numFmtId="0" fontId="72" fillId="33" borderId="0" xfId="0" applyFont="1" applyFill="1" applyBorder="1" applyAlignment="1" applyProtection="1">
      <alignment horizontal="left" vertical="center" wrapText="1"/>
    </xf>
    <xf numFmtId="181" fontId="26" fillId="27" borderId="63" xfId="0" applyNumberFormat="1" applyFont="1" applyFill="1" applyBorder="1" applyAlignment="1" applyProtection="1">
      <alignment vertical="center"/>
    </xf>
    <xf numFmtId="181" fontId="26" fillId="27" borderId="65" xfId="0" applyNumberFormat="1" applyFont="1" applyFill="1" applyBorder="1" applyAlignment="1" applyProtection="1">
      <alignment vertical="center"/>
    </xf>
    <xf numFmtId="181" fontId="26" fillId="27" borderId="64" xfId="0" applyNumberFormat="1" applyFont="1" applyFill="1" applyBorder="1" applyAlignment="1" applyProtection="1">
      <alignment vertical="center"/>
    </xf>
    <xf numFmtId="181" fontId="26" fillId="27" borderId="70" xfId="0" applyNumberFormat="1" applyFont="1" applyFill="1" applyBorder="1" applyAlignment="1" applyProtection="1">
      <alignment vertical="center"/>
    </xf>
    <xf numFmtId="0" fontId="26" fillId="25" borderId="17" xfId="0" applyFont="1" applyFill="1" applyBorder="1" applyAlignment="1">
      <alignment horizontal="left" vertical="center" shrinkToFit="1"/>
    </xf>
    <xf numFmtId="0" fontId="26" fillId="25" borderId="16" xfId="0" applyFont="1" applyFill="1" applyBorder="1" applyAlignment="1">
      <alignment horizontal="left" vertical="center" shrinkToFit="1"/>
    </xf>
    <xf numFmtId="0" fontId="26" fillId="25" borderId="84" xfId="0" applyFont="1" applyFill="1" applyBorder="1" applyAlignment="1">
      <alignment horizontal="center" vertical="center" shrinkToFit="1"/>
    </xf>
    <xf numFmtId="0" fontId="26" fillId="25" borderId="85" xfId="0" applyFont="1" applyFill="1" applyBorder="1" applyAlignment="1">
      <alignment horizontal="center" vertical="center" shrinkToFit="1"/>
    </xf>
    <xf numFmtId="0" fontId="26" fillId="25" borderId="106" xfId="0" applyFont="1" applyFill="1" applyBorder="1" applyAlignment="1">
      <alignment horizontal="center" vertical="center" shrinkToFit="1"/>
    </xf>
    <xf numFmtId="0" fontId="26" fillId="25" borderId="86" xfId="0" applyFont="1" applyFill="1" applyBorder="1" applyAlignment="1">
      <alignment horizontal="center" vertical="center" shrinkToFit="1"/>
    </xf>
    <xf numFmtId="0" fontId="26" fillId="25" borderId="87" xfId="0" applyFont="1" applyFill="1" applyBorder="1" applyAlignment="1">
      <alignment horizontal="center" vertical="center" shrinkToFit="1"/>
    </xf>
    <xf numFmtId="0" fontId="26" fillId="25" borderId="97" xfId="0" applyFont="1" applyFill="1" applyBorder="1" applyAlignment="1">
      <alignment horizontal="center" vertical="center" shrinkToFit="1"/>
    </xf>
    <xf numFmtId="0" fontId="27" fillId="25" borderId="22" xfId="0" applyFont="1" applyFill="1" applyBorder="1" applyAlignment="1">
      <alignment vertical="center" wrapText="1" shrinkToFit="1"/>
    </xf>
    <xf numFmtId="0" fontId="27" fillId="25" borderId="19" xfId="0" applyFont="1" applyFill="1" applyBorder="1" applyAlignment="1">
      <alignment vertical="center" shrinkToFit="1"/>
    </xf>
    <xf numFmtId="0" fontId="27" fillId="25" borderId="13" xfId="0" applyFont="1" applyFill="1" applyBorder="1" applyAlignment="1">
      <alignment vertical="center" shrinkToFit="1"/>
    </xf>
    <xf numFmtId="0" fontId="27" fillId="25" borderId="14" xfId="0" applyFont="1" applyFill="1" applyBorder="1" applyAlignment="1">
      <alignment vertical="center" shrinkToFit="1"/>
    </xf>
    <xf numFmtId="0" fontId="27" fillId="25" borderId="11" xfId="0" applyFont="1" applyFill="1" applyBorder="1" applyAlignment="1">
      <alignment vertical="center" shrinkToFit="1"/>
    </xf>
    <xf numFmtId="0" fontId="27" fillId="25" borderId="20" xfId="0" applyFont="1" applyFill="1" applyBorder="1" applyAlignment="1">
      <alignment vertical="center" shrinkToFit="1"/>
    </xf>
    <xf numFmtId="185" fontId="26" fillId="0" borderId="90" xfId="0" applyNumberFormat="1" applyFont="1" applyFill="1" applyBorder="1" applyAlignment="1">
      <alignment vertical="center"/>
    </xf>
    <xf numFmtId="185" fontId="26" fillId="0" borderId="93" xfId="0" applyNumberFormat="1" applyFont="1" applyFill="1" applyBorder="1" applyAlignment="1">
      <alignment vertical="center"/>
    </xf>
    <xf numFmtId="184" fontId="24" fillId="25" borderId="14" xfId="0" applyNumberFormat="1" applyFont="1" applyFill="1" applyBorder="1" applyAlignment="1">
      <alignment horizontal="left" vertical="center" shrinkToFit="1"/>
    </xf>
    <xf numFmtId="184" fontId="26" fillId="0" borderId="30" xfId="0" applyNumberFormat="1" applyFont="1" applyFill="1" applyBorder="1" applyAlignment="1" applyProtection="1">
      <alignment vertical="center"/>
      <protection locked="0"/>
    </xf>
    <xf numFmtId="184" fontId="26" fillId="0" borderId="31" xfId="0" applyNumberFormat="1" applyFont="1" applyFill="1" applyBorder="1" applyAlignment="1" applyProtection="1">
      <alignment vertical="center"/>
      <protection locked="0"/>
    </xf>
    <xf numFmtId="184" fontId="26" fillId="0" borderId="27" xfId="0" applyNumberFormat="1" applyFont="1" applyFill="1" applyBorder="1" applyAlignment="1" applyProtection="1">
      <alignment vertical="center"/>
      <protection locked="0"/>
    </xf>
    <xf numFmtId="186" fontId="26" fillId="27" borderId="76" xfId="0" applyNumberFormat="1" applyFont="1" applyFill="1" applyBorder="1" applyAlignment="1">
      <alignment vertical="center" shrinkToFit="1"/>
    </xf>
    <xf numFmtId="186" fontId="26" fillId="27" borderId="77" xfId="0" applyNumberFormat="1" applyFont="1" applyFill="1" applyBorder="1" applyAlignment="1">
      <alignment vertical="center" shrinkToFit="1"/>
    </xf>
    <xf numFmtId="186" fontId="26" fillId="27" borderId="84" xfId="0" applyNumberFormat="1" applyFont="1" applyFill="1" applyBorder="1" applyAlignment="1">
      <alignment vertical="center" shrinkToFit="1"/>
    </xf>
    <xf numFmtId="186" fontId="26" fillId="27" borderId="85" xfId="0" applyNumberFormat="1" applyFont="1" applyFill="1" applyBorder="1" applyAlignment="1">
      <alignment vertical="center" shrinkToFit="1"/>
    </xf>
    <xf numFmtId="0" fontId="26" fillId="27" borderId="14" xfId="0" applyFont="1" applyFill="1" applyBorder="1" applyAlignment="1">
      <alignment horizontal="center" vertical="center"/>
    </xf>
    <xf numFmtId="0" fontId="26" fillId="0" borderId="76" xfId="0" applyFont="1" applyFill="1" applyBorder="1" applyAlignment="1">
      <alignment horizontal="left" vertical="center"/>
    </xf>
    <xf numFmtId="0" fontId="26" fillId="0" borderId="77" xfId="0" applyFont="1" applyFill="1" applyBorder="1" applyAlignment="1">
      <alignment horizontal="left" vertical="center"/>
    </xf>
    <xf numFmtId="0" fontId="26" fillId="0" borderId="78" xfId="0" applyFont="1" applyFill="1" applyBorder="1" applyAlignment="1">
      <alignment horizontal="left" vertical="center"/>
    </xf>
    <xf numFmtId="0" fontId="37" fillId="25" borderId="80" xfId="0" applyFont="1" applyFill="1" applyBorder="1" applyAlignment="1">
      <alignment horizontal="center" vertical="center" wrapText="1"/>
    </xf>
    <xf numFmtId="0" fontId="37" fillId="25" borderId="81" xfId="0" applyFont="1" applyFill="1" applyBorder="1" applyAlignment="1">
      <alignment horizontal="center" vertical="center" wrapText="1"/>
    </xf>
    <xf numFmtId="0" fontId="37" fillId="25" borderId="12" xfId="0" applyFont="1" applyFill="1" applyBorder="1" applyAlignment="1">
      <alignment horizontal="center" vertical="center" wrapText="1"/>
    </xf>
    <xf numFmtId="0" fontId="37" fillId="25" borderId="20" xfId="0" applyFont="1" applyFill="1" applyBorder="1" applyAlignment="1">
      <alignment horizontal="center" vertical="center" wrapText="1"/>
    </xf>
    <xf numFmtId="0" fontId="26" fillId="0" borderId="114" xfId="0" applyFont="1" applyFill="1" applyBorder="1" applyAlignment="1">
      <alignment horizontal="center" vertical="center" textRotation="255"/>
    </xf>
    <xf numFmtId="0" fontId="26" fillId="0" borderId="18" xfId="0" applyFont="1" applyFill="1" applyBorder="1" applyAlignment="1">
      <alignment horizontal="center" vertical="center" textRotation="255"/>
    </xf>
    <xf numFmtId="0" fontId="26" fillId="0" borderId="21" xfId="0" applyFont="1" applyFill="1" applyBorder="1" applyAlignment="1">
      <alignment horizontal="center" vertical="center" textRotation="255"/>
    </xf>
    <xf numFmtId="0" fontId="26" fillId="0" borderId="12" xfId="0" applyFont="1" applyFill="1" applyBorder="1" applyAlignment="1">
      <alignment vertical="center" shrinkToFit="1"/>
    </xf>
    <xf numFmtId="0" fontId="26" fillId="0" borderId="72" xfId="0" applyFont="1" applyBorder="1" applyAlignment="1">
      <alignment horizontal="right" vertical="center"/>
    </xf>
    <xf numFmtId="0" fontId="0" fillId="0" borderId="73" xfId="0" applyFont="1" applyBorder="1" applyAlignment="1">
      <alignment vertical="center"/>
    </xf>
    <xf numFmtId="0" fontId="0" fillId="0" borderId="74" xfId="0" applyFont="1" applyBorder="1" applyAlignment="1">
      <alignment vertical="center"/>
    </xf>
    <xf numFmtId="186" fontId="26" fillId="27" borderId="86" xfId="0" applyNumberFormat="1" applyFont="1" applyFill="1" applyBorder="1" applyAlignment="1">
      <alignment vertical="center" shrinkToFit="1"/>
    </xf>
    <xf numFmtId="186" fontId="26" fillId="27" borderId="87" xfId="0" applyNumberFormat="1" applyFont="1" applyFill="1" applyBorder="1" applyAlignment="1">
      <alignment vertical="center" shrinkToFit="1"/>
    </xf>
    <xf numFmtId="0" fontId="26" fillId="27" borderId="81" xfId="0" applyFont="1" applyFill="1" applyBorder="1" applyAlignment="1">
      <alignment horizontal="center" vertical="center"/>
    </xf>
    <xf numFmtId="0" fontId="26" fillId="27" borderId="20" xfId="0" applyFont="1" applyFill="1" applyBorder="1" applyAlignment="1">
      <alignment horizontal="center" vertical="center"/>
    </xf>
    <xf numFmtId="184" fontId="26" fillId="27" borderId="17" xfId="0" applyNumberFormat="1" applyFont="1" applyFill="1" applyBorder="1" applyAlignment="1">
      <alignment vertical="center"/>
    </xf>
    <xf numFmtId="184" fontId="26" fillId="27" borderId="16" xfId="0" applyNumberFormat="1" applyFont="1" applyFill="1" applyBorder="1" applyAlignment="1">
      <alignment vertical="center"/>
    </xf>
    <xf numFmtId="0" fontId="26" fillId="0" borderId="11"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18" xfId="0" applyFont="1" applyFill="1" applyBorder="1" applyAlignment="1">
      <alignment horizontal="center" vertical="center"/>
    </xf>
    <xf numFmtId="0" fontId="26" fillId="25" borderId="16" xfId="0" applyFont="1" applyFill="1" applyBorder="1" applyAlignment="1">
      <alignment horizontal="center" vertical="center" shrinkToFit="1"/>
    </xf>
    <xf numFmtId="187" fontId="26" fillId="27" borderId="23" xfId="0" applyNumberFormat="1" applyFont="1" applyFill="1" applyBorder="1" applyAlignment="1">
      <alignment horizontal="right" vertical="center" shrinkToFit="1"/>
    </xf>
    <xf numFmtId="187" fontId="26" fillId="27" borderId="17" xfId="0" applyNumberFormat="1" applyFont="1" applyFill="1" applyBorder="1" applyAlignment="1">
      <alignment horizontal="right" vertical="center" shrinkToFit="1"/>
    </xf>
    <xf numFmtId="187" fontId="26" fillId="27" borderId="16" xfId="0" applyNumberFormat="1" applyFont="1" applyFill="1" applyBorder="1" applyAlignment="1">
      <alignment horizontal="right" vertical="center" shrinkToFit="1"/>
    </xf>
    <xf numFmtId="0" fontId="26" fillId="25" borderId="10" xfId="0" applyFont="1" applyFill="1" applyBorder="1" applyAlignment="1">
      <alignment horizontal="center" vertical="center" wrapText="1"/>
    </xf>
    <xf numFmtId="0" fontId="26" fillId="25" borderId="0" xfId="0" applyFont="1" applyFill="1" applyBorder="1" applyAlignment="1">
      <alignment horizontal="center" vertical="center" wrapText="1"/>
    </xf>
    <xf numFmtId="185" fontId="26" fillId="27" borderId="81" xfId="0" applyNumberFormat="1" applyFont="1" applyFill="1" applyBorder="1" applyAlignment="1" applyProtection="1">
      <alignment vertical="center"/>
    </xf>
    <xf numFmtId="185" fontId="26" fillId="27" borderId="20" xfId="0" applyNumberFormat="1" applyFont="1" applyFill="1" applyBorder="1" applyAlignment="1" applyProtection="1">
      <alignment vertical="center"/>
    </xf>
    <xf numFmtId="186" fontId="26" fillId="27" borderId="79" xfId="43" applyNumberFormat="1" applyFont="1" applyFill="1" applyBorder="1" applyAlignment="1" applyProtection="1">
      <alignment vertical="center" shrinkToFit="1"/>
    </xf>
    <xf numFmtId="186" fontId="26" fillId="27" borderId="80" xfId="43" applyNumberFormat="1" applyFont="1" applyFill="1" applyBorder="1" applyAlignment="1" applyProtection="1">
      <alignment vertical="center" shrinkToFit="1"/>
    </xf>
    <xf numFmtId="186" fontId="26" fillId="27" borderId="13" xfId="43" applyNumberFormat="1" applyFont="1" applyFill="1" applyBorder="1" applyAlignment="1" applyProtection="1">
      <alignment vertical="center" shrinkToFit="1"/>
    </xf>
    <xf numFmtId="186" fontId="26" fillId="27" borderId="0" xfId="43" applyNumberFormat="1" applyFont="1" applyFill="1" applyBorder="1" applyAlignment="1" applyProtection="1">
      <alignment vertical="center" shrinkToFit="1"/>
    </xf>
    <xf numFmtId="0" fontId="26" fillId="25" borderId="58" xfId="0" applyFont="1" applyFill="1" applyBorder="1" applyAlignment="1">
      <alignment horizontal="center" vertical="center" shrinkToFit="1"/>
    </xf>
    <xf numFmtId="0" fontId="26" fillId="25" borderId="59" xfId="0" applyFont="1" applyFill="1" applyBorder="1" applyAlignment="1">
      <alignment horizontal="center" vertical="center" shrinkToFit="1"/>
    </xf>
    <xf numFmtId="185" fontId="26" fillId="27" borderId="14" xfId="0" applyNumberFormat="1" applyFont="1" applyFill="1" applyBorder="1" applyAlignment="1" applyProtection="1">
      <alignment vertical="center"/>
    </xf>
    <xf numFmtId="0" fontId="28" fillId="25" borderId="10" xfId="0" applyFont="1" applyFill="1" applyBorder="1" applyAlignment="1">
      <alignment horizontal="left" vertical="center" shrinkToFit="1"/>
    </xf>
    <xf numFmtId="0" fontId="28" fillId="25" borderId="19" xfId="0" applyFont="1" applyFill="1" applyBorder="1" applyAlignment="1">
      <alignment horizontal="left" vertical="center" shrinkToFit="1"/>
    </xf>
    <xf numFmtId="187" fontId="26" fillId="27" borderId="22" xfId="0" applyNumberFormat="1" applyFont="1" applyFill="1" applyBorder="1" applyAlignment="1">
      <alignment horizontal="right" vertical="center" shrinkToFit="1"/>
    </xf>
    <xf numFmtId="187" fontId="26" fillId="27" borderId="10" xfId="0" applyNumberFormat="1" applyFont="1" applyFill="1" applyBorder="1" applyAlignment="1">
      <alignment horizontal="right" vertical="center" shrinkToFit="1"/>
    </xf>
    <xf numFmtId="187" fontId="26" fillId="27" borderId="19" xfId="0" applyNumberFormat="1" applyFont="1" applyFill="1" applyBorder="1" applyAlignment="1">
      <alignment horizontal="right" vertical="center" shrinkToFit="1"/>
    </xf>
    <xf numFmtId="187" fontId="26" fillId="27" borderId="11" xfId="0" applyNumberFormat="1" applyFont="1" applyFill="1" applyBorder="1" applyAlignment="1">
      <alignment horizontal="right" vertical="center" shrinkToFit="1"/>
    </xf>
    <xf numFmtId="187" fontId="26" fillId="27" borderId="12" xfId="0" applyNumberFormat="1" applyFont="1" applyFill="1" applyBorder="1" applyAlignment="1">
      <alignment horizontal="right" vertical="center" shrinkToFit="1"/>
    </xf>
    <xf numFmtId="187" fontId="26" fillId="27" borderId="20" xfId="0" applyNumberFormat="1" applyFont="1" applyFill="1" applyBorder="1" applyAlignment="1">
      <alignment horizontal="right" vertical="center" shrinkToFit="1"/>
    </xf>
    <xf numFmtId="0" fontId="26" fillId="26" borderId="19" xfId="0" applyFont="1" applyFill="1" applyBorder="1" applyAlignment="1" applyProtection="1">
      <alignment horizontal="center" vertical="center"/>
      <protection locked="0"/>
    </xf>
    <xf numFmtId="188" fontId="26" fillId="27" borderId="22" xfId="0" applyNumberFormat="1" applyFont="1" applyFill="1" applyBorder="1" applyAlignment="1">
      <alignment vertical="center" shrinkToFit="1"/>
    </xf>
    <xf numFmtId="188" fontId="26" fillId="27" borderId="10" xfId="0" applyNumberFormat="1" applyFont="1" applyFill="1" applyBorder="1" applyAlignment="1">
      <alignment vertical="center" shrinkToFit="1"/>
    </xf>
    <xf numFmtId="0" fontId="26" fillId="25" borderId="32" xfId="0" applyFont="1" applyFill="1" applyBorder="1" applyAlignment="1">
      <alignment horizontal="center" vertical="center"/>
    </xf>
    <xf numFmtId="0" fontId="26" fillId="0" borderId="30" xfId="0" applyFont="1" applyFill="1" applyBorder="1" applyAlignment="1" applyProtection="1">
      <alignment vertical="center"/>
      <protection locked="0"/>
    </xf>
    <xf numFmtId="0" fontId="26" fillId="0" borderId="31" xfId="0" applyFont="1" applyFill="1" applyBorder="1" applyAlignment="1" applyProtection="1">
      <alignment vertical="center"/>
      <protection locked="0"/>
    </xf>
    <xf numFmtId="0" fontId="27" fillId="0" borderId="0" xfId="0" applyFont="1" applyFill="1" applyBorder="1" applyAlignment="1">
      <alignment vertical="center" wrapText="1"/>
    </xf>
    <xf numFmtId="0" fontId="27" fillId="0" borderId="14" xfId="0" applyFont="1" applyFill="1" applyBorder="1" applyAlignment="1">
      <alignment vertical="center" wrapText="1"/>
    </xf>
    <xf numFmtId="181" fontId="26" fillId="27" borderId="22" xfId="0" applyNumberFormat="1" applyFont="1" applyFill="1" applyBorder="1" applyAlignment="1">
      <alignment horizontal="right" vertical="center"/>
    </xf>
    <xf numFmtId="181" fontId="26" fillId="27" borderId="19" xfId="0" applyNumberFormat="1" applyFont="1" applyFill="1" applyBorder="1" applyAlignment="1">
      <alignment horizontal="right" vertical="center"/>
    </xf>
    <xf numFmtId="181" fontId="26" fillId="27" borderId="11" xfId="0" applyNumberFormat="1" applyFont="1" applyFill="1" applyBorder="1" applyAlignment="1">
      <alignment horizontal="right" vertical="center"/>
    </xf>
    <xf numFmtId="181" fontId="26" fillId="27" borderId="20" xfId="0" applyNumberFormat="1" applyFont="1" applyFill="1" applyBorder="1" applyAlignment="1">
      <alignment horizontal="right" vertical="center"/>
    </xf>
    <xf numFmtId="187" fontId="26" fillId="27" borderId="13" xfId="0" applyNumberFormat="1" applyFont="1" applyFill="1" applyBorder="1" applyAlignment="1">
      <alignment vertical="center" shrinkToFit="1"/>
    </xf>
    <xf numFmtId="187" fontId="26" fillId="27" borderId="0" xfId="0" applyNumberFormat="1" applyFont="1" applyFill="1" applyBorder="1" applyAlignment="1">
      <alignment vertical="center" shrinkToFit="1"/>
    </xf>
    <xf numFmtId="187" fontId="26" fillId="27" borderId="14" xfId="0" applyNumberFormat="1" applyFont="1" applyFill="1" applyBorder="1" applyAlignment="1">
      <alignment vertical="center" shrinkToFit="1"/>
    </xf>
    <xf numFmtId="0" fontId="26" fillId="25" borderId="15" xfId="0" applyFont="1" applyFill="1" applyBorder="1" applyAlignment="1">
      <alignment horizontal="left" vertical="top"/>
    </xf>
    <xf numFmtId="187" fontId="26" fillId="27" borderId="13" xfId="0" applyNumberFormat="1" applyFont="1" applyFill="1" applyBorder="1" applyAlignment="1">
      <alignment horizontal="right" vertical="center" shrinkToFit="1"/>
    </xf>
    <xf numFmtId="187" fontId="26" fillId="27" borderId="0" xfId="0" applyNumberFormat="1" applyFont="1" applyFill="1" applyBorder="1" applyAlignment="1">
      <alignment horizontal="right" vertical="center" shrinkToFit="1"/>
    </xf>
    <xf numFmtId="187" fontId="26" fillId="27" borderId="14" xfId="0" applyNumberFormat="1" applyFont="1" applyFill="1" applyBorder="1" applyAlignment="1">
      <alignment horizontal="right" vertical="center" shrinkToFit="1"/>
    </xf>
    <xf numFmtId="187" fontId="26" fillId="27" borderId="16" xfId="0" applyNumberFormat="1" applyFont="1" applyFill="1" applyBorder="1" applyAlignment="1">
      <alignment vertical="center" shrinkToFit="1"/>
    </xf>
    <xf numFmtId="188" fontId="26" fillId="27" borderId="23" xfId="0" applyNumberFormat="1" applyFont="1" applyFill="1" applyBorder="1" applyAlignment="1">
      <alignment vertical="center" shrinkToFit="1"/>
    </xf>
    <xf numFmtId="188" fontId="26" fillId="27" borderId="17" xfId="0" applyNumberFormat="1" applyFont="1" applyFill="1" applyBorder="1" applyAlignment="1">
      <alignment vertical="center" shrinkToFit="1"/>
    </xf>
    <xf numFmtId="0" fontId="24" fillId="0" borderId="0" xfId="0" applyFont="1" applyFill="1" applyBorder="1" applyAlignment="1">
      <alignment horizontal="left" vertical="top" wrapText="1"/>
    </xf>
    <xf numFmtId="0" fontId="26" fillId="0" borderId="30" xfId="0" applyFont="1" applyFill="1" applyBorder="1" applyAlignment="1" applyProtection="1">
      <alignment horizontal="right" vertical="center"/>
      <protection locked="0"/>
    </xf>
    <xf numFmtId="0" fontId="26" fillId="0" borderId="31" xfId="0" applyFont="1" applyFill="1" applyBorder="1" applyAlignment="1" applyProtection="1">
      <alignment horizontal="right" vertical="center"/>
      <protection locked="0"/>
    </xf>
    <xf numFmtId="0" fontId="26" fillId="25" borderId="28"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26" fillId="25" borderId="29" xfId="0" applyFont="1" applyFill="1" applyBorder="1" applyAlignment="1">
      <alignment horizontal="center" vertical="center" wrapText="1"/>
    </xf>
    <xf numFmtId="0" fontId="26" fillId="0" borderId="33" xfId="0" applyFont="1" applyBorder="1" applyAlignment="1" applyProtection="1">
      <alignment horizontal="right" vertical="center"/>
      <protection locked="0"/>
    </xf>
    <xf numFmtId="0" fontId="26" fillId="0" borderId="34" xfId="0" applyFont="1" applyBorder="1" applyAlignment="1" applyProtection="1">
      <alignment horizontal="right" vertical="center"/>
      <protection locked="0"/>
    </xf>
    <xf numFmtId="0" fontId="26" fillId="0" borderId="35" xfId="0" applyFont="1" applyBorder="1" applyAlignment="1" applyProtection="1">
      <alignment horizontal="right" vertical="center"/>
      <protection locked="0"/>
    </xf>
    <xf numFmtId="0" fontId="26" fillId="0" borderId="36" xfId="0" applyFont="1" applyBorder="1" applyAlignment="1" applyProtection="1">
      <alignment horizontal="right" vertical="center"/>
      <protection locked="0"/>
    </xf>
    <xf numFmtId="0" fontId="27" fillId="25" borderId="16" xfId="0" applyFont="1" applyFill="1" applyBorder="1" applyAlignment="1">
      <alignment horizontal="left" vertical="center"/>
    </xf>
    <xf numFmtId="0" fontId="27" fillId="25" borderId="15" xfId="0" applyFont="1" applyFill="1" applyBorder="1" applyAlignment="1">
      <alignment horizontal="left" vertical="center"/>
    </xf>
    <xf numFmtId="0" fontId="27" fillId="25" borderId="38" xfId="0" applyFont="1" applyFill="1" applyBorder="1" applyAlignment="1">
      <alignment horizontal="left" vertical="center" shrinkToFit="1"/>
    </xf>
    <xf numFmtId="0" fontId="27" fillId="25" borderId="17" xfId="0" applyFont="1" applyFill="1" applyBorder="1" applyAlignment="1">
      <alignment horizontal="left" vertical="center" shrinkToFit="1"/>
    </xf>
    <xf numFmtId="0" fontId="27" fillId="25" borderId="16" xfId="0" applyFont="1" applyFill="1" applyBorder="1" applyAlignment="1">
      <alignment horizontal="left" vertical="center" shrinkToFit="1"/>
    </xf>
    <xf numFmtId="187" fontId="26" fillId="27" borderId="15" xfId="0" applyNumberFormat="1" applyFont="1" applyFill="1" applyBorder="1" applyAlignment="1">
      <alignment horizontal="right" vertical="center" shrinkToFit="1"/>
    </xf>
    <xf numFmtId="0" fontId="26" fillId="25" borderId="11" xfId="0" applyFont="1" applyFill="1" applyBorder="1" applyAlignment="1">
      <alignment horizontal="left" vertical="center" shrinkToFit="1"/>
    </xf>
    <xf numFmtId="0" fontId="26" fillId="25" borderId="12" xfId="0" applyFont="1" applyFill="1" applyBorder="1" applyAlignment="1">
      <alignment horizontal="left" vertical="center" shrinkToFit="1"/>
    </xf>
    <xf numFmtId="0" fontId="26" fillId="25" borderId="20" xfId="0" applyFont="1" applyFill="1" applyBorder="1" applyAlignment="1">
      <alignment horizontal="left" vertical="center" shrinkToFit="1"/>
    </xf>
    <xf numFmtId="0" fontId="26" fillId="25" borderId="11" xfId="0" applyFont="1" applyFill="1" applyBorder="1" applyAlignment="1">
      <alignment horizontal="right" vertical="center" shrinkToFit="1"/>
    </xf>
    <xf numFmtId="0" fontId="26" fillId="25" borderId="12" xfId="0" applyFont="1" applyFill="1" applyBorder="1" applyAlignment="1">
      <alignment horizontal="right" vertical="center" shrinkToFit="1"/>
    </xf>
    <xf numFmtId="0" fontId="26" fillId="25" borderId="20" xfId="0" applyFont="1" applyFill="1" applyBorder="1" applyAlignment="1">
      <alignment horizontal="right" vertical="center" shrinkToFit="1"/>
    </xf>
    <xf numFmtId="0" fontId="26" fillId="26" borderId="20" xfId="0" applyFont="1" applyFill="1" applyBorder="1" applyAlignment="1" applyProtection="1">
      <alignment horizontal="center" vertical="center"/>
      <protection locked="0"/>
    </xf>
    <xf numFmtId="0" fontId="24" fillId="0" borderId="12"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20" xfId="0" applyFont="1" applyFill="1" applyBorder="1" applyAlignment="1">
      <alignment horizontal="left" vertical="top" wrapText="1"/>
    </xf>
    <xf numFmtId="0" fontId="26" fillId="0" borderId="15" xfId="0" applyFont="1" applyBorder="1" applyAlignment="1" applyProtection="1">
      <alignment horizontal="right" vertical="center"/>
      <protection locked="0"/>
    </xf>
    <xf numFmtId="0" fontId="26" fillId="0" borderId="22"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27" borderId="12" xfId="0" applyFont="1" applyFill="1" applyBorder="1" applyAlignment="1">
      <alignment horizontal="right" vertical="center"/>
    </xf>
    <xf numFmtId="0" fontId="26" fillId="0" borderId="23" xfId="0" applyFont="1" applyFill="1" applyBorder="1" applyAlignment="1" applyProtection="1">
      <alignment horizontal="right" vertical="center"/>
      <protection locked="0"/>
    </xf>
    <xf numFmtId="0" fontId="26" fillId="0" borderId="17" xfId="0" applyFont="1" applyFill="1" applyBorder="1" applyAlignment="1" applyProtection="1">
      <alignment horizontal="right" vertical="center"/>
      <protection locked="0"/>
    </xf>
    <xf numFmtId="0" fontId="26" fillId="25" borderId="15" xfId="0" applyFont="1" applyFill="1" applyBorder="1" applyAlignment="1">
      <alignment horizontal="left" vertical="center" wrapText="1"/>
    </xf>
    <xf numFmtId="0" fontId="80" fillId="0" borderId="0" xfId="0" applyFont="1" applyBorder="1" applyAlignment="1" applyProtection="1">
      <alignment horizontal="left" vertical="top" wrapText="1"/>
    </xf>
    <xf numFmtId="0" fontId="80" fillId="0" borderId="14" xfId="0" applyFont="1" applyBorder="1" applyAlignment="1" applyProtection="1">
      <alignment horizontal="left" vertical="top" wrapText="1"/>
    </xf>
    <xf numFmtId="0" fontId="26" fillId="25" borderId="58" xfId="0" applyFont="1" applyFill="1" applyBorder="1" applyAlignment="1">
      <alignment horizontal="center" vertical="center"/>
    </xf>
    <xf numFmtId="0" fontId="26" fillId="25" borderId="59" xfId="0" applyFont="1" applyFill="1" applyBorder="1" applyAlignment="1">
      <alignment horizontal="center" vertical="center"/>
    </xf>
    <xf numFmtId="0" fontId="26" fillId="25" borderId="60" xfId="0" applyFont="1" applyFill="1" applyBorder="1" applyAlignment="1">
      <alignment horizontal="center" vertical="center"/>
    </xf>
    <xf numFmtId="0" fontId="24" fillId="25" borderId="22" xfId="0" applyFont="1" applyFill="1" applyBorder="1" applyAlignment="1">
      <alignment horizontal="center" vertical="center" wrapText="1"/>
    </xf>
    <xf numFmtId="0" fontId="24" fillId="25" borderId="10"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25" borderId="11" xfId="0" applyFont="1" applyFill="1" applyBorder="1" applyAlignment="1">
      <alignment horizontal="center" vertical="center" wrapText="1"/>
    </xf>
    <xf numFmtId="0" fontId="24" fillId="25" borderId="12" xfId="0"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26" fillId="0" borderId="13"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0" fontId="26" fillId="0" borderId="10" xfId="0" applyFont="1" applyBorder="1" applyAlignment="1">
      <alignment vertical="center"/>
    </xf>
    <xf numFmtId="179" fontId="26" fillId="27" borderId="11" xfId="0" applyNumberFormat="1" applyFont="1" applyFill="1" applyBorder="1" applyAlignment="1" applyProtection="1">
      <alignment horizontal="right" vertical="center"/>
    </xf>
    <xf numFmtId="179" fontId="26" fillId="27" borderId="12" xfId="0" applyNumberFormat="1" applyFont="1" applyFill="1" applyBorder="1" applyAlignment="1" applyProtection="1">
      <alignment horizontal="right" vertical="center"/>
    </xf>
    <xf numFmtId="179" fontId="26" fillId="27" borderId="20" xfId="0" applyNumberFormat="1" applyFont="1" applyFill="1" applyBorder="1" applyAlignment="1" applyProtection="1">
      <alignment horizontal="right" vertical="center"/>
    </xf>
    <xf numFmtId="0" fontId="26" fillId="0" borderId="43" xfId="0" applyFont="1" applyFill="1" applyBorder="1" applyAlignment="1" applyProtection="1">
      <alignment vertical="center"/>
      <protection locked="0"/>
    </xf>
    <xf numFmtId="0" fontId="26" fillId="0" borderId="15" xfId="0" applyFont="1" applyFill="1" applyBorder="1" applyAlignment="1" applyProtection="1">
      <alignment vertical="center"/>
      <protection locked="0"/>
    </xf>
    <xf numFmtId="0" fontId="26" fillId="0" borderId="15" xfId="0" applyFont="1" applyFill="1" applyBorder="1" applyAlignment="1" applyProtection="1">
      <alignment horizontal="center" vertical="center" shrinkToFit="1"/>
      <protection locked="0"/>
    </xf>
    <xf numFmtId="181" fontId="26" fillId="0" borderId="15" xfId="0" applyNumberFormat="1" applyFont="1" applyFill="1" applyBorder="1" applyAlignment="1" applyProtection="1">
      <alignment vertical="center"/>
      <protection locked="0"/>
    </xf>
    <xf numFmtId="181" fontId="26" fillId="0" borderId="42" xfId="0" applyNumberFormat="1" applyFont="1" applyFill="1" applyBorder="1" applyAlignment="1" applyProtection="1">
      <alignment vertical="center"/>
      <protection locked="0"/>
    </xf>
    <xf numFmtId="181" fontId="26" fillId="27" borderId="43" xfId="0" applyNumberFormat="1" applyFont="1" applyFill="1" applyBorder="1" applyAlignment="1">
      <alignment vertical="center"/>
    </xf>
    <xf numFmtId="181" fontId="26" fillId="27" borderId="42" xfId="0" applyNumberFormat="1" applyFont="1" applyFill="1" applyBorder="1" applyAlignment="1">
      <alignment vertical="center"/>
    </xf>
    <xf numFmtId="0" fontId="26" fillId="0" borderId="16" xfId="0" applyFont="1" applyFill="1" applyBorder="1" applyAlignment="1" applyProtection="1">
      <alignment horizontal="right" vertical="center"/>
      <protection locked="0"/>
    </xf>
    <xf numFmtId="0" fontId="26" fillId="0" borderId="15" xfId="0" applyFont="1" applyFill="1" applyBorder="1" applyAlignment="1" applyProtection="1">
      <alignment horizontal="right" vertical="center"/>
      <protection locked="0"/>
    </xf>
    <xf numFmtId="0" fontId="26" fillId="0" borderId="42" xfId="0" applyFont="1" applyBorder="1" applyAlignment="1" applyProtection="1">
      <alignment horizontal="right" vertical="center"/>
      <protection locked="0"/>
    </xf>
    <xf numFmtId="0" fontId="26" fillId="0" borderId="116" xfId="0" applyFont="1" applyFill="1" applyBorder="1" applyAlignment="1" applyProtection="1">
      <alignment vertical="center"/>
      <protection locked="0"/>
    </xf>
    <xf numFmtId="0" fontId="26" fillId="0" borderId="61" xfId="0" applyFont="1" applyFill="1" applyBorder="1" applyAlignment="1" applyProtection="1">
      <alignment vertical="center"/>
      <protection locked="0"/>
    </xf>
    <xf numFmtId="0" fontId="26" fillId="0" borderId="61" xfId="0" applyFont="1" applyFill="1" applyBorder="1" applyAlignment="1" applyProtection="1">
      <alignment horizontal="center" vertical="center" shrinkToFit="1"/>
      <protection locked="0"/>
    </xf>
    <xf numFmtId="181" fontId="26" fillId="0" borderId="61" xfId="0" applyNumberFormat="1" applyFont="1" applyFill="1" applyBorder="1" applyAlignment="1" applyProtection="1">
      <alignment vertical="center"/>
      <protection locked="0"/>
    </xf>
    <xf numFmtId="0" fontId="26" fillId="0" borderId="112" xfId="0" applyFont="1" applyFill="1" applyBorder="1" applyAlignment="1" applyProtection="1">
      <alignment horizontal="right" vertical="center"/>
      <protection locked="0"/>
    </xf>
    <xf numFmtId="0" fontId="26" fillId="0" borderId="64" xfId="0" applyFont="1" applyFill="1" applyBorder="1" applyAlignment="1" applyProtection="1">
      <alignment horizontal="right" vertical="center"/>
      <protection locked="0"/>
    </xf>
    <xf numFmtId="0" fontId="26" fillId="0" borderId="64" xfId="0" applyFont="1" applyBorder="1" applyAlignment="1" applyProtection="1">
      <alignment horizontal="right" vertical="center"/>
      <protection locked="0"/>
    </xf>
    <xf numFmtId="0" fontId="26" fillId="0" borderId="65" xfId="0" applyFont="1" applyBorder="1" applyAlignment="1" applyProtection="1">
      <alignment horizontal="right" vertical="center"/>
      <protection locked="0"/>
    </xf>
    <xf numFmtId="0" fontId="28" fillId="0" borderId="0" xfId="0" applyFont="1" applyFill="1" applyBorder="1" applyAlignment="1" applyProtection="1">
      <alignment vertical="center" shrinkToFit="1"/>
    </xf>
    <xf numFmtId="0" fontId="24" fillId="0" borderId="14" xfId="0" applyFont="1" applyFill="1" applyBorder="1" applyAlignment="1">
      <alignment horizontal="left" vertical="center" wrapText="1"/>
    </xf>
    <xf numFmtId="0" fontId="26" fillId="39" borderId="23" xfId="0" applyFont="1" applyFill="1" applyBorder="1" applyAlignment="1" applyProtection="1">
      <alignment horizontal="center" vertical="center"/>
      <protection locked="0"/>
    </xf>
    <xf numFmtId="0" fontId="26" fillId="39" borderId="17" xfId="0" applyFont="1" applyFill="1" applyBorder="1" applyAlignment="1" applyProtection="1">
      <alignment horizontal="center" vertical="center"/>
      <protection locked="0"/>
    </xf>
    <xf numFmtId="0" fontId="26" fillId="39" borderId="16" xfId="0" applyFont="1" applyFill="1" applyBorder="1" applyAlignment="1" applyProtection="1">
      <alignment horizontal="center" vertical="center"/>
      <protection locked="0"/>
    </xf>
    <xf numFmtId="0" fontId="26" fillId="25" borderId="118" xfId="0" applyFont="1" applyFill="1" applyBorder="1" applyAlignment="1" applyProtection="1">
      <alignment horizontal="center" vertical="center"/>
    </xf>
    <xf numFmtId="0" fontId="26" fillId="25" borderId="63" xfId="0" applyFont="1" applyFill="1" applyBorder="1" applyAlignment="1" applyProtection="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26" fillId="0" borderId="0" xfId="0" applyFont="1" applyFill="1" applyBorder="1" applyAlignment="1">
      <alignment horizontal="center" vertical="center"/>
    </xf>
    <xf numFmtId="0" fontId="24" fillId="25" borderId="15" xfId="0" applyFont="1" applyFill="1" applyBorder="1" applyAlignment="1">
      <alignment horizontal="center" vertical="center"/>
    </xf>
    <xf numFmtId="0" fontId="26" fillId="25" borderId="15" xfId="0" applyFont="1" applyFill="1" applyBorder="1" applyAlignment="1">
      <alignment horizontal="center" vertical="top"/>
    </xf>
    <xf numFmtId="0" fontId="26" fillId="27" borderId="15" xfId="0" applyFont="1" applyFill="1" applyBorder="1" applyAlignment="1">
      <alignment horizontal="center" vertical="top"/>
    </xf>
    <xf numFmtId="0" fontId="26" fillId="26" borderId="21" xfId="0" applyFont="1" applyFill="1" applyBorder="1" applyAlignment="1" applyProtection="1">
      <alignment horizontal="center" vertical="center" wrapText="1"/>
      <protection locked="0"/>
    </xf>
    <xf numFmtId="0" fontId="24" fillId="25" borderId="10" xfId="0" applyFont="1" applyFill="1" applyBorder="1" applyAlignment="1">
      <alignment horizontal="center" vertical="center"/>
    </xf>
    <xf numFmtId="0" fontId="24" fillId="25" borderId="19" xfId="0" applyFont="1" applyFill="1" applyBorder="1" applyAlignment="1">
      <alignment horizontal="center" vertical="center"/>
    </xf>
    <xf numFmtId="0" fontId="24" fillId="25" borderId="13"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61" xfId="0" applyFont="1" applyFill="1" applyBorder="1" applyAlignment="1">
      <alignment horizontal="center" vertical="center"/>
    </xf>
    <xf numFmtId="0" fontId="24" fillId="25" borderId="23" xfId="0" applyFont="1" applyFill="1" applyBorder="1" applyAlignment="1">
      <alignment horizontal="center" vertical="center" shrinkToFit="1"/>
    </xf>
    <xf numFmtId="0" fontId="24" fillId="25" borderId="17" xfId="0" applyFont="1" applyFill="1" applyBorder="1" applyAlignment="1">
      <alignment horizontal="center" vertical="center" shrinkToFit="1"/>
    </xf>
    <xf numFmtId="0" fontId="24" fillId="25" borderId="33" xfId="0" applyFont="1" applyFill="1" applyBorder="1" applyAlignment="1">
      <alignment horizontal="left" vertical="center" wrapText="1"/>
    </xf>
    <xf numFmtId="0" fontId="24" fillId="25" borderId="71" xfId="0" applyFont="1" applyFill="1" applyBorder="1" applyAlignment="1">
      <alignment horizontal="left" vertical="center" wrapText="1"/>
    </xf>
    <xf numFmtId="0" fontId="24" fillId="25" borderId="34" xfId="0" applyFont="1" applyFill="1" applyBorder="1" applyAlignment="1">
      <alignment horizontal="left" vertical="center" wrapText="1"/>
    </xf>
    <xf numFmtId="0" fontId="24" fillId="25" borderId="61" xfId="0" applyFont="1" applyFill="1" applyBorder="1" applyAlignment="1">
      <alignment horizontal="center" vertical="center" shrinkToFit="1"/>
    </xf>
    <xf numFmtId="0" fontId="24" fillId="25" borderId="22" xfId="0" applyFont="1" applyFill="1" applyBorder="1" applyAlignment="1">
      <alignment horizontal="center" vertical="center" shrinkToFit="1"/>
    </xf>
    <xf numFmtId="0" fontId="24" fillId="25" borderId="10" xfId="0" applyFont="1" applyFill="1" applyBorder="1" applyAlignment="1">
      <alignment horizontal="center" vertical="center" shrinkToFit="1"/>
    </xf>
    <xf numFmtId="0" fontId="24" fillId="25" borderId="37" xfId="0" applyFont="1" applyFill="1" applyBorder="1" applyAlignment="1">
      <alignment horizontal="left" vertical="center" wrapText="1"/>
    </xf>
    <xf numFmtId="0" fontId="24" fillId="25" borderId="0" xfId="0" applyFont="1" applyFill="1" applyBorder="1" applyAlignment="1">
      <alignment horizontal="left" vertical="center" wrapText="1"/>
    </xf>
    <xf numFmtId="0" fontId="24" fillId="25" borderId="22" xfId="0" applyFont="1" applyFill="1" applyBorder="1" applyAlignment="1">
      <alignment horizontal="center" vertical="center"/>
    </xf>
    <xf numFmtId="0" fontId="24" fillId="25" borderId="28" xfId="0" applyFont="1" applyFill="1" applyBorder="1" applyAlignment="1">
      <alignment horizontal="center" vertical="center"/>
    </xf>
    <xf numFmtId="0" fontId="26" fillId="0" borderId="62" xfId="0" applyFont="1" applyFill="1" applyBorder="1" applyAlignment="1" applyProtection="1">
      <alignment vertical="center"/>
      <protection locked="0"/>
    </xf>
    <xf numFmtId="0" fontId="26" fillId="0" borderId="55" xfId="0" applyFont="1" applyFill="1" applyBorder="1" applyAlignment="1" applyProtection="1">
      <alignment vertical="center"/>
      <protection locked="0"/>
    </xf>
    <xf numFmtId="0" fontId="26" fillId="0" borderId="55" xfId="0" applyFont="1" applyFill="1" applyBorder="1" applyAlignment="1" applyProtection="1">
      <alignment horizontal="center" vertical="center" shrinkToFit="1"/>
      <protection locked="0"/>
    </xf>
    <xf numFmtId="181" fontId="26" fillId="0" borderId="55" xfId="0" applyNumberFormat="1" applyFont="1" applyFill="1" applyBorder="1" applyAlignment="1" applyProtection="1">
      <alignment vertical="center"/>
      <protection locked="0"/>
    </xf>
    <xf numFmtId="181" fontId="26" fillId="0" borderId="39" xfId="0" applyNumberFormat="1" applyFont="1" applyFill="1" applyBorder="1" applyAlignment="1" applyProtection="1">
      <alignment vertical="center"/>
      <protection locked="0"/>
    </xf>
    <xf numFmtId="181" fontId="26" fillId="27" borderId="151" xfId="0" applyNumberFormat="1" applyFont="1" applyFill="1" applyBorder="1" applyAlignment="1">
      <alignment vertical="center"/>
    </xf>
    <xf numFmtId="181" fontId="26" fillId="27" borderId="152" xfId="0" applyNumberFormat="1" applyFont="1" applyFill="1" applyBorder="1" applyAlignment="1">
      <alignment vertical="center"/>
    </xf>
    <xf numFmtId="0" fontId="26" fillId="0" borderId="62" xfId="0" applyFont="1" applyFill="1" applyBorder="1" applyAlignment="1" applyProtection="1">
      <alignment horizontal="right" vertical="center"/>
      <protection locked="0"/>
    </xf>
    <xf numFmtId="0" fontId="26" fillId="0" borderId="55" xfId="0" applyFont="1" applyFill="1" applyBorder="1" applyAlignment="1" applyProtection="1">
      <alignment horizontal="right" vertical="center"/>
      <protection locked="0"/>
    </xf>
    <xf numFmtId="0" fontId="26" fillId="0" borderId="55" xfId="0" applyFont="1" applyBorder="1" applyAlignment="1" applyProtection="1">
      <alignment horizontal="right" vertical="center"/>
      <protection locked="0"/>
    </xf>
    <xf numFmtId="0" fontId="26" fillId="0" borderId="56" xfId="0" applyFont="1" applyBorder="1" applyAlignment="1" applyProtection="1">
      <alignment horizontal="right" vertical="center"/>
      <protection locked="0"/>
    </xf>
    <xf numFmtId="0" fontId="26" fillId="25" borderId="15" xfId="0" applyFont="1" applyFill="1" applyBorder="1" applyAlignment="1">
      <alignment horizontal="center" vertical="center" shrinkToFit="1"/>
    </xf>
    <xf numFmtId="0" fontId="26" fillId="25" borderId="15" xfId="0" applyFont="1" applyFill="1" applyBorder="1" applyAlignment="1">
      <alignment horizontal="center" vertical="top" shrinkToFit="1"/>
    </xf>
    <xf numFmtId="0" fontId="26" fillId="0" borderId="15" xfId="0" applyFont="1" applyFill="1" applyBorder="1" applyAlignment="1" applyProtection="1">
      <alignment vertical="top" shrinkToFit="1"/>
      <protection locked="0"/>
    </xf>
    <xf numFmtId="0" fontId="26" fillId="25" borderId="15" xfId="0" applyFont="1" applyFill="1" applyBorder="1" applyAlignment="1">
      <alignment horizontal="center" vertical="center" wrapText="1"/>
    </xf>
    <xf numFmtId="0" fontId="26" fillId="25" borderId="15" xfId="0" applyFont="1" applyFill="1" applyBorder="1" applyAlignment="1">
      <alignment horizontal="center" vertical="top" wrapText="1"/>
    </xf>
    <xf numFmtId="0" fontId="27" fillId="25" borderId="15" xfId="0" applyFont="1" applyFill="1" applyBorder="1" applyAlignment="1">
      <alignment horizontal="center" vertical="center" wrapText="1"/>
    </xf>
    <xf numFmtId="0" fontId="26" fillId="0" borderId="15" xfId="0" applyFont="1" applyFill="1" applyBorder="1" applyAlignment="1" applyProtection="1">
      <alignment vertical="center" wrapText="1"/>
      <protection locked="0"/>
    </xf>
    <xf numFmtId="0" fontId="26" fillId="32" borderId="15" xfId="0" applyFont="1" applyFill="1" applyBorder="1" applyAlignment="1">
      <alignment vertical="center" wrapText="1"/>
    </xf>
    <xf numFmtId="2" fontId="26" fillId="27" borderId="23" xfId="0" applyNumberFormat="1" applyFont="1" applyFill="1" applyBorder="1" applyAlignment="1">
      <alignment horizontal="center" vertical="center"/>
    </xf>
    <xf numFmtId="2" fontId="26" fillId="27" borderId="17" xfId="0" applyNumberFormat="1" applyFont="1" applyFill="1" applyBorder="1" applyAlignment="1">
      <alignment horizontal="center" vertical="center"/>
    </xf>
    <xf numFmtId="0" fontId="26" fillId="25" borderId="61" xfId="0" applyFont="1" applyFill="1" applyBorder="1" applyAlignment="1">
      <alignment horizontal="center" vertical="top"/>
    </xf>
    <xf numFmtId="0" fontId="26" fillId="25" borderId="21" xfId="0" applyFont="1" applyFill="1" applyBorder="1" applyAlignment="1">
      <alignment horizontal="center" vertical="top"/>
    </xf>
    <xf numFmtId="2" fontId="26" fillId="27" borderId="13" xfId="0" applyNumberFormat="1" applyFont="1" applyFill="1" applyBorder="1" applyAlignment="1">
      <alignment horizontal="center" vertical="center"/>
    </xf>
    <xf numFmtId="2" fontId="26" fillId="27" borderId="0" xfId="0" applyNumberFormat="1" applyFont="1" applyFill="1" applyBorder="1" applyAlignment="1">
      <alignment horizontal="center" vertical="center"/>
    </xf>
    <xf numFmtId="0" fontId="26" fillId="27" borderId="46" xfId="0" applyFont="1" applyFill="1" applyBorder="1" applyAlignment="1">
      <alignment horizontal="right" vertical="top"/>
    </xf>
    <xf numFmtId="0" fontId="26" fillId="27" borderId="47" xfId="0" applyFont="1" applyFill="1" applyBorder="1" applyAlignment="1">
      <alignment horizontal="right" vertical="top"/>
    </xf>
    <xf numFmtId="0" fontId="26" fillId="27" borderId="48" xfId="0" applyFont="1" applyFill="1" applyBorder="1" applyAlignment="1">
      <alignment horizontal="right" vertical="top"/>
    </xf>
    <xf numFmtId="0" fontId="26" fillId="27" borderId="22" xfId="0" applyFont="1" applyFill="1" applyBorder="1" applyAlignment="1">
      <alignment horizontal="center" vertical="center"/>
    </xf>
    <xf numFmtId="0" fontId="26" fillId="27" borderId="10" xfId="0" applyFont="1" applyFill="1" applyBorder="1" applyAlignment="1">
      <alignment horizontal="center" vertical="center"/>
    </xf>
    <xf numFmtId="0" fontId="26" fillId="27" borderId="19" xfId="0" applyFont="1" applyFill="1" applyBorder="1" applyAlignment="1">
      <alignment horizontal="center" vertical="center"/>
    </xf>
    <xf numFmtId="0" fontId="26" fillId="27" borderId="11" xfId="0" applyFont="1" applyFill="1" applyBorder="1" applyAlignment="1">
      <alignment horizontal="center" vertical="center"/>
    </xf>
    <xf numFmtId="0" fontId="26" fillId="27" borderId="12" xfId="0" applyFont="1" applyFill="1" applyBorder="1" applyAlignment="1">
      <alignment horizontal="center" vertical="center"/>
    </xf>
    <xf numFmtId="0" fontId="26" fillId="25" borderId="46" xfId="0" applyFont="1" applyFill="1" applyBorder="1" applyAlignment="1">
      <alignment horizontal="center" vertical="center" shrinkToFit="1"/>
    </xf>
    <xf numFmtId="0" fontId="26" fillId="25" borderId="48" xfId="0" applyFont="1" applyFill="1" applyBorder="1" applyAlignment="1">
      <alignment horizontal="center" vertical="center" shrinkToFit="1"/>
    </xf>
    <xf numFmtId="0" fontId="26" fillId="0" borderId="192" xfId="0" applyFont="1" applyFill="1" applyBorder="1" applyAlignment="1" applyProtection="1">
      <alignment vertical="center" wrapText="1"/>
      <protection locked="0"/>
    </xf>
    <xf numFmtId="0" fontId="26" fillId="0" borderId="194" xfId="0" applyFont="1" applyFill="1" applyBorder="1" applyAlignment="1" applyProtection="1">
      <alignment vertical="center" wrapText="1"/>
      <protection locked="0"/>
    </xf>
    <xf numFmtId="0" fontId="26" fillId="0" borderId="158" xfId="0" applyFont="1" applyFill="1" applyBorder="1" applyAlignment="1" applyProtection="1">
      <alignment vertical="center" wrapText="1"/>
      <protection locked="0"/>
    </xf>
    <xf numFmtId="0" fontId="26" fillId="0" borderId="159" xfId="0" applyFont="1" applyFill="1" applyBorder="1" applyAlignment="1" applyProtection="1">
      <alignment vertical="center" wrapText="1"/>
      <protection locked="0"/>
    </xf>
    <xf numFmtId="0" fontId="26" fillId="0" borderId="160" xfId="0" applyFont="1" applyFill="1" applyBorder="1" applyAlignment="1" applyProtection="1">
      <alignment vertical="center" wrapText="1"/>
      <protection locked="0"/>
    </xf>
    <xf numFmtId="0" fontId="26" fillId="0" borderId="191" xfId="0" applyFont="1" applyFill="1" applyBorder="1" applyAlignment="1" applyProtection="1">
      <alignment vertical="center" wrapText="1"/>
      <protection locked="0"/>
    </xf>
    <xf numFmtId="0" fontId="26" fillId="0" borderId="21" xfId="0" applyFont="1" applyFill="1" applyBorder="1" applyAlignment="1" applyProtection="1">
      <alignment vertical="center" wrapText="1"/>
      <protection locked="0"/>
    </xf>
    <xf numFmtId="0" fontId="26" fillId="0" borderId="30"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61" xfId="0" applyFont="1" applyFill="1" applyBorder="1" applyAlignment="1" applyProtection="1">
      <alignment vertical="center" wrapText="1"/>
      <protection locked="0"/>
    </xf>
    <xf numFmtId="0" fontId="26" fillId="0" borderId="190" xfId="0" applyFont="1" applyFill="1" applyBorder="1" applyAlignment="1" applyProtection="1">
      <alignment vertical="center" wrapText="1"/>
      <protection locked="0"/>
    </xf>
    <xf numFmtId="0" fontId="26" fillId="0" borderId="193" xfId="0" applyFont="1" applyFill="1" applyBorder="1" applyAlignment="1" applyProtection="1">
      <alignment vertical="center" wrapText="1"/>
      <protection locked="0"/>
    </xf>
    <xf numFmtId="0" fontId="26" fillId="0" borderId="0" xfId="0" applyFont="1" applyBorder="1" applyAlignment="1">
      <alignment horizontal="left" vertical="center"/>
    </xf>
    <xf numFmtId="49" fontId="26" fillId="0" borderId="17" xfId="0" applyNumberFormat="1" applyFont="1" applyBorder="1" applyAlignment="1" applyProtection="1">
      <alignment vertical="center" shrinkToFit="1"/>
      <protection locked="0"/>
    </xf>
    <xf numFmtId="0" fontId="26" fillId="25" borderId="96" xfId="0" applyFont="1" applyFill="1" applyBorder="1" applyAlignment="1">
      <alignment horizontal="center" vertical="center" shrinkToFit="1"/>
    </xf>
    <xf numFmtId="0" fontId="27" fillId="25" borderId="15" xfId="0" applyFont="1" applyFill="1" applyBorder="1" applyAlignment="1">
      <alignment horizontal="center" vertical="center" wrapText="1" shrinkToFit="1"/>
    </xf>
    <xf numFmtId="0" fontId="27" fillId="25" borderId="15" xfId="0" applyFont="1" applyFill="1" applyBorder="1" applyAlignment="1">
      <alignment horizontal="center" vertical="center" shrinkToFit="1"/>
    </xf>
    <xf numFmtId="0" fontId="26" fillId="25" borderId="94" xfId="0" applyFont="1" applyFill="1" applyBorder="1" applyAlignment="1">
      <alignment horizontal="center" vertical="center" shrinkToFit="1"/>
    </xf>
    <xf numFmtId="0" fontId="42"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xf>
    <xf numFmtId="0" fontId="26" fillId="26" borderId="23" xfId="0" applyFont="1" applyFill="1" applyBorder="1" applyAlignment="1" applyProtection="1">
      <alignment horizontal="center" vertical="center" wrapText="1"/>
      <protection locked="0"/>
    </xf>
    <xf numFmtId="0" fontId="26" fillId="26" borderId="17" xfId="0" applyFont="1" applyFill="1" applyBorder="1" applyAlignment="1" applyProtection="1">
      <alignment horizontal="center" vertical="center" wrapText="1"/>
      <protection locked="0"/>
    </xf>
    <xf numFmtId="0" fontId="26" fillId="26" borderId="16" xfId="0"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protection locked="0"/>
    </xf>
    <xf numFmtId="0" fontId="26" fillId="0" borderId="17" xfId="0" applyFont="1" applyBorder="1" applyAlignment="1" applyProtection="1">
      <alignment vertical="center" shrinkToFit="1"/>
      <protection locked="0"/>
    </xf>
    <xf numFmtId="0" fontId="27" fillId="33" borderId="15" xfId="0" applyFont="1" applyFill="1" applyBorder="1" applyAlignment="1">
      <alignment horizontal="center" vertical="center" wrapText="1"/>
    </xf>
    <xf numFmtId="0" fontId="26" fillId="0" borderId="22" xfId="0" applyFont="1" applyBorder="1" applyAlignment="1" applyProtection="1">
      <alignment horizontal="left" vertical="top" wrapText="1" shrinkToFit="1"/>
      <protection locked="0"/>
    </xf>
    <xf numFmtId="0" fontId="26" fillId="0" borderId="10" xfId="0" applyFont="1" applyBorder="1" applyAlignment="1" applyProtection="1">
      <alignment horizontal="left" vertical="top" wrapText="1" shrinkToFit="1"/>
      <protection locked="0"/>
    </xf>
    <xf numFmtId="0" fontId="26" fillId="0" borderId="19" xfId="0" applyFont="1" applyBorder="1" applyAlignment="1" applyProtection="1">
      <alignment horizontal="left" vertical="top" wrapText="1" shrinkToFit="1"/>
      <protection locked="0"/>
    </xf>
    <xf numFmtId="0" fontId="26" fillId="0" borderId="11" xfId="0" applyFont="1" applyBorder="1" applyAlignment="1" applyProtection="1">
      <alignment horizontal="left" vertical="top" wrapText="1" shrinkToFit="1"/>
      <protection locked="0"/>
    </xf>
    <xf numFmtId="0" fontId="26" fillId="0" borderId="12" xfId="0" applyFont="1" applyBorder="1" applyAlignment="1" applyProtection="1">
      <alignment horizontal="left" vertical="top" wrapText="1" shrinkToFit="1"/>
      <protection locked="0"/>
    </xf>
    <xf numFmtId="0" fontId="26" fillId="0" borderId="20" xfId="0" applyFont="1" applyBorder="1" applyAlignment="1" applyProtection="1">
      <alignment horizontal="left" vertical="top" wrapText="1" shrinkToFit="1"/>
      <protection locked="0"/>
    </xf>
    <xf numFmtId="0" fontId="28" fillId="25" borderId="15"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6" fillId="0" borderId="23"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4" fillId="29" borderId="23" xfId="0" applyFont="1" applyFill="1" applyBorder="1" applyAlignment="1">
      <alignment horizontal="center" vertical="center"/>
    </xf>
    <xf numFmtId="0" fontId="24" fillId="29" borderId="17" xfId="0" applyFont="1" applyFill="1" applyBorder="1" applyAlignment="1">
      <alignment horizontal="center" vertical="center"/>
    </xf>
    <xf numFmtId="0" fontId="24" fillId="29" borderId="16" xfId="0" applyFont="1" applyFill="1" applyBorder="1" applyAlignment="1">
      <alignment horizontal="center" vertical="center"/>
    </xf>
    <xf numFmtId="0" fontId="23" fillId="0" borderId="15" xfId="0" applyFont="1" applyFill="1" applyBorder="1" applyAlignment="1">
      <alignment horizontal="center" vertical="center" wrapText="1"/>
    </xf>
    <xf numFmtId="0" fontId="25" fillId="27" borderId="15" xfId="0" applyFont="1" applyFill="1" applyBorder="1" applyAlignment="1" applyProtection="1">
      <alignment horizontal="center" vertical="center" wrapText="1"/>
    </xf>
    <xf numFmtId="0" fontId="24" fillId="0" borderId="10" xfId="0" applyFont="1" applyFill="1" applyBorder="1" applyAlignment="1">
      <alignment horizontal="left" vertical="center" wrapText="1"/>
    </xf>
    <xf numFmtId="0" fontId="24" fillId="0" borderId="2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39" fillId="28" borderId="0" xfId="0" applyFont="1" applyFill="1" applyBorder="1" applyAlignment="1">
      <alignment vertical="center" wrapText="1"/>
    </xf>
    <xf numFmtId="0" fontId="27" fillId="25" borderId="61" xfId="0" applyFont="1" applyFill="1" applyBorder="1" applyAlignment="1">
      <alignment horizontal="center" vertical="center"/>
    </xf>
    <xf numFmtId="0" fontId="26" fillId="25" borderId="15" xfId="0" applyFont="1" applyFill="1" applyBorder="1" applyAlignment="1">
      <alignment horizontal="center" vertical="center" textRotation="255"/>
    </xf>
    <xf numFmtId="0" fontId="32" fillId="25" borderId="76" xfId="0" applyFont="1" applyFill="1" applyBorder="1" applyAlignment="1">
      <alignment horizontal="center" vertical="center" wrapText="1"/>
    </xf>
    <xf numFmtId="0" fontId="32" fillId="25" borderId="0" xfId="0" applyFont="1" applyFill="1" applyBorder="1" applyAlignment="1">
      <alignment horizontal="center" vertical="center" wrapText="1"/>
    </xf>
    <xf numFmtId="185" fontId="24" fillId="25" borderId="10" xfId="0" applyNumberFormat="1" applyFont="1" applyFill="1" applyBorder="1" applyAlignment="1">
      <alignment horizontal="left" vertical="center" shrinkToFit="1"/>
    </xf>
    <xf numFmtId="185" fontId="24" fillId="25" borderId="19" xfId="0" applyNumberFormat="1" applyFont="1" applyFill="1" applyBorder="1" applyAlignment="1">
      <alignment horizontal="left" vertical="center" shrinkToFit="1"/>
    </xf>
    <xf numFmtId="186" fontId="26" fillId="27" borderId="82" xfId="0" applyNumberFormat="1" applyFont="1" applyFill="1" applyBorder="1" applyAlignment="1">
      <alignment vertical="center" shrinkToFit="1"/>
    </xf>
    <xf numFmtId="186" fontId="26" fillId="27" borderId="83" xfId="0" applyNumberFormat="1" applyFont="1" applyFill="1" applyBorder="1" applyAlignment="1">
      <alignment vertical="center" shrinkToFit="1"/>
    </xf>
    <xf numFmtId="184" fontId="26" fillId="27" borderId="38" xfId="0" applyNumberFormat="1" applyFont="1" applyFill="1" applyBorder="1" applyAlignment="1">
      <alignment vertical="center" shrinkToFit="1"/>
    </xf>
    <xf numFmtId="184" fontId="26" fillId="27" borderId="17" xfId="0" applyNumberFormat="1" applyFont="1" applyFill="1" applyBorder="1" applyAlignment="1">
      <alignment vertical="center" shrinkToFit="1"/>
    </xf>
    <xf numFmtId="184" fontId="26" fillId="27" borderId="16" xfId="0" applyNumberFormat="1" applyFont="1" applyFill="1" applyBorder="1" applyAlignment="1">
      <alignment vertical="center" shrinkToFit="1"/>
    </xf>
    <xf numFmtId="186" fontId="26" fillId="27" borderId="11" xfId="43" applyNumberFormat="1" applyFont="1" applyFill="1" applyBorder="1" applyAlignment="1" applyProtection="1">
      <alignment vertical="center" shrinkToFit="1"/>
    </xf>
    <xf numFmtId="186" fontId="26" fillId="27" borderId="12" xfId="43" applyNumberFormat="1" applyFont="1" applyFill="1" applyBorder="1" applyAlignment="1" applyProtection="1">
      <alignment vertical="center" shrinkToFit="1"/>
    </xf>
    <xf numFmtId="0" fontId="26" fillId="0" borderId="0" xfId="0" applyFont="1" applyFill="1" applyBorder="1" applyAlignment="1">
      <alignment horizontal="left" vertical="center"/>
    </xf>
    <xf numFmtId="1" fontId="26" fillId="27" borderId="15" xfId="0" applyNumberFormat="1" applyFont="1" applyFill="1" applyBorder="1" applyAlignment="1">
      <alignment horizontal="right" vertical="center"/>
    </xf>
    <xf numFmtId="184" fontId="24" fillId="25" borderId="19" xfId="0" applyNumberFormat="1" applyFont="1" applyFill="1" applyBorder="1" applyAlignment="1">
      <alignment horizontal="left" vertical="center" shrinkToFit="1"/>
    </xf>
    <xf numFmtId="186" fontId="26" fillId="27" borderId="11" xfId="0" applyNumberFormat="1" applyFont="1" applyFill="1" applyBorder="1" applyAlignment="1">
      <alignment vertical="center" shrinkToFit="1"/>
    </xf>
    <xf numFmtId="186" fontId="26" fillId="27" borderId="12" xfId="0" applyNumberFormat="1" applyFont="1" applyFill="1" applyBorder="1" applyAlignment="1">
      <alignment vertical="center" shrinkToFit="1"/>
    </xf>
    <xf numFmtId="186" fontId="26" fillId="27" borderId="23" xfId="0" applyNumberFormat="1" applyFont="1" applyFill="1" applyBorder="1" applyAlignment="1">
      <alignment vertical="center" shrinkToFit="1"/>
    </xf>
    <xf numFmtId="186" fontId="26" fillId="27" borderId="17" xfId="0" applyNumberFormat="1" applyFont="1" applyFill="1" applyBorder="1" applyAlignment="1">
      <alignment vertical="center" shrinkToFit="1"/>
    </xf>
    <xf numFmtId="0" fontId="26" fillId="27" borderId="75" xfId="0" applyFont="1" applyFill="1" applyBorder="1" applyAlignment="1">
      <alignment horizontal="center" vertical="center"/>
    </xf>
    <xf numFmtId="0" fontId="26" fillId="0" borderId="14" xfId="0" applyFont="1" applyFill="1" applyBorder="1" applyAlignment="1">
      <alignment horizontal="left" vertical="center" wrapText="1"/>
    </xf>
    <xf numFmtId="186" fontId="26" fillId="27" borderId="22" xfId="0" applyNumberFormat="1" applyFont="1" applyFill="1" applyBorder="1" applyAlignment="1">
      <alignment vertical="center" shrinkToFit="1"/>
    </xf>
    <xf numFmtId="186" fontId="26" fillId="27" borderId="10" xfId="0" applyNumberFormat="1" applyFont="1" applyFill="1" applyBorder="1" applyAlignment="1">
      <alignment vertical="center" shrinkToFit="1"/>
    </xf>
    <xf numFmtId="186" fontId="26" fillId="0" borderId="33" xfId="43" applyNumberFormat="1" applyFont="1" applyFill="1" applyBorder="1" applyAlignment="1" applyProtection="1">
      <alignment vertical="center" shrinkToFit="1"/>
      <protection locked="0"/>
    </xf>
    <xf numFmtId="186" fontId="26" fillId="0" borderId="71" xfId="43" applyNumberFormat="1" applyFont="1" applyFill="1" applyBorder="1" applyAlignment="1" applyProtection="1">
      <alignment vertical="center" shrinkToFit="1"/>
      <protection locked="0"/>
    </xf>
    <xf numFmtId="186" fontId="26" fillId="0" borderId="35" xfId="43" applyNumberFormat="1" applyFont="1" applyFill="1" applyBorder="1" applyAlignment="1" applyProtection="1">
      <alignment vertical="center" shrinkToFit="1"/>
      <protection locked="0"/>
    </xf>
    <xf numFmtId="186" fontId="26" fillId="0" borderId="44" xfId="43" applyNumberFormat="1" applyFont="1" applyFill="1" applyBorder="1" applyAlignment="1" applyProtection="1">
      <alignment vertical="center" shrinkToFit="1"/>
      <protection locked="0"/>
    </xf>
    <xf numFmtId="185" fontId="26" fillId="0" borderId="34" xfId="0" applyNumberFormat="1" applyFont="1" applyFill="1" applyBorder="1" applyAlignment="1">
      <alignment vertical="center"/>
    </xf>
    <xf numFmtId="185" fontId="26" fillId="0" borderId="36" xfId="0" applyNumberFormat="1" applyFont="1" applyFill="1" applyBorder="1" applyAlignment="1">
      <alignment vertical="center"/>
    </xf>
    <xf numFmtId="0" fontId="26" fillId="0" borderId="0" xfId="0" applyFont="1" applyFill="1" applyBorder="1" applyAlignment="1">
      <alignment horizontal="left" vertical="center" wrapText="1" shrinkToFit="1"/>
    </xf>
    <xf numFmtId="0" fontId="26" fillId="0" borderId="14" xfId="0" applyFont="1" applyFill="1" applyBorder="1" applyAlignment="1">
      <alignment horizontal="left" vertical="center" wrapText="1" shrinkToFit="1"/>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184" fontId="24" fillId="25" borderId="10" xfId="0" applyNumberFormat="1" applyFont="1" applyFill="1" applyBorder="1" applyAlignment="1">
      <alignment horizontal="left" vertical="center" shrinkToFit="1"/>
    </xf>
    <xf numFmtId="0" fontId="28" fillId="0" borderId="13" xfId="0" applyFont="1" applyFill="1" applyBorder="1" applyAlignment="1">
      <alignment horizontal="left" vertical="top" wrapText="1"/>
    </xf>
    <xf numFmtId="0" fontId="26" fillId="25" borderId="49" xfId="0" applyFont="1" applyFill="1" applyBorder="1" applyAlignment="1">
      <alignment horizontal="center" vertical="center" shrinkToFit="1"/>
    </xf>
    <xf numFmtId="0" fontId="26" fillId="25" borderId="50" xfId="0" applyFont="1" applyFill="1" applyBorder="1" applyAlignment="1">
      <alignment horizontal="center" vertical="center" shrinkToFit="1"/>
    </xf>
    <xf numFmtId="0" fontId="26" fillId="25" borderId="51" xfId="0" applyFont="1" applyFill="1" applyBorder="1" applyAlignment="1">
      <alignment horizontal="center" vertical="center" shrinkToFit="1"/>
    </xf>
    <xf numFmtId="0" fontId="26" fillId="25" borderId="52" xfId="0" applyFont="1" applyFill="1" applyBorder="1" applyAlignment="1">
      <alignment horizontal="center" vertical="center" shrinkToFit="1"/>
    </xf>
    <xf numFmtId="0" fontId="26" fillId="25" borderId="53" xfId="0" applyFont="1" applyFill="1" applyBorder="1" applyAlignment="1">
      <alignment horizontal="center" vertical="center" shrinkToFit="1"/>
    </xf>
    <xf numFmtId="0" fontId="26" fillId="25" borderId="54" xfId="0" applyFont="1" applyFill="1" applyBorder="1" applyAlignment="1">
      <alignment horizontal="center" vertical="center" shrinkToFit="1"/>
    </xf>
    <xf numFmtId="0" fontId="26" fillId="24" borderId="58" xfId="0" applyFont="1" applyFill="1" applyBorder="1" applyAlignment="1">
      <alignment horizontal="center" vertical="center"/>
    </xf>
    <xf numFmtId="0" fontId="26" fillId="24" borderId="59" xfId="0" applyFont="1" applyFill="1" applyBorder="1" applyAlignment="1">
      <alignment horizontal="center" vertical="center"/>
    </xf>
    <xf numFmtId="0" fontId="26" fillId="24" borderId="60" xfId="0" applyFont="1" applyFill="1" applyBorder="1" applyAlignment="1">
      <alignment horizontal="center" vertical="center"/>
    </xf>
    <xf numFmtId="177" fontId="26" fillId="0" borderId="22" xfId="0" applyNumberFormat="1" applyFont="1" applyBorder="1" applyAlignment="1" applyProtection="1">
      <alignment horizontal="center" vertical="center" wrapText="1"/>
      <protection locked="0"/>
    </xf>
    <xf numFmtId="177" fontId="26" fillId="0" borderId="10" xfId="0" applyNumberFormat="1" applyFont="1" applyBorder="1" applyAlignment="1" applyProtection="1">
      <alignment horizontal="center" vertical="center" wrapText="1"/>
      <protection locked="0"/>
    </xf>
    <xf numFmtId="177" fontId="26" fillId="0" borderId="19" xfId="0" applyNumberFormat="1" applyFont="1" applyBorder="1" applyAlignment="1" applyProtection="1">
      <alignment horizontal="center" vertical="center" wrapText="1"/>
      <protection locked="0"/>
    </xf>
    <xf numFmtId="177" fontId="26" fillId="0" borderId="13" xfId="0" applyNumberFormat="1" applyFont="1" applyBorder="1" applyAlignment="1" applyProtection="1">
      <alignment horizontal="center" vertical="center" wrapText="1"/>
      <protection locked="0"/>
    </xf>
    <xf numFmtId="177" fontId="26" fillId="0" borderId="0" xfId="0" applyNumberFormat="1" applyFont="1" applyBorder="1" applyAlignment="1" applyProtection="1">
      <alignment horizontal="center" vertical="center" wrapText="1"/>
      <protection locked="0"/>
    </xf>
    <xf numFmtId="177" fontId="26" fillId="0" borderId="14" xfId="0" applyNumberFormat="1" applyFont="1" applyBorder="1" applyAlignment="1" applyProtection="1">
      <alignment horizontal="center" vertical="center" wrapText="1"/>
      <protection locked="0"/>
    </xf>
    <xf numFmtId="177" fontId="26" fillId="0" borderId="11" xfId="0" applyNumberFormat="1" applyFont="1" applyBorder="1" applyAlignment="1" applyProtection="1">
      <alignment horizontal="center" vertical="center" wrapText="1"/>
      <protection locked="0"/>
    </xf>
    <xf numFmtId="177" fontId="26" fillId="0" borderId="12" xfId="0" applyNumberFormat="1" applyFont="1" applyBorder="1" applyAlignment="1" applyProtection="1">
      <alignment horizontal="center" vertical="center" wrapText="1"/>
      <protection locked="0"/>
    </xf>
    <xf numFmtId="177" fontId="26" fillId="0" borderId="20" xfId="0" applyNumberFormat="1" applyFont="1" applyBorder="1" applyAlignment="1" applyProtection="1">
      <alignment horizontal="center" vertical="center" wrapText="1"/>
      <protection locked="0"/>
    </xf>
    <xf numFmtId="178" fontId="24" fillId="25" borderId="23" xfId="0" applyNumberFormat="1" applyFont="1" applyFill="1" applyBorder="1" applyAlignment="1">
      <alignment horizontal="left" vertical="center" wrapText="1"/>
    </xf>
    <xf numFmtId="178" fontId="24" fillId="25" borderId="17" xfId="0" applyNumberFormat="1" applyFont="1" applyFill="1" applyBorder="1" applyAlignment="1">
      <alignment horizontal="left" vertical="center" wrapText="1"/>
    </xf>
    <xf numFmtId="178" fontId="24" fillId="25" borderId="16" xfId="0" applyNumberFormat="1" applyFont="1" applyFill="1" applyBorder="1" applyAlignment="1">
      <alignment horizontal="left" vertical="center" wrapText="1"/>
    </xf>
    <xf numFmtId="178" fontId="24" fillId="25" borderId="23" xfId="0" applyNumberFormat="1" applyFont="1" applyFill="1" applyBorder="1" applyAlignment="1">
      <alignment horizontal="left" vertical="center"/>
    </xf>
    <xf numFmtId="178" fontId="24" fillId="25" borderId="17" xfId="0" applyNumberFormat="1" applyFont="1" applyFill="1" applyBorder="1" applyAlignment="1">
      <alignment horizontal="left" vertical="center"/>
    </xf>
    <xf numFmtId="178" fontId="24" fillId="25" borderId="16" xfId="0" applyNumberFormat="1" applyFont="1" applyFill="1" applyBorder="1" applyAlignment="1">
      <alignment horizontal="left" vertical="center"/>
    </xf>
    <xf numFmtId="0" fontId="26" fillId="0" borderId="15" xfId="0" applyFont="1" applyBorder="1" applyAlignment="1" applyProtection="1">
      <alignment vertical="center" shrinkToFit="1"/>
      <protection locked="0"/>
    </xf>
    <xf numFmtId="178" fontId="28" fillId="25" borderId="22" xfId="0" applyNumberFormat="1" applyFont="1" applyFill="1" applyBorder="1" applyAlignment="1">
      <alignment horizontal="left" vertical="center" wrapText="1"/>
    </xf>
    <xf numFmtId="178" fontId="28" fillId="25" borderId="10" xfId="0" applyNumberFormat="1" applyFont="1" applyFill="1" applyBorder="1" applyAlignment="1">
      <alignment horizontal="left" vertical="center" wrapText="1"/>
    </xf>
    <xf numFmtId="178" fontId="28" fillId="25" borderId="19" xfId="0" applyNumberFormat="1" applyFont="1" applyFill="1" applyBorder="1" applyAlignment="1">
      <alignment horizontal="left" vertical="center" wrapText="1"/>
    </xf>
    <xf numFmtId="178" fontId="28" fillId="25" borderId="11" xfId="0" applyNumberFormat="1" applyFont="1" applyFill="1" applyBorder="1" applyAlignment="1">
      <alignment horizontal="left" vertical="center" wrapText="1"/>
    </xf>
    <xf numFmtId="178" fontId="28" fillId="25" borderId="12" xfId="0" applyNumberFormat="1" applyFont="1" applyFill="1" applyBorder="1" applyAlignment="1">
      <alignment horizontal="left" vertical="center" wrapText="1"/>
    </xf>
    <xf numFmtId="178" fontId="28" fillId="25" borderId="20" xfId="0" applyNumberFormat="1" applyFont="1" applyFill="1" applyBorder="1" applyAlignment="1">
      <alignment horizontal="left" vertical="center" wrapText="1"/>
    </xf>
    <xf numFmtId="0" fontId="26" fillId="0" borderId="22" xfId="0" applyFont="1" applyBorder="1" applyAlignment="1" applyProtection="1">
      <alignment horizontal="right" vertical="center"/>
      <protection locked="0"/>
    </xf>
    <xf numFmtId="0" fontId="26" fillId="0" borderId="11" xfId="0" applyFont="1" applyBorder="1" applyAlignment="1" applyProtection="1">
      <alignment horizontal="right" vertical="center"/>
      <protection locked="0"/>
    </xf>
    <xf numFmtId="0" fontId="24" fillId="25" borderId="15" xfId="0" applyFont="1" applyFill="1" applyBorder="1" applyAlignment="1">
      <alignment horizontal="left" vertical="center"/>
    </xf>
    <xf numFmtId="0" fontId="24" fillId="25" borderId="22" xfId="0" quotePrefix="1" applyFont="1" applyFill="1" applyBorder="1" applyAlignment="1">
      <alignment horizontal="center" vertical="center" wrapText="1"/>
    </xf>
    <xf numFmtId="0" fontId="24" fillId="25" borderId="13" xfId="0" quotePrefix="1" applyFont="1" applyFill="1" applyBorder="1" applyAlignment="1">
      <alignment horizontal="center" vertical="center" wrapText="1"/>
    </xf>
    <xf numFmtId="0" fontId="26" fillId="0" borderId="12" xfId="0" applyFont="1" applyBorder="1" applyAlignment="1">
      <alignment horizontal="left" vertical="center"/>
    </xf>
    <xf numFmtId="180" fontId="26" fillId="0" borderId="15" xfId="0" applyNumberFormat="1" applyFont="1" applyFill="1" applyBorder="1" applyAlignment="1" applyProtection="1">
      <alignment vertical="center" wrapText="1" shrinkToFit="1"/>
      <protection locked="0"/>
    </xf>
    <xf numFmtId="0" fontId="24" fillId="25" borderId="23" xfId="0" applyFont="1" applyFill="1" applyBorder="1" applyAlignment="1">
      <alignment horizontal="left" vertical="center" shrinkToFit="1"/>
    </xf>
    <xf numFmtId="0" fontId="24" fillId="25" borderId="17" xfId="0" applyFont="1" applyFill="1" applyBorder="1" applyAlignment="1">
      <alignment horizontal="left" vertical="center" shrinkToFit="1"/>
    </xf>
    <xf numFmtId="0" fontId="26" fillId="25" borderId="101" xfId="0" applyFont="1" applyFill="1" applyBorder="1" applyAlignment="1">
      <alignment horizontal="center" vertical="center" shrinkToFit="1"/>
    </xf>
    <xf numFmtId="0" fontId="24" fillId="25" borderId="22" xfId="0" applyFont="1" applyFill="1" applyBorder="1" applyAlignment="1">
      <alignment vertical="center" wrapText="1"/>
    </xf>
    <xf numFmtId="0" fontId="24" fillId="25" borderId="10" xfId="0" applyFont="1" applyFill="1" applyBorder="1" applyAlignment="1">
      <alignment vertical="center" wrapText="1"/>
    </xf>
    <xf numFmtId="0" fontId="24" fillId="25" borderId="19" xfId="0" applyFont="1" applyFill="1" applyBorder="1" applyAlignment="1">
      <alignment vertical="center" wrapText="1"/>
    </xf>
    <xf numFmtId="0" fontId="24" fillId="25" borderId="11" xfId="0" applyFont="1" applyFill="1" applyBorder="1" applyAlignment="1">
      <alignment vertical="center" wrapText="1"/>
    </xf>
    <xf numFmtId="0" fontId="24" fillId="25" borderId="12" xfId="0" applyFont="1" applyFill="1" applyBorder="1" applyAlignment="1">
      <alignment vertical="center" wrapText="1"/>
    </xf>
    <xf numFmtId="0" fontId="24" fillId="25" borderId="20" xfId="0" applyFont="1" applyFill="1" applyBorder="1" applyAlignment="1">
      <alignment vertical="center" wrapText="1"/>
    </xf>
    <xf numFmtId="0" fontId="28" fillId="0" borderId="22" xfId="0" applyFont="1" applyFill="1" applyBorder="1" applyAlignment="1" applyProtection="1">
      <alignment vertical="center" wrapText="1" shrinkToFit="1"/>
      <protection locked="0"/>
    </xf>
    <xf numFmtId="0" fontId="28" fillId="0" borderId="10" xfId="0" applyFont="1" applyFill="1" applyBorder="1" applyAlignment="1" applyProtection="1">
      <alignment vertical="center" wrapText="1" shrinkToFit="1"/>
      <protection locked="0"/>
    </xf>
    <xf numFmtId="0" fontId="28" fillId="0" borderId="11" xfId="0" applyFont="1" applyFill="1" applyBorder="1" applyAlignment="1" applyProtection="1">
      <alignment vertical="center" wrapText="1" shrinkToFit="1"/>
      <protection locked="0"/>
    </xf>
    <xf numFmtId="0" fontId="28" fillId="0" borderId="12" xfId="0" applyFont="1" applyFill="1" applyBorder="1" applyAlignment="1" applyProtection="1">
      <alignment vertical="center" wrapText="1" shrinkToFit="1"/>
      <protection locked="0"/>
    </xf>
    <xf numFmtId="0" fontId="28" fillId="0" borderId="102"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103"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28" fillId="25" borderId="23" xfId="0" applyFont="1" applyFill="1" applyBorder="1" applyAlignment="1">
      <alignment horizontal="left" vertical="center" wrapText="1"/>
    </xf>
    <xf numFmtId="0" fontId="28" fillId="25" borderId="17" xfId="0" applyFont="1" applyFill="1" applyBorder="1" applyAlignment="1">
      <alignment horizontal="left" vertical="center" wrapText="1"/>
    </xf>
    <xf numFmtId="0" fontId="28" fillId="25" borderId="16" xfId="0" applyFont="1" applyFill="1" applyBorder="1" applyAlignment="1">
      <alignment horizontal="left" vertical="center" wrapText="1"/>
    </xf>
    <xf numFmtId="0" fontId="0" fillId="0" borderId="19" xfId="0" applyBorder="1" applyAlignment="1">
      <alignment vertical="center" wrapText="1"/>
    </xf>
    <xf numFmtId="0" fontId="0" fillId="0" borderId="11" xfId="0" applyBorder="1" applyAlignment="1">
      <alignment vertical="center" wrapText="1"/>
    </xf>
    <xf numFmtId="0" fontId="0" fillId="0" borderId="20" xfId="0" applyBorder="1" applyAlignment="1">
      <alignment vertical="center" wrapText="1"/>
    </xf>
    <xf numFmtId="0" fontId="28" fillId="0" borderId="23" xfId="0" applyFont="1" applyFill="1" applyBorder="1" applyAlignment="1" applyProtection="1">
      <alignment horizontal="left" vertical="center" shrinkToFit="1"/>
      <protection locked="0"/>
    </xf>
    <xf numFmtId="0" fontId="28" fillId="0" borderId="17" xfId="0" applyFont="1" applyFill="1" applyBorder="1" applyAlignment="1" applyProtection="1">
      <alignment horizontal="left" vertical="center" shrinkToFit="1"/>
      <protection locked="0"/>
    </xf>
    <xf numFmtId="0" fontId="28" fillId="0" borderId="142" xfId="0" applyFont="1" applyFill="1" applyBorder="1" applyAlignment="1" applyProtection="1">
      <alignment horizontal="left" vertical="center" shrinkToFit="1"/>
      <protection locked="0"/>
    </xf>
    <xf numFmtId="0" fontId="26" fillId="25" borderId="23" xfId="0" applyFont="1" applyFill="1" applyBorder="1" applyAlignment="1">
      <alignment vertical="center"/>
    </xf>
    <xf numFmtId="0" fontId="26" fillId="25" borderId="17" xfId="0" applyFont="1" applyFill="1" applyBorder="1" applyAlignment="1">
      <alignment vertical="center"/>
    </xf>
    <xf numFmtId="0" fontId="26" fillId="25" borderId="16" xfId="0" applyFont="1" applyFill="1" applyBorder="1" applyAlignment="1">
      <alignment vertical="center"/>
    </xf>
    <xf numFmtId="0" fontId="26" fillId="0" borderId="17" xfId="0" applyFont="1" applyBorder="1" applyAlignment="1" applyProtection="1">
      <alignment horizontal="left" vertical="top" wrapText="1" shrinkToFit="1"/>
      <protection locked="0"/>
    </xf>
    <xf numFmtId="0" fontId="26" fillId="0" borderId="15" xfId="0" applyFont="1" applyBorder="1" applyAlignment="1" applyProtection="1">
      <alignment horizontal="left" vertical="center" shrinkToFit="1"/>
      <protection locked="0"/>
    </xf>
    <xf numFmtId="0" fontId="26" fillId="25" borderId="57" xfId="0" applyFont="1" applyFill="1" applyBorder="1" applyAlignment="1">
      <alignment horizontal="center" vertical="center"/>
    </xf>
    <xf numFmtId="0" fontId="26" fillId="0" borderId="17" xfId="0" applyFont="1" applyBorder="1" applyAlignment="1" applyProtection="1">
      <alignment horizontal="left" vertical="center" shrinkToFit="1"/>
      <protection locked="0"/>
    </xf>
    <xf numFmtId="0" fontId="26" fillId="0" borderId="17" xfId="0" applyFont="1" applyBorder="1" applyAlignment="1" applyProtection="1">
      <alignment horizontal="center" vertical="center" shrinkToFit="1"/>
      <protection locked="0"/>
    </xf>
    <xf numFmtId="0" fontId="24" fillId="0" borderId="21" xfId="0" applyFont="1" applyFill="1" applyBorder="1" applyAlignment="1">
      <alignment horizontal="center" vertical="top" wrapText="1"/>
    </xf>
    <xf numFmtId="0" fontId="26" fillId="0" borderId="23" xfId="0" applyFont="1" applyFill="1" applyBorder="1" applyAlignment="1" applyProtection="1">
      <alignment horizontal="left" vertical="center" shrinkToFit="1"/>
      <protection locked="0"/>
    </xf>
    <xf numFmtId="0" fontId="26" fillId="0" borderId="17" xfId="0" applyFont="1" applyFill="1" applyBorder="1" applyAlignment="1" applyProtection="1">
      <alignment horizontal="left" vertical="center" shrinkToFit="1"/>
      <protection locked="0"/>
    </xf>
    <xf numFmtId="0" fontId="26" fillId="0" borderId="16" xfId="0" applyFont="1" applyFill="1" applyBorder="1" applyAlignment="1" applyProtection="1">
      <alignment horizontal="left" vertical="center" shrinkToFit="1"/>
      <protection locked="0"/>
    </xf>
    <xf numFmtId="0" fontId="26" fillId="0" borderId="23" xfId="0" applyNumberFormat="1" applyFont="1" applyFill="1" applyBorder="1" applyAlignment="1" applyProtection="1">
      <alignment horizontal="center" vertical="center" shrinkToFit="1"/>
      <protection locked="0"/>
    </xf>
    <xf numFmtId="0" fontId="26" fillId="0" borderId="17" xfId="0" applyNumberFormat="1" applyFont="1" applyFill="1" applyBorder="1" applyAlignment="1" applyProtection="1">
      <alignment horizontal="center" vertical="center" shrinkToFit="1"/>
      <protection locked="0"/>
    </xf>
    <xf numFmtId="0" fontId="26" fillId="0" borderId="2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12" xfId="0" applyFont="1" applyFill="1" applyBorder="1" applyAlignment="1" applyProtection="1">
      <alignment horizontal="left" vertical="top" shrinkToFit="1"/>
      <protection locked="0"/>
    </xf>
    <xf numFmtId="0" fontId="26" fillId="25" borderId="57" xfId="0" applyFont="1" applyFill="1" applyBorder="1" applyAlignment="1">
      <alignment horizontal="center" vertical="center" shrinkToFit="1"/>
    </xf>
    <xf numFmtId="0" fontId="26" fillId="27" borderId="105" xfId="0" applyFont="1" applyFill="1" applyBorder="1" applyAlignment="1" applyProtection="1">
      <alignment horizontal="center" vertical="center" shrinkToFit="1"/>
    </xf>
    <xf numFmtId="0" fontId="28" fillId="0" borderId="17" xfId="0" applyFont="1" applyBorder="1" applyAlignment="1">
      <alignment vertical="top" wrapText="1"/>
    </xf>
    <xf numFmtId="0" fontId="26" fillId="26" borderId="86" xfId="0" applyFont="1" applyFill="1" applyBorder="1" applyAlignment="1" applyProtection="1">
      <alignment horizontal="center" vertical="center" shrinkToFit="1"/>
      <protection locked="0"/>
    </xf>
    <xf numFmtId="0" fontId="26" fillId="26" borderId="87" xfId="0" applyFont="1" applyFill="1" applyBorder="1" applyAlignment="1" applyProtection="1">
      <alignment horizontal="center" vertical="center" shrinkToFit="1"/>
      <protection locked="0"/>
    </xf>
    <xf numFmtId="0" fontId="26" fillId="26" borderId="97" xfId="0" applyFont="1" applyFill="1" applyBorder="1" applyAlignment="1" applyProtection="1">
      <alignment horizontal="center" vertical="center" shrinkToFit="1"/>
      <protection locked="0"/>
    </xf>
    <xf numFmtId="0" fontId="26" fillId="0" borderId="107" xfId="0" applyFont="1" applyBorder="1" applyAlignment="1">
      <alignment horizontal="center" vertical="center" shrinkToFit="1"/>
    </xf>
    <xf numFmtId="0" fontId="26" fillId="0" borderId="57" xfId="0" applyFont="1" applyBorder="1" applyAlignment="1">
      <alignment horizontal="center" vertical="center" shrinkToFit="1"/>
    </xf>
    <xf numFmtId="0" fontId="26" fillId="26" borderId="23" xfId="0" applyFont="1" applyFill="1" applyBorder="1" applyAlignment="1" applyProtection="1">
      <alignment horizontal="center" vertical="center" shrinkToFit="1"/>
      <protection locked="0"/>
    </xf>
    <xf numFmtId="0" fontId="26" fillId="26" borderId="17" xfId="0" applyFont="1" applyFill="1" applyBorder="1" applyAlignment="1" applyProtection="1">
      <alignment horizontal="center" vertical="center" shrinkToFit="1"/>
      <protection locked="0"/>
    </xf>
    <xf numFmtId="0" fontId="26" fillId="26" borderId="16" xfId="0" applyFont="1" applyFill="1" applyBorder="1" applyAlignment="1" applyProtection="1">
      <alignment horizontal="center" vertical="center" shrinkToFit="1"/>
      <protection locked="0"/>
    </xf>
    <xf numFmtId="0" fontId="26" fillId="26" borderId="15" xfId="0" applyFont="1" applyFill="1" applyBorder="1" applyAlignment="1" applyProtection="1">
      <alignment horizontal="center" vertical="center" shrinkToFit="1"/>
      <protection locked="0"/>
    </xf>
    <xf numFmtId="0" fontId="26" fillId="26" borderId="84" xfId="0" applyFont="1" applyFill="1" applyBorder="1" applyAlignment="1" applyProtection="1">
      <alignment horizontal="center" vertical="center" shrinkToFit="1"/>
      <protection locked="0"/>
    </xf>
    <xf numFmtId="0" fontId="26" fillId="26" borderId="85" xfId="0" applyFont="1" applyFill="1" applyBorder="1" applyAlignment="1" applyProtection="1">
      <alignment horizontal="center" vertical="center" shrinkToFit="1"/>
      <protection locked="0"/>
    </xf>
    <xf numFmtId="0" fontId="26" fillId="26" borderId="106" xfId="0" applyFont="1" applyFill="1" applyBorder="1" applyAlignment="1" applyProtection="1">
      <alignment horizontal="center" vertical="center" shrinkToFit="1"/>
      <protection locked="0"/>
    </xf>
    <xf numFmtId="0" fontId="26" fillId="26" borderId="105" xfId="0" applyFont="1" applyFill="1" applyBorder="1" applyAlignment="1" applyProtection="1">
      <alignment horizontal="center" vertical="center" shrinkToFit="1"/>
      <protection locked="0"/>
    </xf>
    <xf numFmtId="0" fontId="26" fillId="0" borderId="12" xfId="0" applyFont="1" applyFill="1" applyBorder="1" applyAlignment="1">
      <alignment horizontal="left" vertical="center" shrinkToFit="1"/>
    </xf>
    <xf numFmtId="0" fontId="24" fillId="0" borderId="22"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69" fillId="0" borderId="13" xfId="0" applyFont="1" applyFill="1" applyBorder="1" applyAlignment="1">
      <alignment vertical="top" wrapText="1"/>
    </xf>
    <xf numFmtId="0" fontId="69" fillId="0" borderId="14" xfId="0" applyFont="1" applyFill="1" applyBorder="1" applyAlignment="1">
      <alignment vertical="top" wrapText="1"/>
    </xf>
    <xf numFmtId="0" fontId="26" fillId="0" borderId="86" xfId="0" applyFont="1" applyFill="1" applyBorder="1" applyAlignment="1" applyProtection="1">
      <alignment horizontal="center" vertical="center" shrinkToFit="1"/>
      <protection locked="0"/>
    </xf>
    <xf numFmtId="0" fontId="26" fillId="0" borderId="97" xfId="0" applyFont="1" applyFill="1" applyBorder="1" applyAlignment="1" applyProtection="1">
      <alignment horizontal="center" vertical="center" shrinkToFit="1"/>
      <protection locked="0"/>
    </xf>
    <xf numFmtId="0" fontId="26" fillId="0" borderId="82" xfId="0" applyFont="1" applyFill="1" applyBorder="1" applyAlignment="1" applyProtection="1">
      <alignment horizontal="center" vertical="center" shrinkToFit="1"/>
      <protection locked="0"/>
    </xf>
    <xf numFmtId="0" fontId="26" fillId="0" borderId="95" xfId="0" applyFont="1" applyFill="1" applyBorder="1" applyAlignment="1" applyProtection="1">
      <alignment horizontal="center" vertical="center" shrinkToFit="1"/>
      <protection locked="0"/>
    </xf>
    <xf numFmtId="0" fontId="26" fillId="0" borderId="57" xfId="0" applyFont="1" applyBorder="1" applyAlignment="1">
      <alignment horizontal="center" vertical="center"/>
    </xf>
    <xf numFmtId="0" fontId="28" fillId="0" borderId="0" xfId="0" applyFont="1" applyBorder="1" applyAlignment="1">
      <alignment horizontal="left" vertical="center" shrinkToFit="1"/>
    </xf>
    <xf numFmtId="0" fontId="28" fillId="0" borderId="14" xfId="0" applyFont="1" applyBorder="1" applyAlignment="1">
      <alignment horizontal="left" vertical="center" shrinkToFit="1"/>
    </xf>
    <xf numFmtId="0" fontId="24" fillId="0" borderId="18" xfId="0" applyFont="1" applyFill="1" applyBorder="1" applyAlignment="1">
      <alignment horizontal="left" vertical="top" wrapText="1"/>
    </xf>
    <xf numFmtId="0" fontId="24" fillId="0" borderId="13"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shrinkToFit="1"/>
      <protection locked="0"/>
    </xf>
    <xf numFmtId="0" fontId="24" fillId="0" borderId="23"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6" fillId="0" borderId="15" xfId="0" applyFont="1" applyFill="1" applyBorder="1" applyAlignment="1">
      <alignment vertical="center"/>
    </xf>
    <xf numFmtId="0" fontId="26" fillId="0" borderId="23" xfId="0" applyFont="1" applyBorder="1" applyAlignment="1">
      <alignment vertical="center"/>
    </xf>
    <xf numFmtId="0" fontId="26" fillId="0" borderId="17" xfId="0" applyFont="1" applyBorder="1" applyAlignment="1">
      <alignment vertical="center"/>
    </xf>
    <xf numFmtId="0" fontId="26" fillId="0" borderId="16" xfId="0" applyFont="1" applyBorder="1" applyAlignment="1">
      <alignment vertical="center"/>
    </xf>
    <xf numFmtId="0" fontId="26" fillId="0" borderId="61" xfId="0" applyFont="1" applyFill="1" applyBorder="1" applyAlignment="1">
      <alignment vertical="center"/>
    </xf>
    <xf numFmtId="0" fontId="24" fillId="0" borderId="18" xfId="0" applyFont="1" applyFill="1" applyBorder="1" applyAlignment="1" applyProtection="1">
      <alignment horizontal="left" vertical="top" wrapText="1"/>
      <protection locked="0"/>
    </xf>
    <xf numFmtId="0" fontId="24" fillId="0" borderId="21" xfId="0" applyFont="1" applyFill="1" applyBorder="1" applyAlignment="1" applyProtection="1">
      <alignment horizontal="left" vertical="top" wrapText="1"/>
      <protection locked="0"/>
    </xf>
    <xf numFmtId="0" fontId="26" fillId="0" borderId="0" xfId="0" applyFont="1" applyBorder="1" applyAlignment="1">
      <alignment vertical="top" wrapText="1"/>
    </xf>
    <xf numFmtId="0" fontId="26" fillId="0" borderId="0" xfId="0" applyFont="1" applyBorder="1" applyAlignment="1">
      <alignment vertical="top"/>
    </xf>
    <xf numFmtId="0" fontId="26"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4" fillId="34" borderId="15" xfId="0" applyFont="1" applyFill="1" applyBorder="1" applyAlignment="1">
      <alignment horizontal="center" vertical="center" wrapText="1"/>
    </xf>
    <xf numFmtId="0" fontId="24" fillId="34" borderId="23" xfId="0"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6" fillId="0" borderId="0" xfId="0" applyFont="1" applyFill="1" applyBorder="1" applyAlignment="1">
      <alignment horizontal="left" vertical="center" shrinkToFit="1"/>
    </xf>
    <xf numFmtId="0" fontId="26" fillId="0" borderId="15" xfId="0" applyFont="1" applyBorder="1" applyAlignment="1">
      <alignment vertical="center"/>
    </xf>
    <xf numFmtId="0" fontId="26" fillId="0" borderId="13" xfId="0" applyFont="1" applyFill="1" applyBorder="1" applyAlignment="1">
      <alignment vertical="top" wrapText="1"/>
    </xf>
    <xf numFmtId="0" fontId="26" fillId="0" borderId="0" xfId="0" applyFont="1" applyFill="1" applyBorder="1" applyAlignment="1">
      <alignment vertical="top"/>
    </xf>
    <xf numFmtId="0" fontId="26" fillId="0" borderId="14" xfId="0" applyFont="1" applyFill="1" applyBorder="1" applyAlignment="1">
      <alignment vertical="top"/>
    </xf>
    <xf numFmtId="0" fontId="26" fillId="0" borderId="13" xfId="0" applyFont="1" applyFill="1" applyBorder="1" applyAlignment="1">
      <alignment vertical="top"/>
    </xf>
    <xf numFmtId="0" fontId="26" fillId="0" borderId="15" xfId="0" applyFont="1" applyBorder="1" applyAlignment="1" applyProtection="1">
      <alignment horizontal="left" vertical="center"/>
      <protection locked="0"/>
    </xf>
    <xf numFmtId="0" fontId="26" fillId="0" borderId="23" xfId="0" applyFont="1" applyBorder="1" applyAlignment="1" applyProtection="1">
      <alignment vertical="center"/>
      <protection locked="0"/>
    </xf>
    <xf numFmtId="0" fontId="26" fillId="0" borderId="17" xfId="0" applyFont="1" applyBorder="1" applyAlignment="1" applyProtection="1">
      <alignment vertical="center"/>
      <protection locked="0"/>
    </xf>
    <xf numFmtId="2" fontId="26" fillId="27" borderId="22" xfId="0" applyNumberFormat="1" applyFont="1" applyFill="1" applyBorder="1" applyAlignment="1">
      <alignment horizontal="center" vertical="center"/>
    </xf>
    <xf numFmtId="2" fontId="26" fillId="27" borderId="10" xfId="0" applyNumberFormat="1" applyFont="1" applyFill="1" applyBorder="1" applyAlignment="1">
      <alignment horizontal="center" vertical="center"/>
    </xf>
    <xf numFmtId="2" fontId="26" fillId="27" borderId="11" xfId="0" applyNumberFormat="1" applyFont="1" applyFill="1" applyBorder="1" applyAlignment="1">
      <alignment horizontal="center" vertical="center"/>
    </xf>
    <xf numFmtId="2" fontId="26" fillId="27" borderId="12" xfId="0" applyNumberFormat="1" applyFont="1" applyFill="1" applyBorder="1" applyAlignment="1">
      <alignment horizontal="center" vertical="center"/>
    </xf>
    <xf numFmtId="0" fontId="26" fillId="25" borderId="22" xfId="0" applyFont="1" applyFill="1" applyBorder="1" applyAlignment="1">
      <alignment horizontal="center" vertical="top" wrapText="1"/>
    </xf>
    <xf numFmtId="0" fontId="26" fillId="25" borderId="19" xfId="0" applyFont="1" applyFill="1" applyBorder="1" applyAlignment="1">
      <alignment horizontal="center" vertical="top"/>
    </xf>
    <xf numFmtId="0" fontId="26" fillId="25" borderId="11" xfId="0" applyFont="1" applyFill="1" applyBorder="1" applyAlignment="1">
      <alignment horizontal="center" vertical="top"/>
    </xf>
    <xf numFmtId="0" fontId="26" fillId="25" borderId="20" xfId="0" applyFont="1" applyFill="1" applyBorder="1" applyAlignment="1">
      <alignment horizontal="center" vertical="top"/>
    </xf>
    <xf numFmtId="179" fontId="26" fillId="27" borderId="23" xfId="0" applyNumberFormat="1" applyFont="1" applyFill="1" applyBorder="1" applyAlignment="1">
      <alignment horizontal="right" vertical="center"/>
    </xf>
    <xf numFmtId="0" fontId="26" fillId="27" borderId="17" xfId="0" applyFont="1" applyFill="1" applyBorder="1" applyAlignment="1">
      <alignment horizontal="right" vertical="center"/>
    </xf>
    <xf numFmtId="0" fontId="26" fillId="27" borderId="16" xfId="0" applyFont="1" applyFill="1" applyBorder="1" applyAlignment="1">
      <alignment horizontal="right" vertical="center"/>
    </xf>
    <xf numFmtId="0" fontId="24" fillId="0" borderId="13" xfId="0" applyFont="1" applyFill="1" applyBorder="1" applyAlignment="1" applyProtection="1">
      <alignment vertical="top" wrapText="1"/>
    </xf>
    <xf numFmtId="0" fontId="0" fillId="0" borderId="14" xfId="0" applyFont="1" applyBorder="1" applyAlignment="1">
      <alignment horizontal="left" vertical="top" wrapText="1"/>
    </xf>
    <xf numFmtId="0" fontId="26" fillId="0" borderId="23" xfId="0" applyFont="1" applyBorder="1" applyAlignment="1" applyProtection="1">
      <alignment vertical="center" shrinkToFit="1"/>
      <protection locked="0"/>
    </xf>
    <xf numFmtId="0" fontId="26" fillId="0" borderId="16" xfId="0" applyFont="1" applyBorder="1" applyAlignment="1" applyProtection="1">
      <alignment vertical="center" shrinkToFit="1"/>
      <protection locked="0"/>
    </xf>
    <xf numFmtId="0" fontId="26" fillId="26" borderId="82" xfId="0" applyFont="1" applyFill="1" applyBorder="1" applyAlignment="1" applyProtection="1">
      <alignment horizontal="center" vertical="center" shrinkToFit="1"/>
      <protection locked="0"/>
    </xf>
    <xf numFmtId="0" fontId="26" fillId="26" borderId="83" xfId="0" applyFont="1" applyFill="1" applyBorder="1" applyAlignment="1" applyProtection="1">
      <alignment horizontal="center" vertical="center" shrinkToFit="1"/>
      <protection locked="0"/>
    </xf>
    <xf numFmtId="0" fontId="26" fillId="26" borderId="95" xfId="0" applyFont="1" applyFill="1" applyBorder="1" applyAlignment="1" applyProtection="1">
      <alignment horizontal="center" vertical="center" shrinkToFit="1"/>
      <protection locked="0"/>
    </xf>
    <xf numFmtId="0" fontId="26" fillId="0" borderId="104" xfId="0" applyFont="1" applyBorder="1" applyAlignment="1">
      <alignment horizontal="center" vertical="center" shrinkToFit="1"/>
    </xf>
    <xf numFmtId="0" fontId="26" fillId="26" borderId="94" xfId="0" applyFont="1" applyFill="1" applyBorder="1" applyAlignment="1" applyProtection="1">
      <alignment horizontal="center" vertical="center" shrinkToFit="1"/>
      <protection locked="0"/>
    </xf>
    <xf numFmtId="0" fontId="26" fillId="26" borderId="96" xfId="0"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left" vertical="center" wrapText="1" shrinkToFit="1"/>
      <protection locked="0"/>
    </xf>
    <xf numFmtId="0" fontId="28" fillId="0" borderId="17" xfId="0" applyFont="1" applyFill="1" applyBorder="1" applyAlignment="1" applyProtection="1">
      <alignment horizontal="left" vertical="center" wrapText="1" shrinkToFit="1"/>
      <protection locked="0"/>
    </xf>
    <xf numFmtId="0" fontId="28" fillId="0" borderId="142" xfId="0" applyFont="1" applyFill="1" applyBorder="1" applyAlignment="1" applyProtection="1">
      <alignment horizontal="left" vertical="center" wrapText="1" shrinkToFit="1"/>
      <protection locked="0"/>
    </xf>
    <xf numFmtId="0" fontId="28" fillId="0" borderId="101" xfId="0" applyFont="1" applyFill="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6" fillId="0" borderId="18" xfId="0" applyFont="1" applyBorder="1" applyAlignment="1">
      <alignment vertical="top" wrapText="1"/>
    </xf>
    <xf numFmtId="0" fontId="25" fillId="27" borderId="15" xfId="0" applyFont="1" applyFill="1" applyBorder="1" applyAlignment="1" applyProtection="1">
      <alignment horizontal="center" vertical="center" shrinkToFit="1"/>
    </xf>
    <xf numFmtId="0" fontId="24" fillId="0" borderId="142" xfId="0" applyFont="1" applyFill="1" applyBorder="1" applyAlignment="1">
      <alignment horizontal="center" vertical="top" wrapText="1"/>
    </xf>
    <xf numFmtId="0" fontId="24" fillId="0" borderId="101" xfId="0" applyFont="1" applyFill="1" applyBorder="1" applyAlignment="1">
      <alignment horizontal="center" vertical="top" wrapText="1"/>
    </xf>
    <xf numFmtId="0" fontId="26" fillId="0" borderId="23" xfId="0" applyFont="1" applyBorder="1" applyAlignment="1">
      <alignment horizontal="center" vertical="top"/>
    </xf>
    <xf numFmtId="0" fontId="26" fillId="0" borderId="17" xfId="0" applyFont="1" applyBorder="1" applyAlignment="1">
      <alignment horizontal="center" vertical="top"/>
    </xf>
    <xf numFmtId="0" fontId="26" fillId="0" borderId="16" xfId="0" applyFont="1" applyBorder="1" applyAlignment="1">
      <alignment horizontal="center" vertical="top"/>
    </xf>
    <xf numFmtId="0" fontId="24" fillId="29" borderId="23" xfId="0" applyFont="1" applyFill="1" applyBorder="1" applyAlignment="1">
      <alignment horizontal="center" vertical="top"/>
    </xf>
    <xf numFmtId="0" fontId="24" fillId="29" borderId="17" xfId="0" applyFont="1" applyFill="1" applyBorder="1" applyAlignment="1">
      <alignment horizontal="center" vertical="top"/>
    </xf>
    <xf numFmtId="0" fontId="24" fillId="29" borderId="16" xfId="0" applyFont="1" applyFill="1" applyBorder="1" applyAlignment="1">
      <alignment horizontal="center" vertical="top"/>
    </xf>
    <xf numFmtId="0" fontId="0" fillId="0" borderId="18" xfId="0" applyBorder="1" applyAlignment="1">
      <alignment vertical="top" wrapText="1"/>
    </xf>
    <xf numFmtId="0" fontId="0" fillId="0" borderId="21" xfId="0" applyBorder="1" applyAlignment="1">
      <alignment vertical="top" wrapText="1"/>
    </xf>
    <xf numFmtId="0" fontId="63" fillId="0" borderId="0" xfId="0" applyFont="1" applyFill="1" applyBorder="1" applyAlignment="1">
      <alignment vertical="top" wrapText="1"/>
    </xf>
    <xf numFmtId="0" fontId="0" fillId="0" borderId="0" xfId="0" applyBorder="1" applyAlignment="1">
      <alignment vertical="top" wrapText="1"/>
    </xf>
    <xf numFmtId="0" fontId="24" fillId="0" borderId="21" xfId="0" applyFont="1" applyFill="1" applyBorder="1" applyAlignment="1">
      <alignment vertical="top" wrapText="1"/>
    </xf>
    <xf numFmtId="0" fontId="39" fillId="0" borderId="0" xfId="0" applyFont="1" applyFill="1" applyBorder="1" applyAlignment="1">
      <alignment horizontal="left" vertical="center" wrapText="1"/>
    </xf>
    <xf numFmtId="0" fontId="0" fillId="0" borderId="15" xfId="0" applyBorder="1" applyAlignment="1" applyProtection="1">
      <alignment horizontal="center" vertical="top"/>
      <protection locked="0"/>
    </xf>
    <xf numFmtId="0" fontId="0" fillId="0" borderId="23" xfId="0" applyBorder="1" applyAlignment="1" applyProtection="1">
      <alignment horizontal="center" vertical="top"/>
      <protection locked="0"/>
    </xf>
    <xf numFmtId="0" fontId="39" fillId="0" borderId="0" xfId="0" applyFont="1" applyBorder="1" applyAlignment="1">
      <alignment vertical="top" wrapText="1"/>
    </xf>
    <xf numFmtId="0" fontId="24" fillId="0" borderId="18" xfId="0" applyFont="1" applyBorder="1" applyAlignment="1">
      <alignment vertical="top" wrapText="1"/>
    </xf>
    <xf numFmtId="0" fontId="24" fillId="0" borderId="21" xfId="0" applyFont="1" applyBorder="1" applyAlignment="1">
      <alignment vertical="top" wrapText="1"/>
    </xf>
    <xf numFmtId="0" fontId="65" fillId="0" borderId="0" xfId="0" applyFont="1" applyBorder="1" applyAlignment="1">
      <alignment horizontal="left" vertical="top"/>
    </xf>
    <xf numFmtId="0" fontId="0" fillId="0" borderId="0" xfId="0" applyBorder="1" applyAlignment="1">
      <alignment vertical="top"/>
    </xf>
    <xf numFmtId="0" fontId="26" fillId="0" borderId="0" xfId="0" applyFont="1" applyBorder="1" applyAlignment="1">
      <alignment horizontal="left" vertical="top"/>
    </xf>
    <xf numFmtId="0" fontId="26" fillId="0" borderId="22"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39" fillId="0" borderId="0" xfId="0" applyFont="1" applyBorder="1" applyAlignment="1">
      <alignment horizontal="left" vertical="top" wrapText="1"/>
    </xf>
    <xf numFmtId="0" fontId="39" fillId="0" borderId="0" xfId="0" applyFont="1" applyBorder="1" applyAlignment="1">
      <alignment horizontal="left" vertical="top"/>
    </xf>
    <xf numFmtId="0" fontId="26" fillId="0" borderId="22"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protection locked="0"/>
    </xf>
    <xf numFmtId="0" fontId="26" fillId="0" borderId="19"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wrapText="1"/>
      <protection locked="0"/>
    </xf>
    <xf numFmtId="0" fontId="24" fillId="0" borderId="18" xfId="0" applyFont="1" applyFill="1" applyBorder="1" applyAlignment="1" applyProtection="1">
      <alignment vertical="top" wrapText="1"/>
    </xf>
    <xf numFmtId="0" fontId="24" fillId="0" borderId="0" xfId="0" applyFont="1" applyFill="1" applyBorder="1" applyAlignment="1" applyProtection="1">
      <alignment horizontal="center" vertical="center"/>
    </xf>
    <xf numFmtId="0" fontId="26" fillId="0" borderId="14" xfId="0" applyFont="1" applyBorder="1" applyAlignment="1">
      <alignment vertical="center"/>
    </xf>
    <xf numFmtId="0" fontId="26" fillId="26" borderId="19" xfId="0" applyFont="1" applyFill="1" applyBorder="1" applyAlignment="1" applyProtection="1">
      <alignment horizontal="center" vertical="center" wrapText="1"/>
      <protection locked="0"/>
    </xf>
    <xf numFmtId="0" fontId="26" fillId="26" borderId="2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center" wrapText="1"/>
    </xf>
    <xf numFmtId="0" fontId="26" fillId="25" borderId="58" xfId="0" applyFont="1" applyFill="1" applyBorder="1" applyAlignment="1" applyProtection="1">
      <alignment horizontal="center" vertical="center"/>
    </xf>
    <xf numFmtId="0" fontId="26" fillId="25" borderId="59" xfId="0" applyFont="1" applyFill="1" applyBorder="1" applyAlignment="1" applyProtection="1">
      <alignment horizontal="center" vertical="center"/>
    </xf>
    <xf numFmtId="0" fontId="26" fillId="25" borderId="60" xfId="0" applyFont="1" applyFill="1" applyBorder="1" applyAlignment="1" applyProtection="1">
      <alignment horizontal="center" vertical="center"/>
    </xf>
    <xf numFmtId="0" fontId="26" fillId="25" borderId="15" xfId="0" applyFont="1" applyFill="1" applyBorder="1" applyAlignment="1" applyProtection="1">
      <alignment horizontal="center" vertical="center" wrapText="1"/>
    </xf>
    <xf numFmtId="0" fontId="26" fillId="25" borderId="23" xfId="0" applyFont="1" applyFill="1" applyBorder="1" applyAlignment="1" applyProtection="1">
      <alignment horizontal="center" vertical="center" wrapText="1"/>
    </xf>
    <xf numFmtId="0" fontId="26" fillId="25" borderId="17" xfId="0" applyFont="1" applyFill="1" applyBorder="1" applyAlignment="1" applyProtection="1">
      <alignment horizontal="center" vertical="center" wrapText="1"/>
    </xf>
    <xf numFmtId="0" fontId="26" fillId="25" borderId="16" xfId="0" applyFont="1" applyFill="1" applyBorder="1" applyAlignment="1" applyProtection="1">
      <alignment horizontal="center" vertical="center" wrapText="1"/>
    </xf>
    <xf numFmtId="0" fontId="26" fillId="0" borderId="12" xfId="0" applyFont="1" applyFill="1" applyBorder="1" applyAlignment="1" applyProtection="1">
      <alignment horizontal="left" vertical="center" wrapText="1"/>
    </xf>
    <xf numFmtId="0" fontId="26" fillId="0" borderId="12" xfId="0" applyFont="1" applyBorder="1" applyAlignment="1">
      <alignment horizontal="left" vertical="center" wrapText="1"/>
    </xf>
    <xf numFmtId="0" fontId="26" fillId="0" borderId="22" xfId="0" applyFont="1" applyBorder="1" applyAlignment="1" applyProtection="1">
      <alignment vertical="top" wrapText="1"/>
      <protection locked="0"/>
    </xf>
    <xf numFmtId="0" fontId="26" fillId="0" borderId="10"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0" xfId="0" applyFont="1" applyBorder="1" applyAlignment="1" applyProtection="1">
      <alignment vertical="center" wrapText="1"/>
      <protection locked="0"/>
    </xf>
    <xf numFmtId="0" fontId="26" fillId="0" borderId="14"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6" fillId="0" borderId="20" xfId="0" applyFont="1" applyBorder="1" applyAlignment="1" applyProtection="1">
      <alignment vertical="center" wrapText="1"/>
      <protection locked="0"/>
    </xf>
    <xf numFmtId="0" fontId="26" fillId="25" borderId="10" xfId="0" applyFont="1" applyFill="1" applyBorder="1" applyAlignment="1" applyProtection="1">
      <alignment horizontal="center" vertical="center"/>
    </xf>
    <xf numFmtId="0" fontId="26" fillId="25" borderId="19" xfId="0" applyFont="1" applyFill="1" applyBorder="1" applyAlignment="1" applyProtection="1">
      <alignment horizontal="center" vertical="center"/>
    </xf>
    <xf numFmtId="0" fontId="26" fillId="25" borderId="11" xfId="0" applyFont="1" applyFill="1" applyBorder="1" applyAlignment="1" applyProtection="1">
      <alignment horizontal="center" vertical="center"/>
    </xf>
    <xf numFmtId="0" fontId="26" fillId="25" borderId="12" xfId="0" applyFont="1" applyFill="1" applyBorder="1" applyAlignment="1" applyProtection="1">
      <alignment horizontal="center" vertical="center"/>
    </xf>
    <xf numFmtId="0" fontId="26" fillId="25" borderId="20" xfId="0" applyFont="1" applyFill="1" applyBorder="1" applyAlignment="1" applyProtection="1">
      <alignment horizontal="center" vertical="center"/>
    </xf>
    <xf numFmtId="0" fontId="24" fillId="25" borderId="23" xfId="0" applyFont="1" applyFill="1" applyBorder="1" applyAlignment="1" applyProtection="1">
      <alignment horizontal="center" vertical="center" wrapText="1"/>
    </xf>
    <xf numFmtId="0" fontId="24" fillId="25" borderId="17" xfId="0" applyFont="1" applyFill="1" applyBorder="1" applyAlignment="1" applyProtection="1">
      <alignment horizontal="center" vertical="center" wrapText="1"/>
    </xf>
    <xf numFmtId="0" fontId="24" fillId="25" borderId="16" xfId="0" applyFont="1" applyFill="1" applyBorder="1" applyAlignment="1" applyProtection="1">
      <alignment horizontal="center" vertical="center" wrapText="1"/>
    </xf>
    <xf numFmtId="0" fontId="26" fillId="0" borderId="23"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41" fillId="0" borderId="23" xfId="0" applyFont="1" applyFill="1" applyBorder="1" applyAlignment="1" applyProtection="1">
      <alignment horizontal="right" vertical="center"/>
      <protection locked="0"/>
    </xf>
    <xf numFmtId="0" fontId="41" fillId="0" borderId="17" xfId="0" applyFont="1" applyFill="1" applyBorder="1" applyAlignment="1" applyProtection="1">
      <alignment horizontal="right" vertical="center"/>
      <protection locked="0"/>
    </xf>
    <xf numFmtId="0" fontId="26" fillId="0" borderId="10" xfId="0" applyFont="1" applyBorder="1" applyAlignment="1" applyProtection="1">
      <alignment vertical="top" wrapText="1"/>
      <protection locked="0"/>
    </xf>
    <xf numFmtId="0" fontId="26" fillId="0" borderId="19" xfId="0" applyFont="1" applyBorder="1" applyAlignment="1" applyProtection="1">
      <alignment vertical="top" wrapText="1"/>
      <protection locked="0"/>
    </xf>
    <xf numFmtId="0" fontId="26" fillId="0" borderId="11" xfId="0" applyFont="1" applyBorder="1" applyAlignment="1" applyProtection="1">
      <alignment vertical="top" wrapText="1"/>
      <protection locked="0"/>
    </xf>
    <xf numFmtId="0" fontId="26" fillId="0" borderId="12" xfId="0" applyFont="1" applyBorder="1" applyAlignment="1" applyProtection="1">
      <alignment vertical="top" wrapText="1"/>
      <protection locked="0"/>
    </xf>
    <xf numFmtId="0" fontId="26" fillId="0" borderId="20" xfId="0" applyFont="1" applyBorder="1" applyAlignment="1" applyProtection="1">
      <alignment vertical="top" wrapText="1"/>
      <protection locked="0"/>
    </xf>
    <xf numFmtId="0" fontId="26" fillId="0" borderId="0" xfId="0" applyFont="1" applyFill="1" applyBorder="1" applyAlignment="1" applyProtection="1">
      <alignment vertical="top" wrapText="1" shrinkToFit="1"/>
    </xf>
    <xf numFmtId="0" fontId="26" fillId="0" borderId="14" xfId="0" applyFont="1" applyFill="1" applyBorder="1" applyAlignment="1" applyProtection="1">
      <alignment vertical="top" wrapText="1" shrinkToFit="1"/>
    </xf>
    <xf numFmtId="0" fontId="26" fillId="0" borderId="22" xfId="0" applyFont="1" applyFill="1" applyBorder="1" applyAlignment="1" applyProtection="1">
      <alignment horizontal="left" vertical="top" wrapText="1" shrinkToFit="1"/>
      <protection locked="0"/>
    </xf>
    <xf numFmtId="0" fontId="26" fillId="0" borderId="10" xfId="0" applyFont="1" applyFill="1" applyBorder="1" applyAlignment="1" applyProtection="1">
      <alignment horizontal="left" vertical="top" wrapText="1" shrinkToFit="1"/>
      <protection locked="0"/>
    </xf>
    <xf numFmtId="0" fontId="26" fillId="0" borderId="19" xfId="0" applyFont="1" applyFill="1" applyBorder="1" applyAlignment="1" applyProtection="1">
      <alignment horizontal="left" vertical="top" wrapText="1" shrinkToFit="1"/>
      <protection locked="0"/>
    </xf>
    <xf numFmtId="0" fontId="26" fillId="0" borderId="11" xfId="0" applyFont="1" applyFill="1" applyBorder="1" applyAlignment="1" applyProtection="1">
      <alignment horizontal="left" vertical="top" wrapText="1" shrinkToFit="1"/>
      <protection locked="0"/>
    </xf>
    <xf numFmtId="0" fontId="26" fillId="0" borderId="12" xfId="0" applyFont="1" applyFill="1" applyBorder="1" applyAlignment="1" applyProtection="1">
      <alignment horizontal="left" vertical="top" wrapText="1" shrinkToFit="1"/>
      <protection locked="0"/>
    </xf>
    <xf numFmtId="0" fontId="26" fillId="0" borderId="20" xfId="0" applyFont="1" applyFill="1" applyBorder="1" applyAlignment="1" applyProtection="1">
      <alignment horizontal="left" vertical="top" wrapText="1" shrinkToFit="1"/>
      <protection locked="0"/>
    </xf>
    <xf numFmtId="0" fontId="26" fillId="0" borderId="10" xfId="0" applyFont="1" applyFill="1" applyBorder="1" applyAlignment="1" applyProtection="1">
      <alignment horizontal="left" vertical="top" wrapText="1" shrinkToFit="1"/>
    </xf>
    <xf numFmtId="0" fontId="26" fillId="0" borderId="12" xfId="0" applyFont="1" applyFill="1" applyBorder="1" applyAlignment="1" applyProtection="1">
      <alignment horizontal="left" vertical="top" wrapText="1" shrinkToFit="1"/>
    </xf>
    <xf numFmtId="0" fontId="26" fillId="0" borderId="22" xfId="0" applyFont="1" applyFill="1" applyBorder="1" applyAlignment="1" applyProtection="1">
      <alignment vertical="top" wrapText="1"/>
      <protection locked="0"/>
    </xf>
    <xf numFmtId="0" fontId="26" fillId="0" borderId="10" xfId="0" applyFont="1" applyFill="1" applyBorder="1" applyAlignment="1" applyProtection="1">
      <alignment vertical="top" wrapText="1"/>
      <protection locked="0"/>
    </xf>
    <xf numFmtId="0" fontId="26" fillId="0" borderId="19" xfId="0" applyFont="1" applyFill="1" applyBorder="1" applyAlignment="1" applyProtection="1">
      <alignment vertical="top" wrapText="1"/>
      <protection locked="0"/>
    </xf>
    <xf numFmtId="0" fontId="26" fillId="0" borderId="11" xfId="0" applyFont="1" applyFill="1" applyBorder="1" applyAlignment="1" applyProtection="1">
      <alignment vertical="top" wrapText="1"/>
      <protection locked="0"/>
    </xf>
    <xf numFmtId="0" fontId="26" fillId="0" borderId="12" xfId="0" applyFont="1" applyFill="1" applyBorder="1" applyAlignment="1" applyProtection="1">
      <alignment vertical="top" wrapText="1"/>
      <protection locked="0"/>
    </xf>
    <xf numFmtId="0" fontId="26" fillId="0" borderId="20" xfId="0" applyFont="1" applyFill="1" applyBorder="1" applyAlignment="1" applyProtection="1">
      <alignment vertical="top" wrapText="1"/>
      <protection locked="0"/>
    </xf>
    <xf numFmtId="0" fontId="26" fillId="25" borderId="23" xfId="0" applyFont="1" applyFill="1" applyBorder="1" applyAlignment="1" applyProtection="1">
      <alignment horizontal="center" vertical="top"/>
    </xf>
    <xf numFmtId="0" fontId="26" fillId="25" borderId="17" xfId="0" applyFont="1" applyFill="1" applyBorder="1" applyAlignment="1" applyProtection="1">
      <alignment horizontal="center" vertical="top"/>
    </xf>
    <xf numFmtId="0" fontId="26" fillId="25" borderId="16" xfId="0" applyFont="1" applyFill="1" applyBorder="1" applyAlignment="1" applyProtection="1">
      <alignment horizontal="center" vertical="top"/>
    </xf>
    <xf numFmtId="0" fontId="26" fillId="0" borderId="23" xfId="0" applyFont="1" applyBorder="1" applyAlignment="1" applyProtection="1">
      <alignment vertical="top" shrinkToFit="1"/>
      <protection locked="0"/>
    </xf>
    <xf numFmtId="0" fontId="26" fillId="0" borderId="17" xfId="0" applyFont="1" applyBorder="1" applyAlignment="1" applyProtection="1">
      <alignment vertical="top" shrinkToFit="1"/>
      <protection locked="0"/>
    </xf>
    <xf numFmtId="0" fontId="26" fillId="0" borderId="16" xfId="0" applyFont="1" applyBorder="1" applyAlignment="1" applyProtection="1">
      <alignment vertical="top" shrinkToFit="1"/>
      <protection locked="0"/>
    </xf>
    <xf numFmtId="0" fontId="26" fillId="0" borderId="0" xfId="0" applyFont="1" applyBorder="1" applyAlignment="1" applyProtection="1">
      <alignment horizontal="left" vertical="top"/>
    </xf>
    <xf numFmtId="0" fontId="24" fillId="25" borderId="23" xfId="0" applyFont="1" applyFill="1" applyBorder="1" applyAlignment="1" applyProtection="1">
      <alignment horizontal="center" vertical="top"/>
    </xf>
    <xf numFmtId="0" fontId="24" fillId="25" borderId="17" xfId="0" applyFont="1" applyFill="1" applyBorder="1" applyAlignment="1" applyProtection="1">
      <alignment horizontal="center" vertical="top"/>
    </xf>
    <xf numFmtId="0" fontId="24" fillId="25" borderId="16" xfId="0" applyFont="1" applyFill="1" applyBorder="1" applyAlignment="1" applyProtection="1">
      <alignment horizontal="center" vertical="top"/>
    </xf>
    <xf numFmtId="0" fontId="26" fillId="25" borderId="15" xfId="0" applyFont="1" applyFill="1" applyBorder="1" applyAlignment="1" applyProtection="1">
      <alignment horizontal="center" vertical="top"/>
    </xf>
    <xf numFmtId="0" fontId="26" fillId="26" borderId="15" xfId="0" applyFont="1" applyFill="1" applyBorder="1" applyAlignment="1" applyProtection="1">
      <alignment horizontal="center" vertical="top"/>
      <protection locked="0"/>
    </xf>
    <xf numFmtId="0" fontId="26" fillId="0" borderId="14" xfId="0" applyFont="1" applyBorder="1" applyAlignment="1" applyProtection="1">
      <alignment horizontal="left" vertical="top"/>
    </xf>
    <xf numFmtId="0" fontId="24" fillId="0" borderId="0" xfId="0" applyFont="1" applyFill="1" applyBorder="1" applyAlignment="1" applyProtection="1">
      <alignment horizontal="left" vertical="top" wrapText="1"/>
    </xf>
    <xf numFmtId="0" fontId="26" fillId="0" borderId="0" xfId="0" applyFont="1" applyBorder="1" applyAlignment="1">
      <alignment horizontal="left" vertical="top" wrapText="1"/>
    </xf>
    <xf numFmtId="0" fontId="0" fillId="0" borderId="0" xfId="0" applyBorder="1" applyAlignment="1">
      <alignment horizontal="left" vertical="top" wrapText="1"/>
    </xf>
    <xf numFmtId="0" fontId="26" fillId="0" borderId="0" xfId="0" applyFont="1" applyFill="1" applyBorder="1" applyAlignment="1" applyProtection="1">
      <alignment vertical="center"/>
    </xf>
    <xf numFmtId="0" fontId="24" fillId="0" borderId="18" xfId="0" applyFont="1" applyFill="1" applyBorder="1" applyAlignment="1" applyProtection="1">
      <alignment horizontal="left" vertical="top" wrapText="1"/>
    </xf>
    <xf numFmtId="0" fontId="26" fillId="25" borderId="15" xfId="0" applyFont="1" applyFill="1" applyBorder="1" applyAlignment="1" applyProtection="1">
      <alignment horizontal="left" vertical="center" shrinkToFit="1"/>
    </xf>
    <xf numFmtId="0" fontId="24" fillId="35" borderId="13" xfId="0" applyFont="1" applyFill="1" applyBorder="1" applyAlignment="1" applyProtection="1">
      <alignment horizontal="center" vertical="top" wrapText="1" shrinkToFit="1"/>
    </xf>
    <xf numFmtId="0" fontId="24" fillId="35" borderId="0" xfId="0" applyFont="1" applyFill="1" applyBorder="1" applyAlignment="1" applyProtection="1">
      <alignment horizontal="center" vertical="top" wrapText="1" shrinkToFit="1"/>
    </xf>
    <xf numFmtId="0" fontId="24" fillId="35" borderId="14" xfId="0" applyFont="1" applyFill="1" applyBorder="1" applyAlignment="1" applyProtection="1">
      <alignment horizontal="center" vertical="top" wrapText="1" shrinkToFit="1"/>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6" fillId="0" borderId="14" xfId="0" applyFont="1" applyFill="1" applyBorder="1" applyAlignment="1" applyProtection="1">
      <alignment horizontal="left" vertical="center" wrapText="1"/>
    </xf>
    <xf numFmtId="0" fontId="24" fillId="25" borderId="11" xfId="0" applyFont="1" applyFill="1" applyBorder="1" applyAlignment="1" applyProtection="1">
      <alignment horizontal="center" vertical="top"/>
    </xf>
    <xf numFmtId="0" fontId="24" fillId="25" borderId="12" xfId="0" applyFont="1" applyFill="1" applyBorder="1" applyAlignment="1" applyProtection="1">
      <alignment horizontal="center" vertical="top"/>
    </xf>
    <xf numFmtId="0" fontId="24" fillId="25" borderId="20" xfId="0" applyFont="1" applyFill="1" applyBorder="1" applyAlignment="1" applyProtection="1">
      <alignment horizontal="center" vertical="top"/>
    </xf>
    <xf numFmtId="0" fontId="26" fillId="25" borderId="21" xfId="0" applyFont="1" applyFill="1" applyBorder="1" applyAlignment="1">
      <alignment horizontal="left" vertical="center" shrinkToFit="1"/>
    </xf>
    <xf numFmtId="0" fontId="24" fillId="29" borderId="13" xfId="0" applyFont="1" applyFill="1" applyBorder="1" applyAlignment="1">
      <alignment horizontal="center" vertical="top"/>
    </xf>
    <xf numFmtId="0" fontId="0" fillId="0" borderId="0" xfId="0" applyBorder="1" applyAlignment="1">
      <alignment horizontal="center" vertical="top"/>
    </xf>
    <xf numFmtId="0" fontId="0" fillId="0" borderId="14" xfId="0" applyBorder="1" applyAlignment="1">
      <alignment horizontal="center" vertical="top"/>
    </xf>
    <xf numFmtId="0" fontId="0" fillId="0" borderId="13" xfId="0" applyBorder="1" applyAlignment="1">
      <alignment horizontal="center" vertical="top"/>
    </xf>
    <xf numFmtId="0" fontId="0" fillId="0" borderId="0" xfId="0" applyAlignment="1">
      <alignment vertical="top"/>
    </xf>
    <xf numFmtId="0" fontId="0" fillId="0" borderId="0" xfId="0" applyBorder="1" applyAlignment="1">
      <alignment horizontal="center" vertical="top" wrapText="1" shrinkToFit="1"/>
    </xf>
    <xf numFmtId="0" fontId="0" fillId="0" borderId="14" xfId="0" applyBorder="1" applyAlignment="1">
      <alignment horizontal="center" vertical="top" wrapText="1" shrinkToFit="1"/>
    </xf>
    <xf numFmtId="0" fontId="0" fillId="0" borderId="13" xfId="0" applyBorder="1" applyAlignment="1">
      <alignment horizontal="center" vertical="top" wrapText="1" shrinkToFit="1"/>
    </xf>
    <xf numFmtId="0" fontId="64" fillId="0" borderId="18" xfId="0" applyFont="1" applyBorder="1" applyAlignment="1" applyProtection="1">
      <alignment horizontal="left" vertical="top" wrapText="1"/>
    </xf>
    <xf numFmtId="0" fontId="26" fillId="0" borderId="0" xfId="0" applyFont="1" applyBorder="1" applyAlignment="1" applyProtection="1">
      <alignment vertical="center"/>
    </xf>
    <xf numFmtId="0" fontId="26" fillId="0" borderId="12" xfId="0" applyFont="1" applyFill="1" applyBorder="1" applyAlignment="1" applyProtection="1">
      <alignment vertical="center"/>
    </xf>
    <xf numFmtId="0" fontId="26" fillId="0" borderId="12" xfId="0" applyFont="1" applyBorder="1" applyAlignment="1" applyProtection="1">
      <alignment vertical="center"/>
    </xf>
    <xf numFmtId="0" fontId="26" fillId="25" borderId="57" xfId="0" applyFont="1" applyFill="1" applyBorder="1" applyAlignment="1" applyProtection="1">
      <alignment horizontal="center" vertical="center"/>
    </xf>
    <xf numFmtId="0" fontId="26" fillId="25" borderId="23" xfId="0" applyFont="1" applyFill="1" applyBorder="1" applyAlignment="1" applyProtection="1">
      <alignment horizontal="center" vertical="center" shrinkToFit="1"/>
    </xf>
    <xf numFmtId="0" fontId="26" fillId="25" borderId="17" xfId="0" applyFont="1" applyFill="1" applyBorder="1" applyAlignment="1" applyProtection="1">
      <alignment horizontal="center" vertical="center" shrinkToFit="1"/>
    </xf>
    <xf numFmtId="0" fontId="26" fillId="25" borderId="16" xfId="0" applyFont="1" applyFill="1" applyBorder="1" applyAlignment="1" applyProtection="1">
      <alignment horizontal="center" vertical="center" shrinkToFit="1"/>
    </xf>
    <xf numFmtId="0" fontId="26" fillId="25" borderId="17" xfId="0" applyFont="1" applyFill="1" applyBorder="1" applyAlignment="1" applyProtection="1">
      <alignment horizontal="center" vertical="center"/>
    </xf>
    <xf numFmtId="0" fontId="26" fillId="25" borderId="16" xfId="0" applyFont="1" applyFill="1" applyBorder="1" applyAlignment="1" applyProtection="1">
      <alignment horizontal="center" vertical="center"/>
    </xf>
    <xf numFmtId="0" fontId="26" fillId="25" borderId="15" xfId="0" applyFont="1" applyFill="1" applyBorder="1" applyAlignment="1" applyProtection="1">
      <alignment horizontal="center" vertical="center"/>
    </xf>
    <xf numFmtId="0" fontId="24" fillId="25" borderId="22" xfId="0" applyFont="1" applyFill="1" applyBorder="1" applyAlignment="1" applyProtection="1">
      <alignment horizontal="center" vertical="center"/>
    </xf>
    <xf numFmtId="0" fontId="0" fillId="25" borderId="10" xfId="0" applyFill="1" applyBorder="1" applyAlignment="1">
      <alignment horizontal="center" vertical="center"/>
    </xf>
    <xf numFmtId="0" fontId="0" fillId="25" borderId="19" xfId="0" applyFill="1" applyBorder="1" applyAlignment="1">
      <alignment horizontal="center" vertical="center"/>
    </xf>
    <xf numFmtId="0" fontId="0" fillId="25" borderId="11" xfId="0" applyFill="1" applyBorder="1" applyAlignment="1">
      <alignment horizontal="center" vertical="center"/>
    </xf>
    <xf numFmtId="0" fontId="0" fillId="25" borderId="12" xfId="0" applyFill="1" applyBorder="1" applyAlignment="1">
      <alignment horizontal="center" vertical="center"/>
    </xf>
    <xf numFmtId="0" fontId="0" fillId="25" borderId="20" xfId="0" applyFill="1" applyBorder="1" applyAlignment="1">
      <alignment horizontal="center"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4" fillId="0" borderId="14" xfId="0" applyFont="1" applyFill="1" applyBorder="1" applyAlignment="1" applyProtection="1">
      <alignment horizontal="left" vertical="center" wrapText="1"/>
    </xf>
    <xf numFmtId="0" fontId="26" fillId="0" borderId="18" xfId="0" applyFont="1" applyBorder="1" applyAlignment="1" applyProtection="1">
      <alignment horizontal="left" vertical="top" wrapText="1"/>
    </xf>
    <xf numFmtId="0" fontId="26" fillId="0" borderId="18" xfId="0" applyFont="1" applyBorder="1" applyAlignment="1" applyProtection="1">
      <alignment vertical="top" wrapText="1"/>
    </xf>
    <xf numFmtId="0" fontId="26" fillId="24" borderId="23" xfId="0" applyFont="1" applyFill="1" applyBorder="1" applyAlignment="1" applyProtection="1">
      <alignment horizontal="left" vertical="center" shrinkToFit="1"/>
    </xf>
    <xf numFmtId="0" fontId="26" fillId="24" borderId="17" xfId="0" applyFont="1" applyFill="1" applyBorder="1" applyAlignment="1" applyProtection="1">
      <alignment horizontal="left" vertical="center" shrinkToFit="1"/>
    </xf>
    <xf numFmtId="0" fontId="26" fillId="24" borderId="16" xfId="0" applyFont="1" applyFill="1" applyBorder="1" applyAlignment="1" applyProtection="1">
      <alignment horizontal="left" vertical="center" shrinkToFit="1"/>
    </xf>
    <xf numFmtId="0" fontId="26" fillId="24" borderId="22" xfId="0" applyFont="1" applyFill="1" applyBorder="1" applyAlignment="1" applyProtection="1">
      <alignment horizontal="left" vertical="center" shrinkToFit="1"/>
    </xf>
    <xf numFmtId="0" fontId="26" fillId="24" borderId="10" xfId="0" applyFont="1" applyFill="1" applyBorder="1" applyAlignment="1" applyProtection="1">
      <alignment horizontal="left" vertical="center" shrinkToFit="1"/>
    </xf>
    <xf numFmtId="0" fontId="26" fillId="24" borderId="19" xfId="0" applyFont="1" applyFill="1" applyBorder="1" applyAlignment="1" applyProtection="1">
      <alignment horizontal="left" vertical="center" shrinkToFit="1"/>
    </xf>
    <xf numFmtId="0" fontId="26" fillId="24" borderId="12" xfId="0" applyFont="1" applyFill="1" applyBorder="1" applyAlignment="1" applyProtection="1">
      <alignment horizontal="left" vertical="center" shrinkToFit="1"/>
      <protection locked="0"/>
    </xf>
    <xf numFmtId="0" fontId="26" fillId="0" borderId="23" xfId="0" applyFont="1" applyBorder="1" applyAlignment="1" applyProtection="1">
      <alignment horizontal="left" vertical="center" shrinkToFit="1"/>
    </xf>
    <xf numFmtId="0" fontId="26" fillId="0" borderId="17" xfId="0" applyFont="1" applyBorder="1" applyAlignment="1" applyProtection="1">
      <alignment horizontal="left" vertical="center" shrinkToFit="1"/>
    </xf>
    <xf numFmtId="0" fontId="26" fillId="0" borderId="16" xfId="0" applyFont="1" applyBorder="1" applyAlignment="1" applyProtection="1">
      <alignment horizontal="left" vertical="center" shrinkToFit="1"/>
    </xf>
    <xf numFmtId="0" fontId="26" fillId="0" borderId="13"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14" xfId="0" applyFont="1" applyBorder="1" applyAlignment="1" applyProtection="1">
      <alignment vertical="top" wrapText="1"/>
      <protection locked="0"/>
    </xf>
    <xf numFmtId="0" fontId="26" fillId="0" borderId="0" xfId="0" applyFont="1" applyFill="1" applyBorder="1" applyAlignment="1" applyProtection="1">
      <alignment vertical="center" shrinkToFit="1"/>
    </xf>
    <xf numFmtId="0" fontId="26" fillId="0" borderId="14" xfId="0" applyFont="1" applyFill="1" applyBorder="1" applyAlignment="1" applyProtection="1">
      <alignment vertical="center" shrinkToFit="1"/>
    </xf>
    <xf numFmtId="0" fontId="26" fillId="0" borderId="22" xfId="0" applyFont="1" applyBorder="1" applyAlignment="1" applyProtection="1">
      <alignment horizontal="left" vertical="center" shrinkToFit="1"/>
    </xf>
    <xf numFmtId="0" fontId="26" fillId="0" borderId="10" xfId="0" applyFont="1" applyBorder="1" applyAlignment="1" applyProtection="1">
      <alignment horizontal="left" vertical="center" shrinkToFit="1"/>
    </xf>
    <xf numFmtId="0" fontId="26" fillId="0" borderId="19" xfId="0" applyFont="1" applyBorder="1" applyAlignment="1" applyProtection="1">
      <alignment horizontal="left" vertical="center" shrinkToFit="1"/>
    </xf>
    <xf numFmtId="0" fontId="26" fillId="0" borderId="12" xfId="0" applyFont="1" applyFill="1" applyBorder="1" applyAlignment="1" applyProtection="1">
      <alignment horizontal="left" vertical="center" shrinkToFit="1"/>
      <protection locked="0"/>
    </xf>
    <xf numFmtId="0" fontId="0" fillId="0" borderId="11" xfId="0" applyBorder="1" applyAlignment="1">
      <alignment horizontal="center" vertical="center"/>
    </xf>
    <xf numFmtId="0" fontId="0" fillId="0" borderId="20" xfId="0" applyBorder="1" applyAlignment="1">
      <alignment horizontal="center" vertical="center"/>
    </xf>
    <xf numFmtId="0" fontId="26" fillId="0" borderId="22" xfId="0" applyFont="1" applyFill="1" applyBorder="1" applyAlignment="1" applyProtection="1">
      <alignment horizontal="left" vertical="center" shrinkToFit="1"/>
    </xf>
    <xf numFmtId="0" fontId="26" fillId="0" borderId="10" xfId="0" applyFont="1" applyFill="1" applyBorder="1" applyAlignment="1" applyProtection="1">
      <alignment horizontal="left" vertical="center" shrinkToFit="1"/>
    </xf>
    <xf numFmtId="0" fontId="26" fillId="0" borderId="19" xfId="0" applyFont="1" applyFill="1" applyBorder="1" applyAlignment="1" applyProtection="1">
      <alignment horizontal="left" vertical="center" shrinkToFit="1"/>
    </xf>
    <xf numFmtId="0" fontId="53" fillId="24" borderId="10" xfId="0" applyFont="1" applyFill="1" applyBorder="1" applyAlignment="1" applyProtection="1">
      <alignment horizontal="left" vertical="center" wrapText="1"/>
    </xf>
    <xf numFmtId="0" fontId="53" fillId="24" borderId="0" xfId="0" applyFont="1" applyFill="1" applyBorder="1" applyAlignment="1" applyProtection="1">
      <alignment horizontal="left" vertical="center" wrapText="1"/>
    </xf>
    <xf numFmtId="0" fontId="26" fillId="0" borderId="13" xfId="0" applyFont="1" applyFill="1" applyBorder="1" applyAlignment="1" applyProtection="1">
      <alignment vertical="top" wrapText="1"/>
      <protection locked="0"/>
    </xf>
    <xf numFmtId="0" fontId="26" fillId="0" borderId="0" xfId="0" applyFont="1" applyFill="1" applyBorder="1" applyAlignment="1" applyProtection="1">
      <alignment vertical="top" wrapText="1"/>
      <protection locked="0"/>
    </xf>
    <xf numFmtId="0" fontId="26" fillId="0" borderId="14" xfId="0" applyFont="1" applyFill="1" applyBorder="1" applyAlignment="1" applyProtection="1">
      <alignment vertical="top" wrapText="1"/>
      <protection locked="0"/>
    </xf>
    <xf numFmtId="0" fontId="26"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26" fillId="0" borderId="12" xfId="0" applyFont="1" applyFill="1" applyBorder="1" applyAlignment="1">
      <alignment horizontal="left" shrinkToFit="1"/>
    </xf>
    <xf numFmtId="0" fontId="26" fillId="0" borderId="20" xfId="0" applyFont="1" applyFill="1" applyBorder="1" applyAlignment="1">
      <alignment horizontal="left" shrinkToFit="1"/>
    </xf>
    <xf numFmtId="0" fontId="31" fillId="25" borderId="23" xfId="0" applyFont="1" applyFill="1" applyBorder="1" applyAlignment="1">
      <alignment horizontal="center" vertical="center"/>
    </xf>
    <xf numFmtId="0" fontId="31" fillId="25" borderId="17" xfId="0" applyFont="1" applyFill="1" applyBorder="1" applyAlignment="1">
      <alignment horizontal="center" vertical="center"/>
    </xf>
    <xf numFmtId="0" fontId="31" fillId="25" borderId="153" xfId="0" applyFont="1" applyFill="1" applyBorder="1" applyAlignment="1">
      <alignment horizontal="center" vertical="center"/>
    </xf>
    <xf numFmtId="0" fontId="31" fillId="25" borderId="16" xfId="0" applyFont="1" applyFill="1" applyBorder="1" applyAlignment="1">
      <alignment horizontal="center" vertical="center"/>
    </xf>
    <xf numFmtId="0" fontId="31" fillId="0" borderId="158" xfId="0" applyFont="1" applyBorder="1" applyAlignment="1" applyProtection="1">
      <alignment horizontal="center" vertical="center" shrinkToFit="1"/>
      <protection locked="0"/>
    </xf>
    <xf numFmtId="0" fontId="31" fillId="0" borderId="159" xfId="0" applyFont="1" applyBorder="1" applyAlignment="1" applyProtection="1">
      <alignment horizontal="center" vertical="center" shrinkToFit="1"/>
      <protection locked="0"/>
    </xf>
    <xf numFmtId="0" fontId="31" fillId="0" borderId="160" xfId="0" applyFont="1" applyBorder="1" applyAlignment="1" applyProtection="1">
      <alignment horizontal="center" vertical="center" shrinkToFit="1"/>
      <protection locked="0"/>
    </xf>
    <xf numFmtId="0" fontId="31" fillId="0" borderId="161" xfId="0" applyFont="1" applyBorder="1" applyAlignment="1" applyProtection="1">
      <alignment horizontal="center" vertical="center" shrinkToFit="1"/>
      <protection locked="0"/>
    </xf>
    <xf numFmtId="0" fontId="31" fillId="0" borderId="154" xfId="0" applyFont="1" applyBorder="1" applyAlignment="1" applyProtection="1">
      <alignment horizontal="center" vertical="center" shrinkToFit="1"/>
      <protection locked="0"/>
    </xf>
    <xf numFmtId="0" fontId="31" fillId="0" borderId="155" xfId="0" applyFont="1" applyBorder="1" applyAlignment="1" applyProtection="1">
      <alignment horizontal="center" vertical="center" shrinkToFit="1"/>
      <protection locked="0"/>
    </xf>
    <xf numFmtId="0" fontId="31" fillId="0" borderId="156" xfId="0" applyFont="1" applyBorder="1" applyAlignment="1" applyProtection="1">
      <alignment horizontal="center" vertical="center" shrinkToFit="1"/>
      <protection locked="0"/>
    </xf>
    <xf numFmtId="0" fontId="31" fillId="0" borderId="157"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162" xfId="0" applyFont="1" applyBorder="1" applyAlignment="1" applyProtection="1">
      <alignment horizontal="center" vertical="center" shrinkToFit="1"/>
      <protection locked="0"/>
    </xf>
    <xf numFmtId="0" fontId="26" fillId="0" borderId="0" xfId="0" applyFont="1" applyFill="1" applyBorder="1" applyAlignment="1">
      <alignment horizontal="left" shrinkToFit="1"/>
    </xf>
    <xf numFmtId="0" fontId="26" fillId="0" borderId="14" xfId="0" applyFont="1" applyFill="1" applyBorder="1" applyAlignment="1">
      <alignment horizontal="left" shrinkToFit="1"/>
    </xf>
    <xf numFmtId="0" fontId="41" fillId="0" borderId="22" xfId="0" applyFont="1" applyFill="1" applyBorder="1" applyAlignment="1" applyProtection="1">
      <alignment vertical="top" wrapText="1"/>
      <protection locked="0"/>
    </xf>
    <xf numFmtId="0" fontId="41" fillId="0" borderId="10" xfId="0" applyFont="1" applyFill="1" applyBorder="1" applyAlignment="1" applyProtection="1">
      <alignment vertical="top" wrapText="1"/>
      <protection locked="0"/>
    </xf>
    <xf numFmtId="0" fontId="41" fillId="0" borderId="19" xfId="0" applyFont="1" applyFill="1" applyBorder="1" applyAlignment="1" applyProtection="1">
      <alignment vertical="top" wrapText="1"/>
      <protection locked="0"/>
    </xf>
    <xf numFmtId="0" fontId="41" fillId="0" borderId="13" xfId="0" applyFont="1" applyFill="1" applyBorder="1" applyAlignment="1" applyProtection="1">
      <alignment vertical="top" wrapText="1"/>
      <protection locked="0"/>
    </xf>
    <xf numFmtId="0" fontId="41" fillId="0" borderId="0" xfId="0" applyFont="1" applyFill="1" applyBorder="1" applyAlignment="1" applyProtection="1">
      <alignment vertical="top" wrapText="1"/>
      <protection locked="0"/>
    </xf>
    <xf numFmtId="0" fontId="41" fillId="0" borderId="14" xfId="0" applyFont="1" applyFill="1" applyBorder="1" applyAlignment="1" applyProtection="1">
      <alignment vertical="top" wrapText="1"/>
      <protection locked="0"/>
    </xf>
    <xf numFmtId="0" fontId="41" fillId="0" borderId="11" xfId="0" applyFont="1" applyFill="1" applyBorder="1" applyAlignment="1" applyProtection="1">
      <alignment vertical="top" wrapText="1"/>
      <protection locked="0"/>
    </xf>
    <xf numFmtId="0" fontId="41" fillId="0" borderId="12" xfId="0" applyFont="1" applyFill="1" applyBorder="1" applyAlignment="1" applyProtection="1">
      <alignment vertical="top" wrapText="1"/>
      <protection locked="0"/>
    </xf>
    <xf numFmtId="0" fontId="41" fillId="0" borderId="20" xfId="0" applyFont="1" applyFill="1" applyBorder="1" applyAlignment="1" applyProtection="1">
      <alignment vertical="top" wrapText="1"/>
      <protection locked="0"/>
    </xf>
    <xf numFmtId="0" fontId="24" fillId="0" borderId="0" xfId="0" applyFont="1" applyBorder="1" applyAlignment="1">
      <alignment horizontal="left" vertical="center"/>
    </xf>
    <xf numFmtId="0" fontId="24" fillId="0" borderId="14" xfId="0" applyFont="1" applyBorder="1" applyAlignment="1">
      <alignment horizontal="left" vertical="center"/>
    </xf>
    <xf numFmtId="0" fontId="26" fillId="0" borderId="12" xfId="0" applyFont="1" applyFill="1" applyBorder="1" applyAlignment="1">
      <alignment horizontal="left"/>
    </xf>
    <xf numFmtId="0" fontId="0" fillId="0" borderId="12" xfId="0" applyFont="1" applyBorder="1" applyAlignment="1">
      <alignment horizontal="left"/>
    </xf>
    <xf numFmtId="0" fontId="0" fillId="26" borderId="17" xfId="0" applyFont="1" applyFill="1" applyBorder="1" applyAlignment="1" applyProtection="1">
      <alignment horizontal="center" vertical="center" shrinkToFit="1"/>
      <protection locked="0"/>
    </xf>
    <xf numFmtId="0" fontId="0" fillId="26" borderId="16" xfId="0" applyFont="1" applyFill="1" applyBorder="1" applyAlignment="1" applyProtection="1">
      <alignment horizontal="center" vertical="center" shrinkToFit="1"/>
      <protection locked="0"/>
    </xf>
    <xf numFmtId="0" fontId="0" fillId="0" borderId="10"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20" xfId="0" applyBorder="1" applyAlignment="1" applyProtection="1">
      <alignment vertical="top" wrapText="1"/>
      <protection locked="0"/>
    </xf>
    <xf numFmtId="0" fontId="26" fillId="0" borderId="0" xfId="0" applyFont="1" applyBorder="1" applyAlignment="1" applyProtection="1">
      <alignment vertical="top"/>
    </xf>
    <xf numFmtId="0" fontId="26" fillId="0" borderId="14" xfId="0" applyFont="1" applyBorder="1" applyAlignment="1" applyProtection="1">
      <alignment vertical="top"/>
    </xf>
    <xf numFmtId="0" fontId="26" fillId="0" borderId="0" xfId="0" applyFont="1" applyBorder="1" applyAlignment="1">
      <alignment horizontal="left" vertical="center" wrapText="1"/>
    </xf>
    <xf numFmtId="0" fontId="26" fillId="0" borderId="14" xfId="0" applyFont="1" applyBorder="1" applyAlignment="1">
      <alignment horizontal="left" vertical="center" wrapText="1"/>
    </xf>
    <xf numFmtId="177" fontId="26" fillId="0" borderId="23" xfId="0" applyNumberFormat="1" applyFont="1" applyBorder="1" applyAlignment="1" applyProtection="1">
      <alignment horizontal="right" vertical="center"/>
      <protection locked="0"/>
    </xf>
    <xf numFmtId="177" fontId="26" fillId="0" borderId="17" xfId="0" applyNumberFormat="1" applyFont="1" applyBorder="1" applyAlignment="1" applyProtection="1">
      <alignment horizontal="right" vertical="center"/>
      <protection locked="0"/>
    </xf>
    <xf numFmtId="177" fontId="26" fillId="0" borderId="16" xfId="0" applyNumberFormat="1" applyFont="1" applyBorder="1" applyAlignment="1" applyProtection="1">
      <alignment horizontal="right" vertical="center"/>
      <protection locked="0"/>
    </xf>
    <xf numFmtId="0" fontId="26" fillId="26" borderId="21" xfId="0" applyFont="1" applyFill="1" applyBorder="1" applyAlignment="1" applyProtection="1">
      <alignment horizontal="center" vertical="center"/>
      <protection locked="0"/>
    </xf>
    <xf numFmtId="0" fontId="26" fillId="25" borderId="22" xfId="0" applyFont="1" applyFill="1" applyBorder="1" applyAlignment="1">
      <alignment vertical="center" shrinkToFit="1"/>
    </xf>
    <xf numFmtId="0" fontId="26" fillId="25" borderId="10" xfId="0" applyFont="1" applyFill="1" applyBorder="1" applyAlignment="1">
      <alignment vertical="center" shrinkToFit="1"/>
    </xf>
    <xf numFmtId="0" fontId="26" fillId="25" borderId="19" xfId="0" applyFont="1" applyFill="1" applyBorder="1" applyAlignment="1">
      <alignment vertical="center" shrinkToFit="1"/>
    </xf>
    <xf numFmtId="0" fontId="26" fillId="26" borderId="61" xfId="0" applyFont="1" applyFill="1" applyBorder="1" applyAlignment="1" applyProtection="1">
      <alignment horizontal="center" vertical="center"/>
      <protection locked="0"/>
    </xf>
    <xf numFmtId="0" fontId="26" fillId="25" borderId="17" xfId="0" applyFont="1" applyFill="1" applyBorder="1" applyAlignment="1">
      <alignment vertical="center" shrinkToFit="1"/>
    </xf>
    <xf numFmtId="0" fontId="26" fillId="25" borderId="16" xfId="0" applyFont="1" applyFill="1" applyBorder="1" applyAlignment="1">
      <alignment vertical="center" shrinkToFit="1"/>
    </xf>
    <xf numFmtId="0" fontId="26" fillId="25" borderId="22" xfId="0" applyFont="1" applyFill="1" applyBorder="1" applyAlignment="1">
      <alignment vertical="center" wrapText="1" shrinkToFit="1"/>
    </xf>
    <xf numFmtId="0" fontId="26" fillId="25" borderId="10" xfId="0" applyFont="1" applyFill="1" applyBorder="1" applyAlignment="1">
      <alignment vertical="center" wrapText="1" shrinkToFit="1"/>
    </xf>
    <xf numFmtId="0" fontId="26" fillId="25" borderId="19" xfId="0" applyFont="1" applyFill="1" applyBorder="1" applyAlignment="1">
      <alignment vertical="center" wrapText="1" shrinkToFit="1"/>
    </xf>
    <xf numFmtId="0" fontId="26" fillId="25" borderId="11" xfId="0" applyFont="1" applyFill="1" applyBorder="1" applyAlignment="1">
      <alignment vertical="center" wrapText="1" shrinkToFit="1"/>
    </xf>
    <xf numFmtId="0" fontId="26" fillId="25" borderId="12" xfId="0" applyFont="1" applyFill="1" applyBorder="1" applyAlignment="1">
      <alignment vertical="center" wrapText="1" shrinkToFit="1"/>
    </xf>
    <xf numFmtId="0" fontId="26" fillId="25" borderId="20" xfId="0" applyFont="1" applyFill="1" applyBorder="1" applyAlignment="1">
      <alignment vertical="center" wrapText="1" shrinkToFit="1"/>
    </xf>
    <xf numFmtId="0" fontId="0" fillId="0" borderId="18" xfId="0" applyBorder="1" applyAlignment="1">
      <alignment horizontal="left" vertical="top" wrapText="1"/>
    </xf>
    <xf numFmtId="0" fontId="26" fillId="0" borderId="12" xfId="0" applyFont="1" applyBorder="1" applyAlignment="1">
      <alignment horizontal="left" shrinkToFit="1"/>
    </xf>
    <xf numFmtId="49" fontId="26" fillId="26" borderId="23" xfId="0" applyNumberFormat="1" applyFont="1" applyFill="1" applyBorder="1" applyAlignment="1" applyProtection="1">
      <alignment horizontal="center" vertical="center"/>
      <protection locked="0"/>
    </xf>
    <xf numFmtId="49" fontId="26" fillId="26" borderId="17" xfId="0" applyNumberFormat="1" applyFont="1" applyFill="1" applyBorder="1" applyAlignment="1" applyProtection="1">
      <alignment horizontal="center" vertical="center"/>
      <protection locked="0"/>
    </xf>
    <xf numFmtId="49" fontId="26" fillId="26" borderId="16" xfId="0" applyNumberFormat="1" applyFont="1" applyFill="1" applyBorder="1" applyAlignment="1" applyProtection="1">
      <alignment horizontal="center" vertical="center"/>
      <protection locked="0"/>
    </xf>
    <xf numFmtId="0" fontId="26" fillId="0" borderId="0" xfId="0" applyFont="1" applyBorder="1" applyAlignment="1">
      <alignment horizontal="left" vertical="top" shrinkToFit="1"/>
    </xf>
    <xf numFmtId="0" fontId="26" fillId="0" borderId="14" xfId="0" applyFont="1" applyBorder="1" applyAlignment="1">
      <alignment horizontal="left" vertical="top" shrinkToFit="1"/>
    </xf>
    <xf numFmtId="0" fontId="26" fillId="25" borderId="15" xfId="0" applyFont="1" applyFill="1" applyBorder="1" applyAlignment="1">
      <alignment vertical="center"/>
    </xf>
    <xf numFmtId="0" fontId="26" fillId="25" borderId="22" xfId="0" applyFont="1" applyFill="1" applyBorder="1" applyAlignment="1">
      <alignment horizontal="left" vertical="top" wrapText="1"/>
    </xf>
    <xf numFmtId="0" fontId="26" fillId="25" borderId="10" xfId="0" applyFont="1" applyFill="1" applyBorder="1" applyAlignment="1">
      <alignment horizontal="left" vertical="top" wrapText="1"/>
    </xf>
    <xf numFmtId="0" fontId="26" fillId="25" borderId="19" xfId="0" applyFont="1" applyFill="1" applyBorder="1" applyAlignment="1">
      <alignment horizontal="left" vertical="top" wrapText="1"/>
    </xf>
    <xf numFmtId="0" fontId="26" fillId="25" borderId="11" xfId="0" applyFont="1" applyFill="1" applyBorder="1" applyAlignment="1">
      <alignment horizontal="left" vertical="top" wrapText="1"/>
    </xf>
    <xf numFmtId="0" fontId="26" fillId="25" borderId="12" xfId="0" applyFont="1" applyFill="1" applyBorder="1" applyAlignment="1">
      <alignment horizontal="left" vertical="top" wrapText="1"/>
    </xf>
    <xf numFmtId="0" fontId="26" fillId="25" borderId="20" xfId="0" applyFont="1" applyFill="1" applyBorder="1" applyAlignment="1">
      <alignment horizontal="left" vertical="top" wrapText="1"/>
    </xf>
    <xf numFmtId="0" fontId="26" fillId="0" borderId="22"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25" borderId="15" xfId="0" applyFont="1" applyFill="1" applyBorder="1" applyAlignment="1">
      <alignment vertical="top" wrapText="1"/>
    </xf>
    <xf numFmtId="0" fontId="26" fillId="25" borderId="19" xfId="0" applyFont="1" applyFill="1" applyBorder="1" applyAlignment="1">
      <alignment horizontal="center"/>
    </xf>
    <xf numFmtId="0" fontId="26" fillId="25" borderId="20" xfId="0" applyFont="1" applyFill="1" applyBorder="1" applyAlignment="1">
      <alignment horizontal="center"/>
    </xf>
    <xf numFmtId="0" fontId="26" fillId="25" borderId="15" xfId="0" applyFont="1" applyFill="1" applyBorder="1" applyAlignment="1">
      <alignment horizontal="left" vertical="top" wrapText="1"/>
    </xf>
    <xf numFmtId="0" fontId="26" fillId="0" borderId="12" xfId="0" applyFont="1" applyFill="1" applyBorder="1" applyAlignment="1" applyProtection="1">
      <alignment vertical="center" wrapText="1"/>
    </xf>
    <xf numFmtId="0" fontId="26" fillId="0" borderId="15" xfId="0" applyFont="1" applyFill="1" applyBorder="1" applyAlignment="1" applyProtection="1">
      <alignment vertical="center" wrapText="1"/>
    </xf>
    <xf numFmtId="0" fontId="53" fillId="0" borderId="0" xfId="0" applyFont="1" applyBorder="1" applyAlignment="1" applyProtection="1">
      <alignment horizontal="left" vertical="top" wrapText="1"/>
    </xf>
    <xf numFmtId="0" fontId="53" fillId="0" borderId="14" xfId="0" applyFont="1" applyBorder="1" applyAlignment="1" applyProtection="1">
      <alignment horizontal="left" vertical="top" wrapText="1"/>
    </xf>
    <xf numFmtId="0" fontId="0" fillId="0" borderId="0" xfId="0" applyBorder="1" applyAlignment="1">
      <alignment vertical="center"/>
    </xf>
    <xf numFmtId="0" fontId="26" fillId="0" borderId="61" xfId="0" applyFont="1" applyFill="1" applyBorder="1" applyAlignment="1" applyProtection="1">
      <alignment vertical="center" wrapText="1"/>
    </xf>
    <xf numFmtId="0" fontId="26" fillId="0" borderId="23" xfId="0" applyFont="1" applyFill="1" applyBorder="1" applyAlignment="1" applyProtection="1">
      <alignment horizontal="left" vertical="top" wrapText="1"/>
    </xf>
    <xf numFmtId="0" fontId="26" fillId="0" borderId="17" xfId="0" applyFont="1" applyFill="1" applyBorder="1" applyAlignment="1" applyProtection="1">
      <alignment horizontal="left" vertical="top" wrapText="1"/>
    </xf>
    <xf numFmtId="0" fontId="26" fillId="0" borderId="17" xfId="0" applyFont="1" applyFill="1" applyBorder="1" applyAlignment="1" applyProtection="1">
      <alignment horizontal="center" vertical="center" shrinkToFit="1"/>
      <protection locked="0"/>
    </xf>
    <xf numFmtId="0" fontId="26" fillId="0" borderId="23" xfId="0" applyFont="1" applyBorder="1" applyAlignment="1">
      <alignment horizontal="left" vertical="center" shrinkToFit="1"/>
    </xf>
    <xf numFmtId="0" fontId="26" fillId="0" borderId="17" xfId="0" applyFont="1" applyBorder="1" applyAlignment="1">
      <alignment horizontal="left" vertical="center" shrinkToFit="1"/>
    </xf>
    <xf numFmtId="0" fontId="26" fillId="0" borderId="16" xfId="0" applyFont="1" applyBorder="1" applyAlignment="1">
      <alignment horizontal="left" vertical="center" shrinkToFit="1"/>
    </xf>
    <xf numFmtId="0" fontId="26" fillId="0" borderId="0" xfId="0" applyFont="1" applyFill="1" applyBorder="1" applyAlignment="1" applyProtection="1">
      <alignment horizontal="left" vertical="top" wrapText="1"/>
    </xf>
    <xf numFmtId="0" fontId="26" fillId="0" borderId="14"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shrinkToFit="1"/>
    </xf>
    <xf numFmtId="0" fontId="24" fillId="0" borderId="23" xfId="0" applyFont="1" applyFill="1" applyBorder="1" applyAlignment="1">
      <alignment horizontal="center" vertical="top"/>
    </xf>
    <xf numFmtId="0" fontId="0" fillId="0" borderId="17" xfId="0" applyBorder="1" applyAlignment="1">
      <alignment horizontal="center" vertical="top"/>
    </xf>
    <xf numFmtId="0" fontId="0" fillId="0" borderId="16" xfId="0" applyBorder="1" applyAlignment="1">
      <alignment horizontal="center" vertical="top"/>
    </xf>
    <xf numFmtId="0" fontId="26" fillId="0" borderId="0" xfId="0" applyFont="1" applyFill="1" applyBorder="1" applyAlignment="1">
      <alignment horizontal="left" vertical="top" wrapText="1" shrinkToFit="1"/>
    </xf>
    <xf numFmtId="0" fontId="26" fillId="0" borderId="14" xfId="0" applyFont="1" applyFill="1" applyBorder="1" applyAlignment="1">
      <alignment horizontal="left" vertical="top" wrapText="1" shrinkToFit="1"/>
    </xf>
    <xf numFmtId="0" fontId="26" fillId="0" borderId="12" xfId="0" applyFont="1" applyFill="1" applyBorder="1" applyAlignment="1" applyProtection="1">
      <alignment horizontal="left" shrinkToFit="1"/>
    </xf>
    <xf numFmtId="0" fontId="26" fillId="0" borderId="20" xfId="0" applyFont="1" applyFill="1" applyBorder="1" applyAlignment="1" applyProtection="1">
      <alignment horizontal="left" shrinkToFit="1"/>
    </xf>
    <xf numFmtId="0" fontId="24" fillId="0" borderId="12" xfId="0" applyFont="1" applyFill="1" applyBorder="1" applyAlignment="1">
      <alignment vertical="top" wrapText="1"/>
    </xf>
    <xf numFmtId="0" fontId="24" fillId="0" borderId="22" xfId="0" applyFont="1" applyFill="1" applyBorder="1" applyAlignment="1">
      <alignment horizontal="left" vertical="center"/>
    </xf>
    <xf numFmtId="0" fontId="26" fillId="0" borderId="22"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19" xfId="0" applyFont="1" applyFill="1" applyBorder="1" applyAlignment="1">
      <alignment horizontal="left" vertical="center" shrinkToFit="1"/>
    </xf>
    <xf numFmtId="0" fontId="26" fillId="24" borderId="0" xfId="0" applyFont="1" applyFill="1" applyBorder="1" applyAlignment="1" applyProtection="1">
      <alignment horizontal="center" vertical="center"/>
    </xf>
    <xf numFmtId="0" fontId="26" fillId="24" borderId="10" xfId="0" applyFont="1" applyFill="1" applyBorder="1" applyAlignment="1">
      <alignment horizontal="left" vertical="center" shrinkToFit="1"/>
    </xf>
    <xf numFmtId="0" fontId="26" fillId="24" borderId="19" xfId="0" applyFont="1" applyFill="1" applyBorder="1" applyAlignment="1">
      <alignment horizontal="left" vertical="center" shrinkToFit="1"/>
    </xf>
    <xf numFmtId="0" fontId="26" fillId="0" borderId="12" xfId="0" applyFont="1" applyFill="1" applyBorder="1" applyAlignment="1" applyProtection="1">
      <alignment horizontal="center" vertical="center" shrinkToFit="1"/>
      <protection locked="0"/>
    </xf>
    <xf numFmtId="0" fontId="26" fillId="0" borderId="0" xfId="0" applyFont="1" applyBorder="1" applyAlignment="1" applyProtection="1">
      <alignment horizontal="left" vertical="top" wrapText="1"/>
    </xf>
    <xf numFmtId="0" fontId="0" fillId="0" borderId="12" xfId="0" applyBorder="1" applyAlignment="1">
      <alignment horizontal="left" vertical="top" wrapText="1"/>
    </xf>
    <xf numFmtId="0" fontId="26" fillId="24" borderId="22" xfId="0" applyFont="1" applyFill="1" applyBorder="1" applyAlignment="1" applyProtection="1">
      <alignment horizontal="lef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center"/>
    </xf>
    <xf numFmtId="0" fontId="0" fillId="0" borderId="14" xfId="0" applyBorder="1" applyAlignment="1" applyProtection="1">
      <alignment vertical="center"/>
    </xf>
    <xf numFmtId="0" fontId="26" fillId="0" borderId="0" xfId="0" applyFont="1" applyFill="1" applyBorder="1" applyAlignment="1" applyProtection="1">
      <alignment horizontal="left" vertical="center"/>
    </xf>
    <xf numFmtId="0" fontId="26" fillId="0" borderId="0" xfId="0" applyNumberFormat="1"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6" fillId="0" borderId="23" xfId="0" applyNumberFormat="1" applyFont="1" applyFill="1" applyBorder="1" applyAlignment="1" applyProtection="1">
      <alignment horizontal="center" vertical="center"/>
    </xf>
    <xf numFmtId="0" fontId="26" fillId="0" borderId="17" xfId="0" applyNumberFormat="1" applyFont="1" applyFill="1" applyBorder="1" applyAlignment="1" applyProtection="1">
      <alignment horizontal="center" vertical="center"/>
    </xf>
    <xf numFmtId="0" fontId="24" fillId="0" borderId="15" xfId="0" applyFont="1" applyFill="1" applyBorder="1" applyAlignment="1">
      <alignment horizontal="center" vertical="center"/>
    </xf>
    <xf numFmtId="0" fontId="26" fillId="0" borderId="0" xfId="0" applyFont="1" applyFill="1" applyBorder="1" applyAlignment="1">
      <alignment horizontal="center" vertical="center" shrinkToFit="1"/>
    </xf>
    <xf numFmtId="0" fontId="39" fillId="0" borderId="19" xfId="0" applyFont="1" applyFill="1" applyBorder="1" applyAlignment="1">
      <alignment horizontal="center" vertical="center" shrinkToFit="1"/>
    </xf>
    <xf numFmtId="0" fontId="39" fillId="0" borderId="61" xfId="0" applyFont="1" applyFill="1" applyBorder="1" applyAlignment="1">
      <alignment horizontal="center" vertical="center" shrinkToFit="1"/>
    </xf>
    <xf numFmtId="0" fontId="39" fillId="0" borderId="22"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61" xfId="0" applyFont="1" applyFill="1" applyBorder="1" applyAlignment="1">
      <alignment horizontal="center" vertical="center" shrinkToFit="1"/>
    </xf>
    <xf numFmtId="0" fontId="26" fillId="0" borderId="22" xfId="0" applyFont="1" applyFill="1" applyBorder="1" applyAlignment="1">
      <alignment horizontal="center" vertical="center" shrinkToFit="1"/>
    </xf>
    <xf numFmtId="0" fontId="26" fillId="0" borderId="19" xfId="0" quotePrefix="1" applyFont="1" applyFill="1" applyBorder="1" applyAlignment="1">
      <alignment horizontal="center" vertical="center"/>
    </xf>
    <xf numFmtId="0" fontId="26" fillId="0" borderId="61" xfId="0" applyFont="1" applyFill="1" applyBorder="1" applyAlignment="1">
      <alignment horizontal="center" vertical="center"/>
    </xf>
    <xf numFmtId="0" fontId="24" fillId="0" borderId="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5" xfId="0" applyFont="1" applyFill="1" applyBorder="1" applyAlignment="1">
      <alignment horizontal="center" vertical="center" shrinkToFit="1"/>
    </xf>
    <xf numFmtId="0" fontId="26" fillId="0" borderId="0" xfId="0" applyNumberFormat="1" applyFont="1" applyFill="1" applyBorder="1" applyAlignment="1">
      <alignment horizontal="center" vertical="center"/>
    </xf>
    <xf numFmtId="0" fontId="26" fillId="0" borderId="23" xfId="0" applyFont="1" applyFill="1" applyBorder="1" applyAlignment="1">
      <alignment horizontal="center" vertical="center"/>
    </xf>
    <xf numFmtId="0" fontId="26" fillId="0" borderId="0" xfId="0" applyNumberFormat="1" applyFont="1" applyFill="1" applyBorder="1" applyAlignment="1">
      <alignment vertical="center"/>
    </xf>
    <xf numFmtId="0" fontId="26" fillId="24" borderId="15" xfId="0" applyFont="1" applyFill="1" applyBorder="1" applyAlignment="1">
      <alignment horizontal="center" vertical="center"/>
    </xf>
    <xf numFmtId="0" fontId="26" fillId="0" borderId="46" xfId="0" applyFont="1" applyFill="1" applyBorder="1" applyAlignment="1">
      <alignment horizontal="center" vertical="center" shrinkToFit="1"/>
    </xf>
    <xf numFmtId="0" fontId="26" fillId="0" borderId="48" xfId="0" applyFont="1" applyFill="1" applyBorder="1" applyAlignment="1">
      <alignment horizontal="center" vertical="center" shrinkToFit="1"/>
    </xf>
    <xf numFmtId="0" fontId="26" fillId="27" borderId="46" xfId="0" applyFont="1" applyFill="1" applyBorder="1" applyAlignment="1">
      <alignment horizontal="right" vertical="center" shrinkToFit="1"/>
    </xf>
    <xf numFmtId="0" fontId="26" fillId="27" borderId="48" xfId="0" applyFont="1" applyFill="1" applyBorder="1" applyAlignment="1">
      <alignment horizontal="right" vertical="center" shrinkToFit="1"/>
    </xf>
    <xf numFmtId="0" fontId="26" fillId="27" borderId="46" xfId="0" applyFont="1" applyFill="1" applyBorder="1" applyAlignment="1">
      <alignment horizontal="center" vertical="center" shrinkToFit="1"/>
    </xf>
    <xf numFmtId="0" fontId="26" fillId="27" borderId="47" xfId="0" applyFont="1" applyFill="1" applyBorder="1" applyAlignment="1">
      <alignment horizontal="center" vertical="center" shrinkToFit="1"/>
    </xf>
    <xf numFmtId="0" fontId="26" fillId="27" borderId="48"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27" borderId="15" xfId="0" applyFont="1" applyFill="1" applyBorder="1" applyAlignment="1">
      <alignment horizontal="right" vertical="center" shrinkToFit="1"/>
    </xf>
    <xf numFmtId="0" fontId="26" fillId="0" borderId="124" xfId="0" applyFont="1" applyFill="1" applyBorder="1" applyAlignment="1">
      <alignment horizontal="center" vertical="center"/>
    </xf>
    <xf numFmtId="0" fontId="26" fillId="0" borderId="125" xfId="0" applyFont="1" applyFill="1" applyBorder="1" applyAlignment="1">
      <alignment horizontal="center" vertical="center"/>
    </xf>
    <xf numFmtId="0" fontId="26" fillId="0" borderId="126" xfId="0" applyFont="1" applyFill="1" applyBorder="1" applyAlignment="1">
      <alignment horizontal="center" vertical="center"/>
    </xf>
    <xf numFmtId="0" fontId="26" fillId="0" borderId="120" xfId="0" applyFont="1" applyFill="1" applyBorder="1" applyAlignment="1">
      <alignment horizontal="center" vertical="center" shrinkToFit="1"/>
    </xf>
    <xf numFmtId="0" fontId="26" fillId="0" borderId="12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4" fillId="25" borderId="21"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6" fillId="27" borderId="23" xfId="0" applyNumberFormat="1" applyFont="1" applyFill="1" applyBorder="1" applyAlignment="1" applyProtection="1">
      <alignment horizontal="center" vertical="center"/>
    </xf>
    <xf numFmtId="0" fontId="26" fillId="27" borderId="17" xfId="0" applyNumberFormat="1" applyFont="1" applyFill="1" applyBorder="1" applyAlignment="1" applyProtection="1">
      <alignment horizontal="center" vertical="center"/>
    </xf>
    <xf numFmtId="0" fontId="24" fillId="25" borderId="15" xfId="0" applyFont="1" applyFill="1" applyBorder="1" applyAlignment="1" applyProtection="1">
      <alignment horizontal="center" vertical="center"/>
    </xf>
    <xf numFmtId="38" fontId="24" fillId="26" borderId="11" xfId="43" applyFont="1" applyFill="1" applyBorder="1" applyAlignment="1" applyProtection="1">
      <alignment horizontal="center" vertical="center"/>
      <protection locked="0"/>
    </xf>
    <xf numFmtId="38" fontId="24" fillId="26" borderId="20" xfId="43" applyFont="1" applyFill="1" applyBorder="1" applyAlignment="1" applyProtection="1">
      <alignment horizontal="center" vertical="center"/>
      <protection locked="0"/>
    </xf>
    <xf numFmtId="0" fontId="24" fillId="25" borderId="23" xfId="0" applyFont="1" applyFill="1" applyBorder="1" applyAlignment="1">
      <alignment horizontal="left" vertical="center"/>
    </xf>
    <xf numFmtId="0" fontId="24" fillId="25" borderId="17" xfId="0" applyFont="1" applyFill="1" applyBorder="1" applyAlignment="1">
      <alignment horizontal="left" vertical="center"/>
    </xf>
    <xf numFmtId="0" fontId="24" fillId="25" borderId="16" xfId="0" applyFont="1" applyFill="1" applyBorder="1" applyAlignment="1">
      <alignment horizontal="left"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20" xfId="0" applyFont="1" applyFill="1" applyBorder="1" applyAlignment="1">
      <alignment horizontal="center" vertical="center"/>
    </xf>
    <xf numFmtId="0" fontId="24" fillId="25" borderId="19" xfId="0" applyFont="1" applyFill="1" applyBorder="1" applyAlignment="1">
      <alignment horizontal="center" vertical="center" shrinkToFit="1"/>
    </xf>
    <xf numFmtId="0" fontId="24" fillId="25" borderId="11" xfId="0" applyFont="1" applyFill="1" applyBorder="1" applyAlignment="1">
      <alignment horizontal="center" vertical="center" shrinkToFit="1"/>
    </xf>
    <xf numFmtId="0" fontId="24" fillId="25" borderId="20" xfId="0" applyFont="1" applyFill="1" applyBorder="1" applyAlignment="1">
      <alignment horizontal="center" vertical="center" shrinkToFit="1"/>
    </xf>
    <xf numFmtId="0" fontId="24" fillId="0" borderId="13" xfId="0" applyFont="1" applyFill="1" applyBorder="1" applyAlignment="1">
      <alignment horizontal="right" vertical="top" wrapText="1"/>
    </xf>
    <xf numFmtId="0" fontId="24" fillId="0" borderId="14" xfId="0" applyFont="1" applyFill="1" applyBorder="1" applyAlignment="1">
      <alignment horizontal="center" vertical="top" wrapText="1"/>
    </xf>
    <xf numFmtId="0" fontId="24" fillId="31" borderId="13" xfId="0" applyFont="1" applyFill="1" applyBorder="1" applyAlignment="1">
      <alignment horizontal="center" vertical="top" wrapText="1" shrinkToFit="1"/>
    </xf>
    <xf numFmtId="0" fontId="24" fillId="31" borderId="0" xfId="0" applyFont="1" applyFill="1" applyBorder="1" applyAlignment="1">
      <alignment horizontal="center" vertical="top" wrapText="1" shrinkToFit="1"/>
    </xf>
    <xf numFmtId="0" fontId="24" fillId="31" borderId="14" xfId="0" applyFont="1" applyFill="1" applyBorder="1" applyAlignment="1">
      <alignment horizontal="center" vertical="top" wrapText="1" shrinkToFit="1"/>
    </xf>
    <xf numFmtId="0" fontId="26" fillId="0" borderId="12" xfId="0" applyFont="1" applyFill="1" applyBorder="1" applyAlignment="1">
      <alignment horizontal="right" vertical="center" shrinkToFit="1"/>
    </xf>
    <xf numFmtId="0" fontId="26" fillId="0" borderId="29" xfId="0" applyFont="1" applyFill="1" applyBorder="1" applyAlignment="1">
      <alignment horizontal="right" vertical="center" shrinkToFit="1"/>
    </xf>
    <xf numFmtId="0" fontId="26" fillId="0" borderId="30" xfId="0" applyNumberFormat="1" applyFont="1" applyFill="1" applyBorder="1" applyAlignment="1" applyProtection="1">
      <alignment horizontal="center" vertical="center" shrinkToFit="1"/>
      <protection locked="0"/>
    </xf>
    <xf numFmtId="0" fontId="26" fillId="0" borderId="31" xfId="0" applyNumberFormat="1" applyFont="1" applyFill="1" applyBorder="1" applyAlignment="1" applyProtection="1">
      <alignment horizontal="center" vertical="center" shrinkToFit="1"/>
      <protection locked="0"/>
    </xf>
    <xf numFmtId="0" fontId="26" fillId="0" borderId="27" xfId="0" applyNumberFormat="1" applyFont="1" applyFill="1" applyBorder="1" applyAlignment="1" applyProtection="1">
      <alignment horizontal="center" vertical="center" shrinkToFit="1"/>
      <protection locked="0"/>
    </xf>
    <xf numFmtId="0" fontId="24" fillId="25" borderId="32" xfId="0" applyFont="1" applyFill="1" applyBorder="1" applyAlignment="1">
      <alignment horizontal="left" vertical="center" shrinkToFit="1"/>
    </xf>
    <xf numFmtId="0" fontId="24" fillId="27" borderId="30" xfId="0" applyFont="1" applyFill="1" applyBorder="1" applyAlignment="1">
      <alignment horizontal="center" vertical="center"/>
    </xf>
    <xf numFmtId="0" fontId="24" fillId="27" borderId="31" xfId="0" applyFont="1" applyFill="1" applyBorder="1" applyAlignment="1">
      <alignment horizontal="center" vertical="center"/>
    </xf>
    <xf numFmtId="0" fontId="24" fillId="27" borderId="27" xfId="0" applyFont="1" applyFill="1" applyBorder="1" applyAlignment="1">
      <alignment horizontal="center" vertical="center"/>
    </xf>
    <xf numFmtId="0" fontId="24" fillId="25" borderId="23" xfId="0" applyFont="1" applyFill="1" applyBorder="1" applyAlignment="1" applyProtection="1">
      <alignment horizontal="left" vertical="center"/>
    </xf>
    <xf numFmtId="0" fontId="24" fillId="25" borderId="17" xfId="0" applyFont="1" applyFill="1" applyBorder="1" applyAlignment="1" applyProtection="1">
      <alignment horizontal="left" vertical="center"/>
    </xf>
    <xf numFmtId="0" fontId="24" fillId="25" borderId="16" xfId="0" applyFont="1" applyFill="1" applyBorder="1" applyAlignment="1" applyProtection="1">
      <alignment horizontal="left" vertical="center"/>
    </xf>
    <xf numFmtId="0" fontId="24" fillId="35" borderId="13" xfId="0" applyFont="1" applyFill="1" applyBorder="1" applyAlignment="1">
      <alignment horizontal="center" vertical="top" wrapText="1" shrinkToFit="1"/>
    </xf>
    <xf numFmtId="0" fontId="24" fillId="35" borderId="0" xfId="0" applyFont="1" applyFill="1" applyBorder="1" applyAlignment="1">
      <alignment horizontal="center" vertical="top" wrapText="1" shrinkToFit="1"/>
    </xf>
    <xf numFmtId="0" fontId="24" fillId="35" borderId="14" xfId="0" applyFont="1" applyFill="1" applyBorder="1" applyAlignment="1">
      <alignment horizontal="center" vertical="top" wrapText="1" shrinkToFit="1"/>
    </xf>
    <xf numFmtId="0" fontId="24" fillId="0" borderId="14" xfId="0" applyFont="1" applyFill="1" applyBorder="1" applyAlignment="1" applyProtection="1">
      <alignment horizontal="left" vertical="top" wrapText="1"/>
    </xf>
    <xf numFmtId="0" fontId="24" fillId="0" borderId="18" xfId="0" applyFont="1" applyFill="1" applyBorder="1" applyAlignment="1" applyProtection="1">
      <alignment horizontal="center" vertical="top" wrapText="1"/>
    </xf>
    <xf numFmtId="0" fontId="26" fillId="0" borderId="12" xfId="0" applyFont="1" applyFill="1" applyBorder="1" applyAlignment="1" applyProtection="1">
      <alignment vertical="center" shrinkToFit="1"/>
    </xf>
    <xf numFmtId="0" fontId="24" fillId="25" borderId="23" xfId="0" applyFont="1" applyFill="1" applyBorder="1" applyAlignment="1" applyProtection="1">
      <alignment horizontal="center" vertical="center" shrinkToFit="1"/>
    </xf>
    <xf numFmtId="0" fontId="24" fillId="25" borderId="17" xfId="0" applyFont="1" applyFill="1" applyBorder="1" applyAlignment="1" applyProtection="1">
      <alignment horizontal="center" vertical="center" shrinkToFit="1"/>
    </xf>
    <xf numFmtId="0" fontId="24" fillId="25" borderId="16" xfId="0" applyFont="1" applyFill="1" applyBorder="1" applyAlignment="1" applyProtection="1">
      <alignment horizontal="center" vertical="center" shrinkToFit="1"/>
    </xf>
    <xf numFmtId="0" fontId="24" fillId="27" borderId="30" xfId="0" applyFont="1" applyFill="1" applyBorder="1" applyAlignment="1" applyProtection="1">
      <alignment horizontal="center" vertical="center"/>
    </xf>
    <xf numFmtId="0" fontId="24" fillId="27" borderId="31" xfId="0" applyFont="1" applyFill="1" applyBorder="1" applyAlignment="1" applyProtection="1">
      <alignment horizontal="center" vertical="center"/>
    </xf>
    <xf numFmtId="0" fontId="24" fillId="27" borderId="27" xfId="0" applyFont="1" applyFill="1" applyBorder="1" applyAlignment="1" applyProtection="1">
      <alignment horizontal="center" vertical="center"/>
    </xf>
    <xf numFmtId="0" fontId="24" fillId="26" borderId="22" xfId="0" applyFont="1" applyFill="1" applyBorder="1" applyAlignment="1" applyProtection="1">
      <alignment horizontal="center" vertical="center"/>
      <protection locked="0"/>
    </xf>
    <xf numFmtId="0" fontId="24" fillId="26" borderId="19" xfId="0" applyFont="1" applyFill="1" applyBorder="1" applyAlignment="1" applyProtection="1">
      <alignment horizontal="center" vertical="center"/>
      <protection locked="0"/>
    </xf>
    <xf numFmtId="0" fontId="24" fillId="26" borderId="13" xfId="0" applyFont="1" applyFill="1" applyBorder="1" applyAlignment="1" applyProtection="1">
      <alignment horizontal="center" vertical="center"/>
      <protection locked="0"/>
    </xf>
    <xf numFmtId="0" fontId="24" fillId="26" borderId="14" xfId="0" applyFont="1" applyFill="1" applyBorder="1" applyAlignment="1" applyProtection="1">
      <alignment horizontal="center" vertical="center"/>
      <protection locked="0"/>
    </xf>
    <xf numFmtId="0" fontId="24" fillId="26" borderId="11" xfId="0" applyFont="1" applyFill="1" applyBorder="1" applyAlignment="1" applyProtection="1">
      <alignment horizontal="center" vertical="center"/>
      <protection locked="0"/>
    </xf>
    <xf numFmtId="0" fontId="24" fillId="26" borderId="20" xfId="0" applyFont="1" applyFill="1" applyBorder="1" applyAlignment="1" applyProtection="1">
      <alignment horizontal="center" vertical="center"/>
      <protection locked="0"/>
    </xf>
    <xf numFmtId="0" fontId="24" fillId="25" borderId="22" xfId="0" applyFont="1" applyFill="1" applyBorder="1" applyAlignment="1" applyProtection="1">
      <alignment horizontal="left" vertical="center" wrapText="1"/>
    </xf>
    <xf numFmtId="0" fontId="24" fillId="25" borderId="10" xfId="0" applyFont="1" applyFill="1" applyBorder="1" applyAlignment="1" applyProtection="1">
      <alignment horizontal="left" vertical="center" wrapText="1"/>
    </xf>
    <xf numFmtId="0" fontId="24" fillId="25" borderId="19" xfId="0" applyFont="1" applyFill="1" applyBorder="1" applyAlignment="1" applyProtection="1">
      <alignment horizontal="left" vertical="center" wrapText="1"/>
    </xf>
    <xf numFmtId="0" fontId="24" fillId="25" borderId="13"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0" fontId="24" fillId="25" borderId="14" xfId="0" applyFont="1" applyFill="1" applyBorder="1" applyAlignment="1" applyProtection="1">
      <alignment horizontal="left" vertical="center" wrapText="1"/>
    </xf>
    <xf numFmtId="0" fontId="24" fillId="25" borderId="11" xfId="0" applyFont="1" applyFill="1" applyBorder="1" applyAlignment="1" applyProtection="1">
      <alignment horizontal="left" vertical="center" wrapText="1"/>
    </xf>
    <xf numFmtId="0" fontId="24" fillId="25" borderId="12" xfId="0" applyFont="1" applyFill="1" applyBorder="1" applyAlignment="1" applyProtection="1">
      <alignment horizontal="left" vertical="center" wrapText="1"/>
    </xf>
    <xf numFmtId="0" fontId="24" fillId="25" borderId="20" xfId="0" applyFont="1" applyFill="1" applyBorder="1" applyAlignment="1" applyProtection="1">
      <alignment horizontal="left" vertical="center" wrapText="1"/>
    </xf>
    <xf numFmtId="0" fontId="24" fillId="25" borderId="23" xfId="0" applyFont="1" applyFill="1" applyBorder="1" applyAlignment="1">
      <alignment horizontal="center" vertical="center"/>
    </xf>
    <xf numFmtId="0" fontId="24" fillId="25" borderId="17" xfId="0" applyFont="1" applyFill="1" applyBorder="1" applyAlignment="1">
      <alignment horizontal="center" vertical="center"/>
    </xf>
    <xf numFmtId="0" fontId="24" fillId="25" borderId="16" xfId="0" applyFont="1" applyFill="1" applyBorder="1" applyAlignment="1">
      <alignment horizontal="center" vertical="center"/>
    </xf>
    <xf numFmtId="0" fontId="24" fillId="0" borderId="0" xfId="0" applyFont="1" applyFill="1" applyBorder="1" applyAlignment="1">
      <alignment vertical="top"/>
    </xf>
    <xf numFmtId="0" fontId="26" fillId="0" borderId="10" xfId="0" applyFont="1" applyFill="1" applyBorder="1" applyAlignment="1" applyProtection="1">
      <alignment horizontal="left" vertical="top"/>
      <protection locked="0"/>
    </xf>
    <xf numFmtId="0" fontId="26" fillId="0" borderId="19" xfId="0" applyFont="1" applyFill="1" applyBorder="1" applyAlignment="1" applyProtection="1">
      <alignment horizontal="left" vertical="top"/>
      <protection locked="0"/>
    </xf>
    <xf numFmtId="0" fontId="26" fillId="0" borderId="13"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14" xfId="0" applyFont="1" applyFill="1" applyBorder="1" applyAlignment="1" applyProtection="1">
      <alignment horizontal="left" vertical="top"/>
      <protection locked="0"/>
    </xf>
    <xf numFmtId="0" fontId="26" fillId="0" borderId="11" xfId="0" applyFont="1" applyFill="1" applyBorder="1" applyAlignment="1" applyProtection="1">
      <alignment horizontal="left" vertical="top"/>
      <protection locked="0"/>
    </xf>
    <xf numFmtId="0" fontId="26" fillId="0" borderId="12" xfId="0" applyFont="1" applyFill="1" applyBorder="1" applyAlignment="1" applyProtection="1">
      <alignment horizontal="left" vertical="top"/>
      <protection locked="0"/>
    </xf>
    <xf numFmtId="0" fontId="26" fillId="0" borderId="20" xfId="0" applyFont="1" applyFill="1" applyBorder="1" applyAlignment="1" applyProtection="1">
      <alignment horizontal="left" vertical="top"/>
      <protection locked="0"/>
    </xf>
    <xf numFmtId="0" fontId="24" fillId="0" borderId="21" xfId="0" applyFont="1" applyFill="1" applyBorder="1" applyAlignment="1">
      <alignment horizontal="left" vertical="top" wrapText="1"/>
    </xf>
    <xf numFmtId="0" fontId="24" fillId="25" borderId="23" xfId="0" applyFont="1" applyFill="1" applyBorder="1" applyAlignment="1">
      <alignment vertical="center" wrapText="1"/>
    </xf>
    <xf numFmtId="0" fontId="24" fillId="25" borderId="17" xfId="0" applyFont="1" applyFill="1" applyBorder="1" applyAlignment="1">
      <alignment vertical="center" wrapText="1"/>
    </xf>
    <xf numFmtId="0" fontId="24" fillId="25" borderId="16" xfId="0" applyFont="1" applyFill="1" applyBorder="1" applyAlignment="1">
      <alignment vertical="center" wrapText="1"/>
    </xf>
    <xf numFmtId="0" fontId="24" fillId="25" borderId="15" xfId="0" applyFont="1" applyFill="1" applyBorder="1" applyAlignment="1">
      <alignment vertical="center" wrapText="1"/>
    </xf>
    <xf numFmtId="0" fontId="24" fillId="26" borderId="15" xfId="0" applyFont="1" applyFill="1" applyBorder="1" applyAlignment="1" applyProtection="1">
      <alignment horizontal="center" vertical="center"/>
      <protection locked="0"/>
    </xf>
    <xf numFmtId="0" fontId="24" fillId="25" borderId="15" xfId="0" applyFont="1" applyFill="1" applyBorder="1" applyAlignment="1">
      <alignment horizontal="left" vertical="center" wrapText="1"/>
    </xf>
    <xf numFmtId="0" fontId="26" fillId="0" borderId="33" xfId="0" applyFont="1" applyFill="1" applyBorder="1" applyAlignment="1" applyProtection="1">
      <alignment horizontal="center" vertical="center"/>
      <protection locked="0"/>
    </xf>
    <xf numFmtId="0" fontId="26" fillId="0" borderId="34" xfId="0" applyFont="1" applyFill="1" applyBorder="1" applyAlignment="1" applyProtection="1">
      <alignment horizontal="center" vertical="center"/>
      <protection locked="0"/>
    </xf>
    <xf numFmtId="0" fontId="26" fillId="0" borderId="35" xfId="0" applyFont="1" applyFill="1" applyBorder="1" applyAlignment="1" applyProtection="1">
      <alignment horizontal="center" vertical="center"/>
      <protection locked="0"/>
    </xf>
    <xf numFmtId="0" fontId="26" fillId="0" borderId="36" xfId="0" applyFont="1" applyFill="1" applyBorder="1" applyAlignment="1" applyProtection="1">
      <alignment horizontal="center" vertical="center"/>
      <protection locked="0"/>
    </xf>
    <xf numFmtId="0" fontId="26" fillId="0" borderId="169" xfId="0" applyFont="1" applyFill="1" applyBorder="1" applyAlignment="1">
      <alignment horizontal="center" vertical="center"/>
    </xf>
    <xf numFmtId="0" fontId="26" fillId="0" borderId="43" xfId="0" applyFont="1" applyFill="1" applyBorder="1" applyAlignment="1">
      <alignment horizontal="center" vertical="center"/>
    </xf>
    <xf numFmtId="38" fontId="24" fillId="26" borderId="22" xfId="43" applyFont="1" applyFill="1" applyBorder="1" applyAlignment="1" applyProtection="1">
      <alignment horizontal="center" vertical="center"/>
      <protection locked="0"/>
    </xf>
    <xf numFmtId="38" fontId="24" fillId="26" borderId="10" xfId="43" applyFont="1" applyFill="1" applyBorder="1" applyAlignment="1" applyProtection="1">
      <alignment horizontal="center" vertical="center"/>
      <protection locked="0"/>
    </xf>
    <xf numFmtId="38" fontId="24" fillId="26" borderId="19" xfId="43" applyFont="1" applyFill="1" applyBorder="1" applyAlignment="1" applyProtection="1">
      <alignment horizontal="center" vertical="center"/>
      <protection locked="0"/>
    </xf>
    <xf numFmtId="0" fontId="28" fillId="0" borderId="15"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30" xfId="0" applyFont="1" applyFill="1" applyBorder="1" applyAlignment="1" applyProtection="1">
      <alignment horizontal="center" vertical="center" shrinkToFit="1"/>
      <protection locked="0"/>
    </xf>
    <xf numFmtId="0" fontId="28" fillId="0" borderId="31" xfId="0" applyFont="1" applyFill="1" applyBorder="1" applyAlignment="1" applyProtection="1">
      <alignment horizontal="center" vertical="center" shrinkToFit="1"/>
      <protection locked="0"/>
    </xf>
    <xf numFmtId="0" fontId="28" fillId="0" borderId="27" xfId="0" applyFont="1" applyFill="1" applyBorder="1" applyAlignment="1" applyProtection="1">
      <alignment horizontal="center" vertical="center" shrinkToFit="1"/>
      <protection locked="0"/>
    </xf>
    <xf numFmtId="0" fontId="24" fillId="0" borderId="128" xfId="0" applyFont="1" applyFill="1" applyBorder="1" applyAlignment="1">
      <alignment horizontal="center" vertical="center"/>
    </xf>
    <xf numFmtId="38" fontId="24" fillId="26" borderId="15" xfId="43" applyFont="1" applyFill="1" applyBorder="1" applyAlignment="1" applyProtection="1">
      <alignment horizontal="center" vertical="center"/>
      <protection locked="0"/>
    </xf>
    <xf numFmtId="0" fontId="24" fillId="0" borderId="15" xfId="0" applyFont="1" applyFill="1" applyBorder="1" applyAlignment="1">
      <alignment horizontal="left" vertical="center"/>
    </xf>
    <xf numFmtId="0" fontId="24" fillId="0" borderId="15" xfId="0" applyFont="1" applyFill="1" applyBorder="1" applyAlignment="1">
      <alignment horizontal="left" vertical="center" wrapText="1"/>
    </xf>
    <xf numFmtId="0" fontId="28" fillId="0" borderId="23" xfId="0" applyFont="1" applyFill="1" applyBorder="1" applyAlignment="1">
      <alignment horizontal="center" vertical="center"/>
    </xf>
    <xf numFmtId="0" fontId="60" fillId="0" borderId="0" xfId="0" applyFont="1" applyFill="1" applyBorder="1" applyAlignment="1">
      <alignment horizontal="left" vertical="center" wrapText="1"/>
    </xf>
    <xf numFmtId="0" fontId="60" fillId="0" borderId="1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26" fillId="0" borderId="12" xfId="0" applyFont="1" applyFill="1" applyBorder="1" applyAlignment="1" applyProtection="1">
      <alignment horizontal="center" vertical="center" shrinkToFit="1"/>
    </xf>
    <xf numFmtId="0" fontId="24" fillId="0" borderId="127" xfId="0" applyFont="1" applyFill="1" applyBorder="1" applyAlignment="1" applyProtection="1">
      <alignment horizontal="left" vertical="center"/>
    </xf>
    <xf numFmtId="0" fontId="24" fillId="0" borderId="12" xfId="0" applyFont="1" applyFill="1" applyBorder="1" applyAlignment="1" applyProtection="1">
      <alignment horizontal="left" vertical="center"/>
    </xf>
    <xf numFmtId="38" fontId="24" fillId="26" borderId="23" xfId="43" applyFont="1" applyFill="1" applyBorder="1" applyAlignment="1" applyProtection="1">
      <alignment horizontal="center" vertical="center"/>
      <protection locked="0"/>
    </xf>
    <xf numFmtId="38" fontId="24" fillId="26" borderId="16" xfId="43" applyFont="1" applyFill="1" applyBorder="1" applyAlignment="1" applyProtection="1">
      <alignment horizontal="center" vertical="center"/>
      <protection locked="0"/>
    </xf>
    <xf numFmtId="0" fontId="24" fillId="25" borderId="23" xfId="0" applyFont="1" applyFill="1" applyBorder="1" applyAlignment="1">
      <alignment vertical="center"/>
    </xf>
    <xf numFmtId="0" fontId="24" fillId="25" borderId="17" xfId="0" applyFont="1" applyFill="1" applyBorder="1" applyAlignment="1">
      <alignment vertical="center"/>
    </xf>
    <xf numFmtId="0" fontId="24" fillId="25" borderId="16" xfId="0" applyFont="1" applyFill="1" applyBorder="1" applyAlignment="1">
      <alignment vertical="center"/>
    </xf>
    <xf numFmtId="0" fontId="24" fillId="25" borderId="16" xfId="0" applyFont="1" applyFill="1" applyBorder="1" applyAlignment="1">
      <alignment horizontal="center" vertical="center" shrinkToFit="1"/>
    </xf>
    <xf numFmtId="38" fontId="24" fillId="26" borderId="13" xfId="43" applyFont="1" applyFill="1" applyBorder="1" applyAlignment="1" applyProtection="1">
      <alignment horizontal="center" vertical="center"/>
      <protection locked="0"/>
    </xf>
    <xf numFmtId="38" fontId="24" fillId="26" borderId="14" xfId="43" applyFont="1" applyFill="1" applyBorder="1" applyAlignment="1" applyProtection="1">
      <alignment horizontal="center" vertical="center"/>
      <protection locked="0"/>
    </xf>
    <xf numFmtId="0" fontId="24" fillId="25" borderId="11" xfId="0" applyFont="1" applyFill="1" applyBorder="1" applyAlignment="1">
      <alignment horizontal="center" vertical="center"/>
    </xf>
    <xf numFmtId="0" fontId="24" fillId="25" borderId="12" xfId="0" applyFont="1" applyFill="1" applyBorder="1" applyAlignment="1">
      <alignment horizontal="center" vertical="center"/>
    </xf>
    <xf numFmtId="0" fontId="24" fillId="25" borderId="20" xfId="0" applyFont="1" applyFill="1" applyBorder="1" applyAlignment="1">
      <alignment horizontal="center" vertical="center"/>
    </xf>
    <xf numFmtId="0" fontId="26" fillId="27" borderId="30" xfId="0" applyFont="1" applyFill="1" applyBorder="1" applyAlignment="1">
      <alignment horizontal="center" vertical="center"/>
    </xf>
    <xf numFmtId="0" fontId="26" fillId="27" borderId="27" xfId="0" applyFont="1" applyFill="1" applyBorder="1" applyAlignment="1">
      <alignment horizontal="center" vertical="center"/>
    </xf>
    <xf numFmtId="0" fontId="24" fillId="0" borderId="13" xfId="0" applyFont="1" applyFill="1" applyBorder="1" applyAlignment="1">
      <alignment horizontal="center" vertical="top" wrapText="1"/>
    </xf>
    <xf numFmtId="0" fontId="26" fillId="0" borderId="30" xfId="0" applyFont="1" applyFill="1" applyBorder="1" applyAlignment="1" applyProtection="1">
      <alignment horizontal="center" vertical="center" shrinkToFit="1"/>
      <protection locked="0"/>
    </xf>
    <xf numFmtId="0" fontId="26" fillId="0" borderId="31"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26" fillId="0" borderId="20" xfId="0" applyFont="1" applyFill="1" applyBorder="1" applyAlignment="1">
      <alignment horizontal="left" vertical="center" shrinkToFit="1"/>
    </xf>
    <xf numFmtId="0" fontId="24" fillId="0" borderId="22"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27" borderId="33" xfId="0" applyFont="1" applyFill="1" applyBorder="1" applyAlignment="1">
      <alignment horizontal="center" vertical="center"/>
    </xf>
    <xf numFmtId="0" fontId="24" fillId="27" borderId="71" xfId="0" applyFont="1" applyFill="1" applyBorder="1" applyAlignment="1">
      <alignment horizontal="center" vertical="center"/>
    </xf>
    <xf numFmtId="0" fontId="24" fillId="27" borderId="34" xfId="0" applyFont="1" applyFill="1" applyBorder="1" applyAlignment="1">
      <alignment horizontal="center" vertical="center"/>
    </xf>
    <xf numFmtId="0" fontId="24" fillId="27" borderId="35" xfId="0" applyFont="1" applyFill="1" applyBorder="1" applyAlignment="1">
      <alignment horizontal="center" vertical="center"/>
    </xf>
    <xf numFmtId="0" fontId="24" fillId="27" borderId="44" xfId="0" applyFont="1" applyFill="1" applyBorder="1" applyAlignment="1">
      <alignment horizontal="center" vertical="center"/>
    </xf>
    <xf numFmtId="0" fontId="24" fillId="27" borderId="36" xfId="0" applyFont="1" applyFill="1" applyBorder="1" applyAlignment="1">
      <alignment horizontal="center" vertical="center"/>
    </xf>
    <xf numFmtId="0" fontId="24" fillId="0" borderId="116" xfId="0" applyFont="1" applyFill="1" applyBorder="1" applyAlignment="1">
      <alignment horizontal="center" vertical="center"/>
    </xf>
    <xf numFmtId="0" fontId="24" fillId="0" borderId="111" xfId="0" applyFont="1" applyFill="1" applyBorder="1" applyAlignment="1">
      <alignment horizontal="center" vertical="center"/>
    </xf>
    <xf numFmtId="0" fontId="26" fillId="0" borderId="10" xfId="0" applyFont="1" applyFill="1" applyBorder="1" applyAlignment="1">
      <alignment vertical="center" wrapText="1"/>
    </xf>
    <xf numFmtId="0" fontId="26" fillId="0" borderId="0" xfId="0" applyFont="1" applyFill="1" applyBorder="1" applyAlignment="1" applyProtection="1">
      <alignment horizontal="center" vertical="center" shrinkToFit="1"/>
      <protection locked="0"/>
    </xf>
    <xf numFmtId="0" fontId="28" fillId="0" borderId="15" xfId="0" applyFont="1" applyFill="1" applyBorder="1" applyAlignment="1">
      <alignment horizontal="left" vertical="top" wrapText="1"/>
    </xf>
    <xf numFmtId="176" fontId="26" fillId="36" borderId="22" xfId="0" applyNumberFormat="1" applyFont="1" applyFill="1" applyBorder="1" applyAlignment="1">
      <alignment vertical="center" shrinkToFit="1"/>
    </xf>
    <xf numFmtId="176" fontId="26" fillId="36" borderId="19" xfId="0" applyNumberFormat="1" applyFont="1" applyFill="1" applyBorder="1" applyAlignment="1">
      <alignment vertical="center" shrinkToFit="1"/>
    </xf>
    <xf numFmtId="176" fontId="26" fillId="36" borderId="11" xfId="0" applyNumberFormat="1" applyFont="1" applyFill="1" applyBorder="1" applyAlignment="1">
      <alignment vertical="center" shrinkToFit="1"/>
    </xf>
    <xf numFmtId="176" fontId="26" fillId="36" borderId="20" xfId="0" applyNumberFormat="1" applyFont="1" applyFill="1" applyBorder="1" applyAlignment="1">
      <alignment vertical="center" shrinkToFit="1"/>
    </xf>
    <xf numFmtId="0" fontId="26" fillId="25" borderId="122" xfId="0" applyFont="1" applyFill="1" applyBorder="1" applyAlignment="1">
      <alignment horizontal="center" vertical="center" shrinkToFit="1"/>
    </xf>
    <xf numFmtId="179" fontId="26" fillId="36" borderId="46" xfId="0" applyNumberFormat="1" applyFont="1" applyFill="1" applyBorder="1" applyAlignment="1">
      <alignment vertical="center" shrinkToFit="1"/>
    </xf>
    <xf numFmtId="179" fontId="26" fillId="36" borderId="48" xfId="0" applyNumberFormat="1" applyFont="1" applyFill="1" applyBorder="1" applyAlignment="1">
      <alignment vertical="center" shrinkToFit="1"/>
    </xf>
    <xf numFmtId="0" fontId="28" fillId="0" borderId="61" xfId="0" applyFont="1" applyFill="1" applyBorder="1" applyAlignment="1">
      <alignment horizontal="left" vertical="top" wrapText="1"/>
    </xf>
    <xf numFmtId="176" fontId="26" fillId="36" borderId="13" xfId="0" applyNumberFormat="1" applyFont="1" applyFill="1" applyBorder="1" applyAlignment="1">
      <alignment vertical="center" shrinkToFit="1"/>
    </xf>
    <xf numFmtId="176" fontId="26" fillId="36" borderId="14" xfId="0" applyNumberFormat="1" applyFont="1" applyFill="1" applyBorder="1" applyAlignment="1">
      <alignment vertical="center" shrinkToFit="1"/>
    </xf>
    <xf numFmtId="0" fontId="26" fillId="0" borderId="15" xfId="0" applyFont="1" applyBorder="1" applyAlignment="1">
      <alignment horizontal="left" vertical="center" wrapText="1"/>
    </xf>
    <xf numFmtId="176" fontId="26" fillId="36" borderId="23" xfId="0" applyNumberFormat="1" applyFont="1" applyFill="1" applyBorder="1" applyAlignment="1">
      <alignment vertical="center" shrinkToFit="1"/>
    </xf>
    <xf numFmtId="176" fontId="26" fillId="36" borderId="16" xfId="0" applyNumberFormat="1" applyFont="1" applyFill="1" applyBorder="1" applyAlignment="1">
      <alignment vertical="center" shrinkToFit="1"/>
    </xf>
    <xf numFmtId="0" fontId="26" fillId="27" borderId="120" xfId="0" applyFont="1" applyFill="1" applyBorder="1" applyAlignment="1">
      <alignment horizontal="right" vertical="center" shrinkToFit="1"/>
    </xf>
    <xf numFmtId="0" fontId="26" fillId="27" borderId="121" xfId="0" applyFont="1" applyFill="1" applyBorder="1" applyAlignment="1">
      <alignment horizontal="right" vertical="center" shrinkToFit="1"/>
    </xf>
    <xf numFmtId="0" fontId="26" fillId="27" borderId="23" xfId="0" applyFont="1" applyFill="1" applyBorder="1" applyAlignment="1">
      <alignment horizontal="right" vertical="center" shrinkToFit="1"/>
    </xf>
    <xf numFmtId="0" fontId="26" fillId="27" borderId="16" xfId="0" applyFont="1" applyFill="1" applyBorder="1" applyAlignment="1">
      <alignment horizontal="right" vertical="center" shrinkToFit="1"/>
    </xf>
    <xf numFmtId="0" fontId="26" fillId="0" borderId="23" xfId="0" applyFont="1" applyBorder="1" applyAlignment="1">
      <alignment horizontal="left" vertical="center" wrapText="1"/>
    </xf>
    <xf numFmtId="0" fontId="26" fillId="0" borderId="17" xfId="0" applyFont="1" applyBorder="1" applyAlignment="1">
      <alignment horizontal="left" vertical="center" wrapText="1"/>
    </xf>
    <xf numFmtId="0" fontId="26" fillId="0" borderId="16" xfId="0" applyFont="1" applyBorder="1" applyAlignment="1">
      <alignment horizontal="left" vertical="center" wrapText="1"/>
    </xf>
    <xf numFmtId="0" fontId="24" fillId="25" borderId="12" xfId="0" applyFont="1" applyFill="1" applyBorder="1" applyAlignment="1">
      <alignment horizontal="center" vertical="center" shrinkToFit="1"/>
    </xf>
    <xf numFmtId="0" fontId="27" fillId="0" borderId="2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0" xfId="0" applyFont="1" applyBorder="1" applyAlignment="1">
      <alignment horizontal="center" vertical="center" wrapText="1"/>
    </xf>
    <xf numFmtId="0" fontId="24" fillId="25" borderId="13"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0" borderId="23"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0" xfId="0" applyFont="1" applyFill="1" applyBorder="1" applyAlignment="1" applyProtection="1">
      <alignment horizontal="left" vertical="center" shrinkToFit="1"/>
      <protection locked="0"/>
    </xf>
    <xf numFmtId="0" fontId="24" fillId="0" borderId="31" xfId="0" applyFont="1" applyFill="1" applyBorder="1" applyAlignment="1" applyProtection="1">
      <alignment horizontal="left" vertical="center" shrinkToFit="1"/>
      <protection locked="0"/>
    </xf>
    <xf numFmtId="0" fontId="24" fillId="0" borderId="27" xfId="0" applyFont="1" applyFill="1" applyBorder="1" applyAlignment="1" applyProtection="1">
      <alignment horizontal="left" vertical="center" shrinkToFit="1"/>
      <protection locked="0"/>
    </xf>
    <xf numFmtId="189" fontId="26" fillId="27" borderId="22" xfId="0" applyNumberFormat="1" applyFont="1" applyFill="1" applyBorder="1" applyAlignment="1" applyProtection="1">
      <alignment horizontal="center" vertical="center" wrapText="1"/>
    </xf>
    <xf numFmtId="189" fontId="26" fillId="27" borderId="10" xfId="0" applyNumberFormat="1" applyFont="1" applyFill="1" applyBorder="1" applyAlignment="1" applyProtection="1">
      <alignment horizontal="center" vertical="center" wrapText="1"/>
    </xf>
    <xf numFmtId="189" fontId="26" fillId="27" borderId="19" xfId="0" applyNumberFormat="1" applyFont="1" applyFill="1" applyBorder="1" applyAlignment="1" applyProtection="1">
      <alignment horizontal="center" vertical="center" wrapText="1"/>
    </xf>
    <xf numFmtId="189" fontId="26" fillId="27" borderId="13" xfId="0" applyNumberFormat="1" applyFont="1" applyFill="1" applyBorder="1" applyAlignment="1" applyProtection="1">
      <alignment horizontal="center" vertical="center" wrapText="1"/>
    </xf>
    <xf numFmtId="189" fontId="26" fillId="27" borderId="0" xfId="0" applyNumberFormat="1" applyFont="1" applyFill="1" applyBorder="1" applyAlignment="1" applyProtection="1">
      <alignment horizontal="center" vertical="center" wrapText="1"/>
    </xf>
    <xf numFmtId="189" fontId="26" fillId="27" borderId="14" xfId="0" applyNumberFormat="1" applyFont="1" applyFill="1" applyBorder="1" applyAlignment="1" applyProtection="1">
      <alignment horizontal="center" vertical="center" wrapText="1"/>
    </xf>
    <xf numFmtId="189" fontId="26" fillId="27" borderId="11" xfId="0" applyNumberFormat="1" applyFont="1" applyFill="1" applyBorder="1" applyAlignment="1" applyProtection="1">
      <alignment horizontal="center" vertical="center" wrapText="1"/>
    </xf>
    <xf numFmtId="189" fontId="26" fillId="27" borderId="12" xfId="0" applyNumberFormat="1" applyFont="1" applyFill="1" applyBorder="1" applyAlignment="1" applyProtection="1">
      <alignment horizontal="center" vertical="center" wrapText="1"/>
    </xf>
    <xf numFmtId="189" fontId="26" fillId="27" borderId="20" xfId="0" applyNumberFormat="1"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24" fillId="0" borderId="35" xfId="0" applyFont="1" applyFill="1" applyBorder="1" applyAlignment="1" applyProtection="1">
      <alignment horizontal="center" vertical="center"/>
      <protection locked="0"/>
    </xf>
    <xf numFmtId="0" fontId="24" fillId="0" borderId="36" xfId="0" applyFont="1" applyFill="1" applyBorder="1" applyAlignment="1" applyProtection="1">
      <alignment horizontal="center" vertical="center"/>
      <protection locked="0"/>
    </xf>
    <xf numFmtId="0" fontId="26" fillId="27" borderId="23" xfId="0" applyNumberFormat="1" applyFont="1" applyFill="1" applyBorder="1" applyAlignment="1" applyProtection="1">
      <alignment vertical="center"/>
    </xf>
    <xf numFmtId="0" fontId="26" fillId="27" borderId="17" xfId="0" applyNumberFormat="1" applyFont="1" applyFill="1" applyBorder="1" applyAlignment="1" applyProtection="1">
      <alignment vertical="center"/>
    </xf>
    <xf numFmtId="0" fontId="27" fillId="25" borderId="15" xfId="0" applyFont="1" applyFill="1" applyBorder="1" applyAlignment="1" applyProtection="1">
      <alignment horizontal="center" vertical="center"/>
    </xf>
    <xf numFmtId="0" fontId="28" fillId="25" borderId="23" xfId="0" applyFont="1" applyFill="1" applyBorder="1" applyAlignment="1">
      <alignment horizontal="left" vertical="center"/>
    </xf>
    <xf numFmtId="0" fontId="28" fillId="25" borderId="17" xfId="0" applyFont="1" applyFill="1" applyBorder="1" applyAlignment="1">
      <alignment horizontal="left" vertical="center"/>
    </xf>
    <xf numFmtId="0" fontId="24" fillId="25" borderId="15" xfId="0" applyFont="1" applyFill="1" applyBorder="1" applyAlignment="1">
      <alignment horizontal="center" vertical="center" shrinkToFit="1"/>
    </xf>
    <xf numFmtId="0" fontId="24" fillId="0" borderId="30"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6" fillId="0" borderId="123" xfId="0" applyFont="1" applyFill="1" applyBorder="1" applyAlignment="1">
      <alignment horizontal="center" vertical="center"/>
    </xf>
    <xf numFmtId="0" fontId="47" fillId="0" borderId="0" xfId="0" applyFont="1" applyFill="1" applyBorder="1" applyAlignment="1" applyProtection="1">
      <alignment vertical="top" wrapText="1"/>
    </xf>
    <xf numFmtId="0" fontId="47" fillId="0" borderId="14" xfId="0" applyFont="1" applyFill="1" applyBorder="1" applyAlignment="1" applyProtection="1">
      <alignment vertical="top" wrapText="1"/>
    </xf>
    <xf numFmtId="0" fontId="24" fillId="25" borderId="11" xfId="0" applyFont="1" applyFill="1" applyBorder="1" applyAlignment="1">
      <alignment horizontal="left" vertical="center"/>
    </xf>
    <xf numFmtId="0" fontId="24" fillId="25" borderId="12"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pplyProtection="1">
      <alignment horizontal="center" vertical="center" wrapText="1"/>
    </xf>
    <xf numFmtId="0" fontId="24" fillId="0" borderId="0" xfId="0" applyFont="1" applyFill="1" applyBorder="1" applyAlignment="1">
      <alignment horizontal="left" vertical="center"/>
    </xf>
    <xf numFmtId="0" fontId="24" fillId="0" borderId="14" xfId="0" applyFont="1" applyFill="1" applyBorder="1" applyAlignment="1" applyProtection="1">
      <alignment horizontal="center" vertical="center"/>
    </xf>
    <xf numFmtId="0" fontId="24" fillId="25" borderId="61" xfId="0" applyFont="1" applyFill="1" applyBorder="1" applyAlignment="1">
      <alignment horizontal="right" vertical="center" shrinkToFit="1"/>
    </xf>
    <xf numFmtId="0" fontId="24" fillId="25" borderId="21" xfId="0" applyFont="1" applyFill="1" applyBorder="1" applyAlignment="1">
      <alignment horizontal="right" vertical="center" shrinkToFit="1"/>
    </xf>
    <xf numFmtId="0" fontId="24" fillId="0" borderId="11" xfId="0" applyFont="1" applyFill="1" applyBorder="1" applyAlignment="1">
      <alignment horizontal="right" vertical="top" wrapText="1"/>
    </xf>
    <xf numFmtId="38" fontId="24" fillId="0" borderId="17" xfId="43" applyFont="1" applyFill="1" applyBorder="1" applyAlignment="1" applyProtection="1">
      <alignment vertical="center" shrinkToFit="1"/>
      <protection locked="0"/>
    </xf>
    <xf numFmtId="49" fontId="24" fillId="26" borderId="23" xfId="0" applyNumberFormat="1" applyFont="1" applyFill="1" applyBorder="1" applyAlignment="1" applyProtection="1">
      <alignment horizontal="center" vertical="center" shrinkToFit="1"/>
      <protection locked="0"/>
    </xf>
    <xf numFmtId="49" fontId="24" fillId="26" borderId="17" xfId="0" applyNumberFormat="1" applyFont="1" applyFill="1" applyBorder="1" applyAlignment="1" applyProtection="1">
      <alignment horizontal="center" vertical="center" shrinkToFit="1"/>
      <protection locked="0"/>
    </xf>
    <xf numFmtId="49" fontId="24" fillId="26" borderId="16" xfId="0" applyNumberFormat="1" applyFont="1" applyFill="1" applyBorder="1" applyAlignment="1" applyProtection="1">
      <alignment horizontal="center" vertical="center" shrinkToFit="1"/>
      <protection locked="0"/>
    </xf>
    <xf numFmtId="49" fontId="24" fillId="0" borderId="23" xfId="0" applyNumberFormat="1" applyFont="1" applyFill="1" applyBorder="1" applyAlignment="1" applyProtection="1">
      <alignment horizontal="center" vertical="center" shrinkToFit="1"/>
      <protection locked="0"/>
    </xf>
    <xf numFmtId="49" fontId="24" fillId="0" borderId="17" xfId="0" applyNumberFormat="1" applyFont="1" applyFill="1" applyBorder="1" applyAlignment="1" applyProtection="1">
      <alignment horizontal="center" vertical="center" shrinkToFit="1"/>
      <protection locked="0"/>
    </xf>
    <xf numFmtId="49" fontId="24" fillId="0" borderId="16" xfId="0"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vertical="center" wrapText="1"/>
    </xf>
    <xf numFmtId="0" fontId="38" fillId="27" borderId="15" xfId="0" applyFont="1" applyFill="1" applyBorder="1" applyAlignment="1" applyProtection="1">
      <alignment horizontal="center" vertical="center" wrapText="1"/>
    </xf>
    <xf numFmtId="0" fontId="24" fillId="0" borderId="0" xfId="0" applyFont="1" applyFill="1" applyBorder="1" applyAlignment="1">
      <alignment horizontal="center" vertical="top"/>
    </xf>
    <xf numFmtId="0" fontId="24" fillId="0" borderId="15" xfId="0" applyFont="1" applyFill="1" applyBorder="1" applyAlignment="1" applyProtection="1">
      <alignment horizontal="center" vertical="center" shrinkToFit="1"/>
      <protection locked="0"/>
    </xf>
    <xf numFmtId="190" fontId="24" fillId="0" borderId="23" xfId="0" applyNumberFormat="1" applyFont="1" applyFill="1" applyBorder="1" applyAlignment="1" applyProtection="1">
      <alignment horizontal="center" vertical="center" wrapText="1"/>
      <protection locked="0"/>
    </xf>
    <xf numFmtId="190" fontId="24" fillId="0" borderId="17" xfId="0" applyNumberFormat="1" applyFont="1" applyFill="1" applyBorder="1" applyAlignment="1" applyProtection="1">
      <alignment horizontal="center" vertical="center" wrapText="1"/>
      <protection locked="0"/>
    </xf>
    <xf numFmtId="0" fontId="56" fillId="0" borderId="0" xfId="0" applyFont="1" applyFill="1" applyBorder="1" applyAlignment="1">
      <alignment horizontal="center" vertical="top" wrapText="1"/>
    </xf>
    <xf numFmtId="0" fontId="26"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35" borderId="23" xfId="0" applyFont="1" applyFill="1" applyBorder="1" applyAlignment="1">
      <alignment horizontal="center" vertical="center"/>
    </xf>
    <xf numFmtId="0" fontId="24" fillId="35" borderId="17" xfId="0" applyFont="1" applyFill="1" applyBorder="1" applyAlignment="1">
      <alignment horizontal="center" vertical="center"/>
    </xf>
    <xf numFmtId="0" fontId="24" fillId="35" borderId="16" xfId="0" applyFont="1" applyFill="1" applyBorder="1" applyAlignment="1">
      <alignment horizontal="center" vertical="center"/>
    </xf>
    <xf numFmtId="0" fontId="24"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8" fillId="0" borderId="0" xfId="0" applyFont="1" applyFill="1" applyBorder="1" applyAlignment="1">
      <alignment horizontal="center" vertical="center" wrapText="1"/>
    </xf>
    <xf numFmtId="0" fontId="24" fillId="0" borderId="12" xfId="0" applyFont="1" applyFill="1" applyBorder="1" applyAlignment="1">
      <alignment vertical="top"/>
    </xf>
    <xf numFmtId="0" fontId="28" fillId="0" borderId="22"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19" xfId="0" applyFont="1" applyFill="1" applyBorder="1" applyAlignment="1">
      <alignment horizontal="left" vertical="top" wrapText="1"/>
    </xf>
    <xf numFmtId="0" fontId="28" fillId="0" borderId="124" xfId="0" applyFont="1" applyFill="1" applyBorder="1" applyAlignment="1">
      <alignment horizontal="left" vertical="top" wrapText="1"/>
    </xf>
    <xf numFmtId="0" fontId="28" fillId="0" borderId="125" xfId="0" applyFont="1" applyFill="1" applyBorder="1" applyAlignment="1">
      <alignment horizontal="left" vertical="top" wrapText="1"/>
    </xf>
    <xf numFmtId="0" fontId="28" fillId="0" borderId="126" xfId="0" applyFont="1" applyFill="1" applyBorder="1" applyAlignment="1">
      <alignment horizontal="left" vertical="top" wrapText="1"/>
    </xf>
    <xf numFmtId="176" fontId="26" fillId="36" borderId="124" xfId="0" applyNumberFormat="1" applyFont="1" applyFill="1" applyBorder="1" applyAlignment="1">
      <alignment vertical="center" shrinkToFit="1"/>
    </xf>
    <xf numFmtId="176" fontId="26" fillId="36" borderId="126" xfId="0" applyNumberFormat="1" applyFont="1" applyFill="1" applyBorder="1" applyAlignment="1">
      <alignment vertical="center" shrinkToFi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0" fillId="0" borderId="14" xfId="0" applyFill="1" applyBorder="1" applyAlignment="1">
      <alignment horizontal="left" vertical="top" wrapText="1"/>
    </xf>
    <xf numFmtId="0" fontId="0" fillId="0" borderId="18" xfId="0" applyFill="1" applyBorder="1" applyAlignment="1">
      <alignment horizontal="center" vertical="top" wrapText="1"/>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0" borderId="20" xfId="0" applyFont="1" applyFill="1" applyBorder="1" applyAlignment="1">
      <alignment horizontal="left" vertical="top" wrapText="1"/>
    </xf>
    <xf numFmtId="0" fontId="24" fillId="25" borderId="16" xfId="0" applyFont="1" applyFill="1" applyBorder="1" applyAlignment="1">
      <alignment horizontal="left" vertical="center" shrinkToFit="1"/>
    </xf>
    <xf numFmtId="0" fontId="26" fillId="0" borderId="23" xfId="0" applyFont="1" applyBorder="1" applyAlignment="1">
      <alignment vertical="center" wrapText="1"/>
    </xf>
    <xf numFmtId="0" fontId="26" fillId="0" borderId="17" xfId="0" applyFont="1" applyBorder="1" applyAlignment="1">
      <alignment vertical="center" wrapText="1"/>
    </xf>
    <xf numFmtId="0" fontId="26" fillId="0" borderId="16" xfId="0" applyFont="1" applyBorder="1" applyAlignment="1">
      <alignment vertical="center" wrapText="1"/>
    </xf>
    <xf numFmtId="0" fontId="38" fillId="0" borderId="0" xfId="0" applyFont="1" applyAlignment="1">
      <alignment horizontal="left" vertical="center"/>
    </xf>
    <xf numFmtId="0" fontId="39" fillId="0" borderId="15" xfId="0" applyFont="1" applyFill="1" applyBorder="1" applyAlignment="1">
      <alignment horizontal="center" vertical="center" wrapText="1"/>
    </xf>
    <xf numFmtId="0" fontId="38" fillId="27" borderId="23" xfId="0" applyFont="1" applyFill="1" applyBorder="1" applyAlignment="1">
      <alignment horizontal="center" vertical="center" wrapText="1"/>
    </xf>
    <xf numFmtId="0" fontId="38" fillId="27" borderId="16" xfId="0" applyFont="1" applyFill="1" applyBorder="1" applyAlignment="1">
      <alignment horizontal="center" vertical="center" wrapText="1"/>
    </xf>
    <xf numFmtId="0" fontId="26" fillId="0" borderId="0" xfId="0" applyFont="1" applyAlignment="1">
      <alignment horizontal="left" vertical="top" wrapText="1"/>
    </xf>
    <xf numFmtId="0" fontId="26" fillId="37" borderId="23" xfId="0" applyFont="1" applyFill="1" applyBorder="1" applyAlignment="1">
      <alignment horizontal="center" vertical="center" wrapText="1"/>
    </xf>
    <xf numFmtId="0" fontId="26" fillId="37" borderId="16" xfId="0" applyFont="1" applyFill="1" applyBorder="1" applyAlignment="1">
      <alignment horizontal="center" vertical="center" wrapText="1"/>
    </xf>
    <xf numFmtId="0" fontId="26" fillId="25" borderId="200" xfId="0" applyFont="1" applyFill="1" applyBorder="1" applyAlignment="1">
      <alignment horizontal="left" vertical="center" wrapText="1"/>
    </xf>
    <xf numFmtId="0" fontId="26" fillId="25" borderId="196" xfId="0" applyFont="1" applyFill="1" applyBorder="1" applyAlignment="1">
      <alignment horizontal="left" vertical="center" wrapText="1"/>
    </xf>
    <xf numFmtId="0" fontId="26" fillId="25" borderId="197" xfId="0" applyFont="1" applyFill="1" applyBorder="1" applyAlignment="1">
      <alignment horizontal="left" vertical="center" wrapText="1"/>
    </xf>
    <xf numFmtId="0" fontId="26" fillId="25" borderId="201" xfId="0" applyFont="1" applyFill="1" applyBorder="1" applyAlignment="1">
      <alignment horizontal="left" vertical="center" wrapText="1"/>
    </xf>
    <xf numFmtId="0" fontId="26" fillId="25" borderId="0" xfId="0" applyFont="1" applyFill="1" applyBorder="1" applyAlignment="1">
      <alignment horizontal="left" vertical="center" wrapText="1"/>
    </xf>
    <xf numFmtId="0" fontId="26" fillId="25" borderId="198" xfId="0" applyFont="1" applyFill="1" applyBorder="1" applyAlignment="1">
      <alignment horizontal="left" vertical="center" wrapText="1"/>
    </xf>
    <xf numFmtId="0" fontId="26" fillId="25" borderId="202" xfId="0" applyFont="1" applyFill="1" applyBorder="1" applyAlignment="1">
      <alignment horizontal="left" vertical="center" wrapText="1"/>
    </xf>
    <xf numFmtId="0" fontId="26" fillId="25" borderId="125" xfId="0" applyFont="1" applyFill="1" applyBorder="1" applyAlignment="1">
      <alignment horizontal="left" vertical="center" wrapText="1"/>
    </xf>
    <xf numFmtId="0" fontId="26" fillId="25" borderId="199" xfId="0" applyFont="1" applyFill="1" applyBorder="1" applyAlignment="1">
      <alignment horizontal="left" vertical="center" wrapText="1"/>
    </xf>
    <xf numFmtId="0" fontId="26" fillId="0" borderId="23" xfId="0" applyFont="1" applyBorder="1" applyAlignment="1" applyProtection="1">
      <alignment vertical="center" wrapText="1"/>
    </xf>
    <xf numFmtId="0" fontId="26" fillId="0" borderId="17" xfId="0" applyFont="1" applyBorder="1" applyAlignment="1" applyProtection="1">
      <alignment vertical="center" wrapText="1"/>
    </xf>
    <xf numFmtId="0" fontId="26" fillId="0" borderId="23" xfId="0" applyFont="1" applyBorder="1" applyAlignment="1" applyProtection="1">
      <alignment vertical="center" shrinkToFit="1"/>
    </xf>
    <xf numFmtId="0" fontId="26" fillId="0" borderId="17" xfId="0" applyFont="1" applyBorder="1" applyAlignment="1" applyProtection="1">
      <alignment vertical="center" shrinkToFit="1"/>
    </xf>
    <xf numFmtId="0" fontId="26" fillId="37" borderId="15" xfId="0" applyFont="1" applyFill="1" applyBorder="1" applyAlignment="1">
      <alignment horizontal="center" vertical="center" wrapText="1"/>
    </xf>
    <xf numFmtId="0" fontId="33" fillId="0" borderId="61" xfId="0" applyFont="1" applyBorder="1" applyAlignment="1">
      <alignment vertical="center" shrinkToFit="1"/>
    </xf>
    <xf numFmtId="0" fontId="33" fillId="0" borderId="18" xfId="0" applyFont="1" applyBorder="1" applyAlignment="1">
      <alignment vertical="center" shrinkToFit="1"/>
    </xf>
    <xf numFmtId="0" fontId="33" fillId="0" borderId="21" xfId="0" applyFont="1" applyBorder="1" applyAlignment="1">
      <alignment vertical="center" shrinkToFit="1"/>
    </xf>
    <xf numFmtId="0" fontId="33" fillId="0" borderId="137" xfId="0" applyFont="1" applyBorder="1" applyAlignment="1" applyProtection="1">
      <alignment horizontal="center" vertical="center" shrinkToFit="1"/>
      <protection locked="0"/>
    </xf>
    <xf numFmtId="0" fontId="33" fillId="0" borderId="141" xfId="0" applyFont="1" applyBorder="1" applyAlignment="1" applyProtection="1">
      <alignment horizontal="center" vertical="center" shrinkToFit="1"/>
      <protection locked="0"/>
    </xf>
    <xf numFmtId="0" fontId="33" fillId="0" borderId="131" xfId="0" applyFont="1" applyBorder="1" applyAlignment="1" applyProtection="1">
      <alignment horizontal="center" vertical="center" shrinkToFit="1"/>
      <protection locked="0"/>
    </xf>
    <xf numFmtId="0" fontId="33" fillId="0" borderId="135" xfId="0" applyFont="1" applyBorder="1" applyAlignment="1" applyProtection="1">
      <alignment horizontal="center" vertical="center" shrinkToFit="1"/>
      <protection locked="0"/>
    </xf>
    <xf numFmtId="0" fontId="33" fillId="0" borderId="140" xfId="0" applyFont="1" applyBorder="1" applyAlignment="1" applyProtection="1">
      <alignment horizontal="center" vertical="center" shrinkToFit="1"/>
      <protection locked="0"/>
    </xf>
    <xf numFmtId="0" fontId="33" fillId="0" borderId="129" xfId="0" applyFont="1" applyBorder="1" applyAlignment="1" applyProtection="1">
      <alignment horizontal="center" vertical="center" shrinkToFit="1"/>
      <protection locked="0"/>
    </xf>
    <xf numFmtId="0" fontId="33" fillId="0" borderId="136"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32" xfId="0" applyFont="1" applyBorder="1" applyAlignment="1" applyProtection="1">
      <alignment horizontal="center" vertical="center" shrinkToFit="1"/>
      <protection locked="0"/>
    </xf>
    <xf numFmtId="38" fontId="33" fillId="0" borderId="22" xfId="43" applyFont="1" applyBorder="1" applyAlignment="1" applyProtection="1">
      <alignment vertical="center" shrinkToFit="1"/>
      <protection locked="0"/>
    </xf>
    <xf numFmtId="38" fontId="33" fillId="0" borderId="13" xfId="43" applyFont="1" applyBorder="1" applyAlignment="1" applyProtection="1">
      <alignment vertical="center" shrinkToFit="1"/>
      <protection locked="0"/>
    </xf>
    <xf numFmtId="38" fontId="33" fillId="0" borderId="11" xfId="43" applyFont="1" applyBorder="1" applyAlignment="1" applyProtection="1">
      <alignment vertical="center" shrinkToFit="1"/>
      <protection locked="0"/>
    </xf>
    <xf numFmtId="0" fontId="33" fillId="0" borderId="19" xfId="0" applyFont="1" applyFill="1" applyBorder="1" applyAlignment="1" applyProtection="1">
      <alignment vertical="center" textRotation="255" shrinkToFit="1"/>
      <protection locked="0"/>
    </xf>
    <xf numFmtId="0" fontId="33" fillId="0" borderId="14" xfId="0" applyFont="1" applyFill="1" applyBorder="1" applyAlignment="1" applyProtection="1">
      <alignment vertical="center" textRotation="255" shrinkToFit="1"/>
      <protection locked="0"/>
    </xf>
    <xf numFmtId="0" fontId="33" fillId="0" borderId="20" xfId="0" applyFont="1" applyFill="1" applyBorder="1" applyAlignment="1" applyProtection="1">
      <alignment vertical="center" textRotation="255" shrinkToFit="1"/>
      <protection locked="0"/>
    </xf>
    <xf numFmtId="0" fontId="33" fillId="0" borderId="61" xfId="0" applyFont="1" applyBorder="1" applyAlignment="1" applyProtection="1">
      <alignment vertical="center"/>
      <protection locked="0"/>
    </xf>
    <xf numFmtId="0" fontId="33" fillId="0" borderId="18" xfId="0" applyFont="1" applyBorder="1" applyAlignment="1" applyProtection="1">
      <alignment vertical="center"/>
      <protection locked="0"/>
    </xf>
    <xf numFmtId="0" fontId="33" fillId="0" borderId="21" xfId="0" applyFont="1" applyBorder="1" applyAlignment="1" applyProtection="1">
      <alignment vertical="center"/>
      <protection locked="0"/>
    </xf>
    <xf numFmtId="0" fontId="33" fillId="0" borderId="61" xfId="0" applyFont="1" applyBorder="1" applyAlignment="1" applyProtection="1">
      <alignment vertical="center" shrinkToFit="1"/>
      <protection locked="0"/>
    </xf>
    <xf numFmtId="0" fontId="33" fillId="0" borderId="18"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57" fontId="33" fillId="0" borderId="61" xfId="0" applyNumberFormat="1" applyFont="1" applyBorder="1" applyAlignment="1" applyProtection="1">
      <alignment horizontal="center" vertical="center" shrinkToFit="1"/>
      <protection locked="0"/>
    </xf>
    <xf numFmtId="57" fontId="33" fillId="0" borderId="18" xfId="0" applyNumberFormat="1" applyFont="1" applyBorder="1" applyAlignment="1" applyProtection="1">
      <alignment horizontal="center" vertical="center" shrinkToFit="1"/>
      <protection locked="0"/>
    </xf>
    <xf numFmtId="57" fontId="33" fillId="0" borderId="21" xfId="0" applyNumberFormat="1" applyFont="1" applyBorder="1" applyAlignment="1" applyProtection="1">
      <alignment horizontal="center" vertical="center" shrinkToFit="1"/>
      <protection locked="0"/>
    </xf>
    <xf numFmtId="0" fontId="33" fillId="0" borderId="135" xfId="0" applyFont="1" applyBorder="1" applyAlignment="1" applyProtection="1">
      <alignment horizontal="center" vertical="center" wrapText="1" shrinkToFit="1"/>
      <protection locked="0"/>
    </xf>
    <xf numFmtId="0" fontId="33" fillId="0" borderId="140" xfId="0" applyFont="1" applyBorder="1" applyAlignment="1" applyProtection="1">
      <alignment horizontal="center" vertical="center" wrapText="1" shrinkToFit="1"/>
      <protection locked="0"/>
    </xf>
    <xf numFmtId="0" fontId="33" fillId="0" borderId="129" xfId="0" applyFont="1" applyBorder="1" applyAlignment="1" applyProtection="1">
      <alignment horizontal="center" vertical="center" wrapText="1" shrinkToFit="1"/>
      <protection locked="0"/>
    </xf>
    <xf numFmtId="0" fontId="33" fillId="0" borderId="102" xfId="0" applyFont="1" applyBorder="1" applyAlignment="1" applyProtection="1">
      <alignment horizontal="center" vertical="center" shrinkToFit="1"/>
      <protection locked="0"/>
    </xf>
    <xf numFmtId="0" fontId="33" fillId="0" borderId="171" xfId="0" applyFont="1" applyBorder="1" applyAlignment="1" applyProtection="1">
      <alignment horizontal="center" vertical="center" shrinkToFit="1"/>
      <protection locked="0"/>
    </xf>
    <xf numFmtId="0" fontId="33" fillId="0" borderId="103" xfId="0" applyFont="1" applyBorder="1" applyAlignment="1" applyProtection="1">
      <alignment horizontal="center" vertical="center" shrinkToFit="1"/>
      <protection locked="0"/>
    </xf>
    <xf numFmtId="0" fontId="33" fillId="0" borderId="174" xfId="0" applyFont="1" applyBorder="1" applyAlignment="1" applyProtection="1">
      <alignment horizontal="center" vertical="center" wrapText="1" shrinkToFit="1"/>
      <protection locked="0"/>
    </xf>
    <xf numFmtId="0" fontId="33" fillId="0" borderId="172" xfId="0" applyFont="1" applyBorder="1" applyAlignment="1" applyProtection="1">
      <alignment horizontal="center" vertical="center" wrapText="1" shrinkToFit="1"/>
      <protection locked="0"/>
    </xf>
    <xf numFmtId="0" fontId="33" fillId="0" borderId="175" xfId="0" applyFont="1" applyBorder="1" applyAlignment="1" applyProtection="1">
      <alignment horizontal="center" vertical="center" wrapText="1" shrinkToFit="1"/>
      <protection locked="0"/>
    </xf>
    <xf numFmtId="0" fontId="33" fillId="0" borderId="61"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170" xfId="0" applyFont="1" applyBorder="1" applyAlignment="1" applyProtection="1">
      <alignment horizontal="center" vertical="center" wrapText="1" shrinkToFit="1"/>
      <protection locked="0"/>
    </xf>
    <xf numFmtId="0" fontId="33" fillId="0" borderId="173" xfId="0" applyFont="1" applyBorder="1" applyAlignment="1" applyProtection="1">
      <alignment horizontal="center" vertical="center" wrapText="1" shrinkToFit="1"/>
      <protection locked="0"/>
    </xf>
    <xf numFmtId="0" fontId="32" fillId="25" borderId="15" xfId="0" applyFont="1" applyFill="1" applyBorder="1" applyAlignment="1">
      <alignment horizontal="center" vertical="center" wrapText="1"/>
    </xf>
    <xf numFmtId="0" fontId="32" fillId="25" borderId="23" xfId="0" applyFont="1" applyFill="1" applyBorder="1" applyAlignment="1">
      <alignment horizontal="center" vertical="center" wrapText="1"/>
    </xf>
    <xf numFmtId="0" fontId="34" fillId="25" borderId="21"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33" fillId="25" borderId="23" xfId="0" applyFont="1" applyFill="1" applyBorder="1" applyAlignment="1">
      <alignment horizontal="center" vertical="center"/>
    </xf>
    <xf numFmtId="0" fontId="33" fillId="25" borderId="16" xfId="0" applyFont="1" applyFill="1" applyBorder="1" applyAlignment="1">
      <alignment horizontal="center" vertical="center"/>
    </xf>
    <xf numFmtId="0" fontId="33" fillId="25" borderId="17" xfId="0" applyFont="1" applyFill="1" applyBorder="1" applyAlignment="1">
      <alignment horizontal="center" vertical="center"/>
    </xf>
    <xf numFmtId="0" fontId="33" fillId="30" borderId="15" xfId="0" applyFont="1" applyFill="1" applyBorder="1" applyAlignment="1">
      <alignment horizontal="center" vertical="center" wrapText="1"/>
    </xf>
    <xf numFmtId="0" fontId="33" fillId="25" borderId="61" xfId="0" applyFont="1" applyFill="1" applyBorder="1" applyAlignment="1">
      <alignment horizontal="center" vertical="center" wrapText="1"/>
    </xf>
    <xf numFmtId="0" fontId="33" fillId="25" borderId="21"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0" fillId="0" borderId="0" xfId="0" applyFont="1" applyFill="1" applyAlignment="1">
      <alignment horizontal="left" vertical="center"/>
    </xf>
    <xf numFmtId="0" fontId="31" fillId="0" borderId="0" xfId="0" applyFont="1" applyFill="1" applyAlignment="1">
      <alignment horizontal="left" vertical="center"/>
    </xf>
    <xf numFmtId="0" fontId="48" fillId="25" borderId="0" xfId="0" applyFont="1" applyFill="1" applyBorder="1" applyAlignment="1" applyProtection="1">
      <alignment vertical="center" wrapText="1"/>
    </xf>
    <xf numFmtId="0" fontId="31" fillId="0" borderId="23"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1" fillId="0" borderId="12" xfId="0" applyFont="1" applyBorder="1" applyAlignment="1">
      <alignment horizontal="center" vertical="center"/>
    </xf>
    <xf numFmtId="0" fontId="31" fillId="0" borderId="33"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3" fillId="0" borderId="135" xfId="0" applyFont="1" applyBorder="1" applyAlignment="1" applyProtection="1">
      <alignment vertical="center" shrinkToFit="1"/>
      <protection locked="0"/>
    </xf>
    <xf numFmtId="0" fontId="33" fillId="0" borderId="140" xfId="0" applyFont="1" applyBorder="1" applyAlignment="1" applyProtection="1">
      <alignment vertical="center" shrinkToFit="1"/>
      <protection locked="0"/>
    </xf>
    <xf numFmtId="0" fontId="33" fillId="0" borderId="129" xfId="0" applyFont="1" applyBorder="1" applyAlignment="1" applyProtection="1">
      <alignment vertical="center" shrinkToFit="1"/>
      <protection locked="0"/>
    </xf>
    <xf numFmtId="0" fontId="33" fillId="0" borderId="136" xfId="0" applyFont="1" applyBorder="1" applyAlignment="1" applyProtection="1">
      <alignment vertical="center" shrinkToFit="1"/>
      <protection locked="0"/>
    </xf>
    <xf numFmtId="0" fontId="33" fillId="0" borderId="119" xfId="0" applyFont="1" applyBorder="1" applyAlignment="1" applyProtection="1">
      <alignment vertical="center" shrinkToFit="1"/>
      <protection locked="0"/>
    </xf>
    <xf numFmtId="0" fontId="33" fillId="0" borderId="132" xfId="0" applyFont="1" applyBorder="1" applyAlignment="1" applyProtection="1">
      <alignment vertical="center" shrinkToFit="1"/>
      <protection locked="0"/>
    </xf>
    <xf numFmtId="0" fontId="33" fillId="0" borderId="61" xfId="0" applyFont="1" applyBorder="1" applyAlignment="1">
      <alignment vertical="center"/>
    </xf>
    <xf numFmtId="0" fontId="33" fillId="0" borderId="18" xfId="0" applyFont="1" applyBorder="1" applyAlignment="1">
      <alignment vertical="center"/>
    </xf>
    <xf numFmtId="0" fontId="33" fillId="0" borderId="21" xfId="0" applyFont="1" applyBorder="1" applyAlignment="1">
      <alignment vertical="center"/>
    </xf>
    <xf numFmtId="57" fontId="33" fillId="0" borderId="61" xfId="0" applyNumberFormat="1" applyFont="1" applyBorder="1" applyAlignment="1" applyProtection="1">
      <alignment vertical="center" shrinkToFit="1"/>
      <protection locked="0"/>
    </xf>
    <xf numFmtId="57" fontId="33" fillId="0" borderId="18" xfId="0" applyNumberFormat="1" applyFont="1" applyBorder="1" applyAlignment="1" applyProtection="1">
      <alignment vertical="center" shrinkToFit="1"/>
      <protection locked="0"/>
    </xf>
    <xf numFmtId="57" fontId="33" fillId="0" borderId="21" xfId="0" applyNumberFormat="1" applyFont="1" applyBorder="1" applyAlignment="1" applyProtection="1">
      <alignment vertical="center" shrinkToFit="1"/>
      <protection locked="0"/>
    </xf>
    <xf numFmtId="0" fontId="33" fillId="0" borderId="19" xfId="0" applyFont="1" applyBorder="1" applyAlignment="1" applyProtection="1">
      <alignment horizontal="right" vertical="center" shrinkToFit="1"/>
      <protection locked="0"/>
    </xf>
    <xf numFmtId="0" fontId="33" fillId="0" borderId="14" xfId="0" applyFont="1" applyBorder="1" applyAlignment="1" applyProtection="1">
      <alignment horizontal="right" vertical="center" shrinkToFit="1"/>
      <protection locked="0"/>
    </xf>
    <xf numFmtId="0" fontId="33" fillId="0" borderId="20" xfId="0" applyFont="1" applyBorder="1" applyAlignment="1" applyProtection="1">
      <alignment horizontal="right" vertical="center" shrinkToFit="1"/>
      <protection locked="0"/>
    </xf>
    <xf numFmtId="0" fontId="34" fillId="26" borderId="22" xfId="0" applyFont="1" applyFill="1" applyBorder="1" applyAlignment="1" applyProtection="1">
      <alignment horizontal="center" vertical="center" shrinkToFit="1"/>
      <protection locked="0"/>
    </xf>
    <xf numFmtId="0" fontId="34" fillId="26" borderId="19" xfId="0" applyFont="1" applyFill="1" applyBorder="1" applyAlignment="1" applyProtection="1">
      <alignment horizontal="center" vertical="center" shrinkToFit="1"/>
      <protection locked="0"/>
    </xf>
    <xf numFmtId="0" fontId="34" fillId="26" borderId="13" xfId="0" applyFont="1" applyFill="1" applyBorder="1" applyAlignment="1" applyProtection="1">
      <alignment horizontal="center" vertical="center" shrinkToFit="1"/>
      <protection locked="0"/>
    </xf>
    <xf numFmtId="0" fontId="34" fillId="26" borderId="14" xfId="0" applyFont="1" applyFill="1" applyBorder="1" applyAlignment="1" applyProtection="1">
      <alignment horizontal="center" vertical="center" shrinkToFit="1"/>
      <protection locked="0"/>
    </xf>
    <xf numFmtId="0" fontId="34" fillId="26" borderId="11" xfId="0" applyFont="1" applyFill="1" applyBorder="1" applyAlignment="1" applyProtection="1">
      <alignment horizontal="center" vertical="center" shrinkToFit="1"/>
      <protection locked="0"/>
    </xf>
    <xf numFmtId="0" fontId="34" fillId="26" borderId="20" xfId="0" applyFont="1" applyFill="1" applyBorder="1" applyAlignment="1" applyProtection="1">
      <alignment horizontal="center" vertical="center" shrinkToFit="1"/>
      <protection locked="0"/>
    </xf>
    <xf numFmtId="0" fontId="33" fillId="0" borderId="19" xfId="0" applyFont="1" applyBorder="1" applyAlignment="1" applyProtection="1">
      <alignment horizontal="center" vertical="center" textRotation="255" shrinkToFit="1"/>
      <protection locked="0"/>
    </xf>
    <xf numFmtId="0" fontId="33" fillId="0" borderId="14" xfId="0" applyFont="1" applyBorder="1" applyAlignment="1" applyProtection="1">
      <alignment horizontal="center" vertical="center" textRotation="255" shrinkToFit="1"/>
      <protection locked="0"/>
    </xf>
    <xf numFmtId="0" fontId="33" fillId="0" borderId="20" xfId="0" applyFont="1" applyBorder="1" applyAlignment="1" applyProtection="1">
      <alignment horizontal="center" vertical="center" textRotation="255" shrinkToFit="1"/>
      <protection locked="0"/>
    </xf>
    <xf numFmtId="57" fontId="33" fillId="26" borderId="61" xfId="0" applyNumberFormat="1" applyFont="1" applyFill="1" applyBorder="1" applyAlignment="1" applyProtection="1">
      <alignment horizontal="center" vertical="center" shrinkToFit="1"/>
      <protection locked="0"/>
    </xf>
    <xf numFmtId="57" fontId="33" fillId="26" borderId="18" xfId="0" applyNumberFormat="1" applyFont="1" applyFill="1" applyBorder="1" applyAlignment="1" applyProtection="1">
      <alignment horizontal="center" vertical="center" shrinkToFit="1"/>
      <protection locked="0"/>
    </xf>
    <xf numFmtId="57" fontId="33" fillId="26" borderId="21" xfId="0" applyNumberFormat="1" applyFont="1" applyFill="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33" fillId="0" borderId="13"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135" xfId="0" applyFont="1" applyBorder="1" applyAlignment="1" applyProtection="1">
      <alignment vertical="center" wrapText="1"/>
      <protection locked="0"/>
    </xf>
    <xf numFmtId="0" fontId="33" fillId="0" borderId="140" xfId="0" applyFont="1" applyBorder="1" applyAlignment="1" applyProtection="1">
      <alignment vertical="center" wrapText="1"/>
      <protection locked="0"/>
    </xf>
    <xf numFmtId="0" fontId="33" fillId="0" borderId="129" xfId="0" applyFont="1" applyBorder="1" applyAlignment="1" applyProtection="1">
      <alignment vertical="center" wrapText="1"/>
      <protection locked="0"/>
    </xf>
    <xf numFmtId="57" fontId="33" fillId="0" borderId="170" xfId="0" applyNumberFormat="1" applyFont="1" applyBorder="1" applyAlignment="1" applyProtection="1">
      <alignment horizontal="center" vertical="center" shrinkToFit="1"/>
      <protection locked="0"/>
    </xf>
    <xf numFmtId="57" fontId="33" fillId="0" borderId="172" xfId="0" applyNumberFormat="1" applyFont="1" applyBorder="1" applyAlignment="1" applyProtection="1">
      <alignment horizontal="center" vertical="center" shrinkToFit="1"/>
      <protection locked="0"/>
    </xf>
    <xf numFmtId="57" fontId="33" fillId="0" borderId="175" xfId="0" applyNumberFormat="1" applyFont="1" applyBorder="1" applyAlignment="1" applyProtection="1">
      <alignment horizontal="center" vertical="center" shrinkToFit="1"/>
      <protection locked="0"/>
    </xf>
    <xf numFmtId="57" fontId="33" fillId="0" borderId="22" xfId="0" applyNumberFormat="1" applyFont="1" applyBorder="1" applyAlignment="1" applyProtection="1">
      <alignment horizontal="center" vertical="center" shrinkToFit="1"/>
      <protection locked="0"/>
    </xf>
    <xf numFmtId="57" fontId="33" fillId="0" borderId="13" xfId="0" applyNumberFormat="1" applyFont="1" applyBorder="1" applyAlignment="1" applyProtection="1">
      <alignment horizontal="center" vertical="center" shrinkToFit="1"/>
      <protection locked="0"/>
    </xf>
    <xf numFmtId="57" fontId="33" fillId="0" borderId="11" xfId="0" applyNumberFormat="1" applyFont="1" applyBorder="1" applyAlignment="1" applyProtection="1">
      <alignment horizontal="center" vertical="center" shrinkToFit="1"/>
      <protection locked="0"/>
    </xf>
    <xf numFmtId="57" fontId="33" fillId="26" borderId="182" xfId="0" applyNumberFormat="1" applyFont="1" applyFill="1" applyBorder="1" applyAlignment="1" applyProtection="1">
      <alignment horizontal="center" vertical="center" shrinkToFit="1"/>
      <protection locked="0"/>
    </xf>
    <xf numFmtId="57" fontId="33" fillId="26" borderId="180" xfId="0" applyNumberFormat="1" applyFont="1" applyFill="1" applyBorder="1" applyAlignment="1" applyProtection="1">
      <alignment horizontal="center" vertical="center" shrinkToFit="1"/>
      <protection locked="0"/>
    </xf>
    <xf numFmtId="57" fontId="33" fillId="26" borderId="185" xfId="0" applyNumberFormat="1" applyFont="1" applyFill="1" applyBorder="1" applyAlignment="1" applyProtection="1">
      <alignment horizontal="center" vertical="center" shrinkToFit="1"/>
      <protection locked="0"/>
    </xf>
    <xf numFmtId="0" fontId="33" fillId="0" borderId="166" xfId="0" applyFont="1" applyBorder="1" applyAlignment="1" applyProtection="1">
      <alignment horizontal="center" vertical="center" shrinkToFit="1"/>
      <protection locked="0"/>
    </xf>
    <xf numFmtId="0" fontId="33" fillId="0" borderId="165" xfId="0" applyFont="1" applyBorder="1" applyAlignment="1" applyProtection="1">
      <alignment horizontal="right" vertical="center" shrinkToFit="1"/>
      <protection locked="0"/>
    </xf>
    <xf numFmtId="0" fontId="34" fillId="26" borderId="166" xfId="0" applyFont="1" applyFill="1" applyBorder="1" applyAlignment="1" applyProtection="1">
      <alignment horizontal="center" vertical="center" shrinkToFit="1"/>
      <protection locked="0"/>
    </xf>
    <xf numFmtId="0" fontId="34" fillId="26" borderId="165" xfId="0" applyFont="1" applyFill="1" applyBorder="1" applyAlignment="1" applyProtection="1">
      <alignment horizontal="center" vertical="center" shrinkToFit="1"/>
      <protection locked="0"/>
    </xf>
    <xf numFmtId="38" fontId="33" fillId="0" borderId="166" xfId="43" applyFont="1" applyBorder="1" applyAlignment="1" applyProtection="1">
      <alignment vertical="center" shrinkToFit="1"/>
      <protection locked="0"/>
    </xf>
    <xf numFmtId="0" fontId="33" fillId="0" borderId="145" xfId="0" applyFont="1" applyBorder="1" applyAlignment="1" applyProtection="1">
      <alignment horizontal="center" vertical="center" textRotation="255" shrinkToFit="1"/>
      <protection locked="0"/>
    </xf>
    <xf numFmtId="0" fontId="33" fillId="0" borderId="147" xfId="0" applyFont="1" applyBorder="1" applyAlignment="1" applyProtection="1">
      <alignment horizontal="center" vertical="center" textRotation="255" shrinkToFit="1"/>
      <protection locked="0"/>
    </xf>
    <xf numFmtId="0" fontId="33" fillId="0" borderId="167" xfId="0" applyFont="1" applyBorder="1" applyAlignment="1" applyProtection="1">
      <alignment horizontal="center" vertical="center" textRotation="255" shrinkToFit="1"/>
      <protection locked="0"/>
    </xf>
    <xf numFmtId="0" fontId="33" fillId="0" borderId="163" xfId="0" applyFont="1" applyBorder="1" applyAlignment="1" applyProtection="1">
      <alignment horizontal="center" vertical="center" shrinkToFit="1"/>
      <protection locked="0"/>
    </xf>
    <xf numFmtId="0" fontId="33" fillId="0" borderId="115" xfId="0" applyFont="1" applyBorder="1" applyAlignment="1" applyProtection="1">
      <alignment horizontal="center" vertical="center" shrinkToFit="1"/>
      <protection locked="0"/>
    </xf>
    <xf numFmtId="0" fontId="33" fillId="0" borderId="130" xfId="0" applyFont="1" applyBorder="1" applyAlignment="1" applyProtection="1">
      <alignment horizontal="center" vertical="center" shrinkToFit="1"/>
      <protection locked="0"/>
    </xf>
    <xf numFmtId="0" fontId="33" fillId="0" borderId="22" xfId="0" applyFont="1" applyBorder="1" applyAlignment="1" applyProtection="1">
      <alignment vertical="center" shrinkToFit="1"/>
      <protection locked="0"/>
    </xf>
    <xf numFmtId="0" fontId="33" fillId="0" borderId="13" xfId="0" applyFont="1" applyBorder="1" applyAlignment="1" applyProtection="1">
      <alignment vertical="center" shrinkToFit="1"/>
      <protection locked="0"/>
    </xf>
    <xf numFmtId="0" fontId="33" fillId="0" borderId="11" xfId="0" applyFont="1" applyBorder="1" applyAlignment="1" applyProtection="1">
      <alignment vertical="center" shrinkToFit="1"/>
      <protection locked="0"/>
    </xf>
    <xf numFmtId="57" fontId="33" fillId="26" borderId="181" xfId="0" applyNumberFormat="1" applyFont="1" applyFill="1" applyBorder="1" applyAlignment="1" applyProtection="1">
      <alignment horizontal="center" vertical="center" shrinkToFit="1"/>
      <protection locked="0"/>
    </xf>
    <xf numFmtId="0" fontId="33" fillId="0" borderId="149" xfId="0" applyFont="1" applyBorder="1" applyAlignment="1" applyProtection="1">
      <alignment horizontal="center" vertical="center" textRotation="255" shrinkToFit="1"/>
      <protection locked="0"/>
    </xf>
    <xf numFmtId="0" fontId="33" fillId="0" borderId="179" xfId="0" applyFont="1" applyBorder="1" applyAlignment="1" applyProtection="1">
      <alignment horizontal="center" vertical="center" textRotation="255" shrinkToFit="1"/>
      <protection locked="0"/>
    </xf>
    <xf numFmtId="0" fontId="33" fillId="0" borderId="177" xfId="0" applyFont="1" applyBorder="1" applyAlignment="1" applyProtection="1">
      <alignment horizontal="center" vertical="center" shrinkToFit="1"/>
      <protection locked="0"/>
    </xf>
    <xf numFmtId="0" fontId="33" fillId="0" borderId="178" xfId="0" applyFont="1" applyBorder="1" applyAlignment="1" applyProtection="1">
      <alignment horizontal="right" vertical="center" shrinkToFit="1"/>
      <protection locked="0"/>
    </xf>
    <xf numFmtId="0" fontId="34" fillId="26" borderId="177" xfId="0" applyFont="1" applyFill="1" applyBorder="1" applyAlignment="1" applyProtection="1">
      <alignment horizontal="center" vertical="center" shrinkToFit="1"/>
      <protection locked="0"/>
    </xf>
    <xf numFmtId="0" fontId="34" fillId="26" borderId="178" xfId="0" applyFont="1" applyFill="1" applyBorder="1" applyAlignment="1" applyProtection="1">
      <alignment horizontal="center" vertical="center" shrinkToFit="1"/>
      <protection locked="0"/>
    </xf>
    <xf numFmtId="38" fontId="33" fillId="0" borderId="177" xfId="43" applyFont="1" applyBorder="1" applyAlignment="1" applyProtection="1">
      <alignment vertical="center" shrinkToFit="1"/>
      <protection locked="0"/>
    </xf>
    <xf numFmtId="57" fontId="33" fillId="26" borderId="176" xfId="0" applyNumberFormat="1" applyFont="1" applyFill="1" applyBorder="1" applyAlignment="1" applyProtection="1">
      <alignment horizontal="center" vertical="center" shrinkToFit="1"/>
      <protection locked="0"/>
    </xf>
    <xf numFmtId="0" fontId="33" fillId="30" borderId="61" xfId="0" applyFont="1" applyFill="1" applyBorder="1" applyAlignment="1">
      <alignment horizontal="center" vertical="center" wrapText="1" shrinkToFit="1"/>
    </xf>
    <xf numFmtId="0" fontId="33" fillId="30" borderId="61" xfId="0" applyFont="1" applyFill="1" applyBorder="1" applyAlignment="1">
      <alignment horizontal="center" vertical="center" wrapText="1"/>
    </xf>
    <xf numFmtId="0" fontId="33" fillId="25" borderId="22" xfId="0" applyFont="1" applyFill="1" applyBorder="1" applyAlignment="1">
      <alignment horizontal="center" vertical="center" wrapText="1"/>
    </xf>
    <xf numFmtId="0" fontId="33" fillId="25" borderId="10" xfId="0" applyFont="1" applyFill="1" applyBorder="1" applyAlignment="1">
      <alignment horizontal="center" vertical="center" wrapText="1"/>
    </xf>
    <xf numFmtId="0" fontId="33" fillId="25" borderId="19" xfId="0" applyFont="1" applyFill="1" applyBorder="1" applyAlignment="1">
      <alignment horizontal="center" vertical="center" wrapText="1"/>
    </xf>
    <xf numFmtId="0" fontId="31" fillId="0" borderId="23" xfId="0" applyFont="1" applyFill="1" applyBorder="1" applyAlignment="1">
      <alignment horizontal="center" vertical="center"/>
    </xf>
    <xf numFmtId="0" fontId="31" fillId="0" borderId="16" xfId="0" applyFont="1" applyFill="1" applyBorder="1" applyAlignment="1">
      <alignment horizontal="center" vertical="center"/>
    </xf>
    <xf numFmtId="0" fontId="33" fillId="25" borderId="18" xfId="0" applyFont="1" applyFill="1" applyBorder="1" applyAlignment="1">
      <alignment horizontal="center" vertical="center" wrapText="1"/>
    </xf>
    <xf numFmtId="0" fontId="33" fillId="30" borderId="15" xfId="0" applyFont="1" applyFill="1" applyBorder="1" applyAlignment="1">
      <alignment horizontal="center" vertical="center" wrapText="1" shrinkToFit="1"/>
    </xf>
    <xf numFmtId="0" fontId="33" fillId="25" borderId="23" xfId="0" applyFont="1" applyFill="1" applyBorder="1" applyAlignment="1">
      <alignment horizontal="center" vertical="center" wrapText="1"/>
    </xf>
    <xf numFmtId="0" fontId="33" fillId="25" borderId="17" xfId="0" applyFont="1" applyFill="1" applyBorder="1" applyAlignment="1">
      <alignment horizontal="center" vertical="center" wrapText="1"/>
    </xf>
    <xf numFmtId="0" fontId="33" fillId="25" borderId="16" xfId="0" applyFont="1" applyFill="1" applyBorder="1" applyAlignment="1">
      <alignment horizontal="center" vertical="center" wrapText="1"/>
    </xf>
    <xf numFmtId="0" fontId="33" fillId="0" borderId="19" xfId="0" applyFont="1" applyBorder="1" applyAlignment="1">
      <alignment horizontal="right" vertical="center" shrinkToFit="1"/>
    </xf>
    <xf numFmtId="0" fontId="33" fillId="0" borderId="14" xfId="0" applyFont="1" applyBorder="1" applyAlignment="1">
      <alignment horizontal="right" vertical="center" shrinkToFit="1"/>
    </xf>
    <xf numFmtId="0" fontId="33" fillId="0" borderId="20" xfId="0" applyFont="1" applyBorder="1" applyAlignment="1">
      <alignment horizontal="right" vertical="center" shrinkToFit="1"/>
    </xf>
    <xf numFmtId="0" fontId="33" fillId="0" borderId="144" xfId="0" applyFont="1" applyBorder="1" applyAlignment="1" applyProtection="1">
      <alignment horizontal="center" vertical="center" shrinkToFit="1"/>
      <protection locked="0"/>
    </xf>
    <xf numFmtId="0" fontId="33" fillId="0" borderId="146" xfId="0" applyFont="1" applyBorder="1" applyAlignment="1" applyProtection="1">
      <alignment horizontal="center" vertical="center" shrinkToFit="1"/>
      <protection locked="0"/>
    </xf>
    <xf numFmtId="0" fontId="33" fillId="0" borderId="148" xfId="0" applyFont="1" applyBorder="1" applyAlignment="1" applyProtection="1">
      <alignment horizontal="center" vertical="center" shrinkToFit="1"/>
      <protection locked="0"/>
    </xf>
    <xf numFmtId="0" fontId="33" fillId="0" borderId="145" xfId="0" applyFont="1" applyBorder="1" applyAlignment="1">
      <alignment horizontal="right" vertical="center" shrinkToFit="1"/>
    </xf>
    <xf numFmtId="0" fontId="33" fillId="0" borderId="147" xfId="0" applyFont="1" applyBorder="1" applyAlignment="1">
      <alignment horizontal="right" vertical="center" shrinkToFit="1"/>
    </xf>
    <xf numFmtId="0" fontId="33" fillId="0" borderId="149" xfId="0" applyFont="1" applyBorder="1" applyAlignment="1">
      <alignment horizontal="right" vertical="center" shrinkToFit="1"/>
    </xf>
    <xf numFmtId="0" fontId="33" fillId="0" borderId="164" xfId="0" applyFont="1" applyBorder="1" applyAlignment="1" applyProtection="1">
      <alignment horizontal="center" vertical="center" shrinkToFit="1"/>
      <protection locked="0"/>
    </xf>
    <xf numFmtId="0" fontId="33" fillId="0" borderId="165" xfId="0" applyFont="1" applyBorder="1" applyAlignment="1">
      <alignment horizontal="right" vertical="center" shrinkToFit="1"/>
    </xf>
    <xf numFmtId="0" fontId="33" fillId="0" borderId="167" xfId="0" applyFont="1" applyBorder="1" applyAlignment="1">
      <alignment horizontal="right" vertical="center" shrinkToFit="1"/>
    </xf>
    <xf numFmtId="0" fontId="33" fillId="0" borderId="178" xfId="0" applyFont="1" applyBorder="1" applyAlignment="1">
      <alignment horizontal="right" vertical="center" shrinkToFit="1"/>
    </xf>
    <xf numFmtId="0" fontId="33" fillId="0" borderId="61" xfId="0" applyFont="1" applyFill="1" applyBorder="1" applyAlignment="1">
      <alignment vertical="center" shrinkToFit="1"/>
    </xf>
    <xf numFmtId="0" fontId="33" fillId="0" borderId="18" xfId="0" applyFont="1" applyFill="1" applyBorder="1" applyAlignment="1">
      <alignment vertical="center" shrinkToFit="1"/>
    </xf>
    <xf numFmtId="0" fontId="33" fillId="0" borderId="21" xfId="0" applyFont="1" applyFill="1" applyBorder="1" applyAlignment="1">
      <alignment vertical="center" shrinkToFit="1"/>
    </xf>
    <xf numFmtId="0" fontId="33" fillId="27" borderId="61" xfId="0" applyFont="1" applyFill="1" applyBorder="1" applyAlignment="1">
      <alignment vertical="center" shrinkToFit="1"/>
    </xf>
    <xf numFmtId="0" fontId="33" fillId="27" borderId="18" xfId="0" applyFont="1" applyFill="1" applyBorder="1" applyAlignment="1">
      <alignment vertical="center" shrinkToFit="1"/>
    </xf>
    <xf numFmtId="0" fontId="33" fillId="27" borderId="21" xfId="0" applyFont="1" applyFill="1" applyBorder="1" applyAlignment="1">
      <alignment vertical="center" shrinkToFit="1"/>
    </xf>
    <xf numFmtId="57" fontId="33" fillId="27" borderId="61" xfId="0" applyNumberFormat="1" applyFont="1" applyFill="1" applyBorder="1" applyAlignment="1">
      <alignment vertical="center" shrinkToFit="1"/>
    </xf>
    <xf numFmtId="57" fontId="33" fillId="27" borderId="18" xfId="0" applyNumberFormat="1" applyFont="1" applyFill="1" applyBorder="1" applyAlignment="1">
      <alignment vertical="center" shrinkToFit="1"/>
    </xf>
    <xf numFmtId="57" fontId="33" fillId="27" borderId="21" xfId="0" applyNumberFormat="1" applyFont="1" applyFill="1" applyBorder="1" applyAlignment="1">
      <alignment vertical="center" shrinkToFit="1"/>
    </xf>
    <xf numFmtId="57" fontId="33" fillId="27" borderId="205" xfId="0" applyNumberFormat="1" applyFont="1" applyFill="1" applyBorder="1" applyAlignment="1">
      <alignment vertical="center" shrinkToFit="1"/>
    </xf>
    <xf numFmtId="57" fontId="33" fillId="27" borderId="207" xfId="0" applyNumberFormat="1" applyFont="1" applyFill="1" applyBorder="1" applyAlignment="1">
      <alignment vertical="center" shrinkToFit="1"/>
    </xf>
    <xf numFmtId="57" fontId="33" fillId="27" borderId="206" xfId="0" applyNumberFormat="1" applyFont="1" applyFill="1" applyBorder="1" applyAlignment="1">
      <alignment vertical="center" shrinkToFit="1"/>
    </xf>
    <xf numFmtId="0" fontId="33" fillId="30" borderId="205" xfId="0" applyFont="1" applyFill="1" applyBorder="1" applyAlignment="1">
      <alignment horizontal="center" vertical="center" wrapText="1"/>
    </xf>
    <xf numFmtId="0" fontId="33" fillId="30" borderId="206" xfId="0" applyFont="1" applyFill="1" applyBorder="1" applyAlignment="1">
      <alignment horizontal="center" vertical="center" wrapText="1"/>
    </xf>
    <xf numFmtId="0" fontId="31" fillId="27" borderId="189" xfId="0" applyFont="1" applyFill="1" applyBorder="1" applyAlignment="1" applyProtection="1">
      <alignment horizontal="center" vertical="center"/>
    </xf>
    <xf numFmtId="0" fontId="31" fillId="27" borderId="17" xfId="0" applyFont="1" applyFill="1" applyBorder="1" applyAlignment="1" applyProtection="1">
      <alignment horizontal="center" vertical="center"/>
    </xf>
    <xf numFmtId="0" fontId="33" fillId="30" borderId="181" xfId="0" applyFont="1" applyFill="1" applyBorder="1" applyAlignment="1">
      <alignment horizontal="center" vertical="center" wrapText="1" shrinkToFit="1"/>
    </xf>
    <xf numFmtId="0" fontId="33" fillId="30" borderId="21" xfId="0" applyFont="1" applyFill="1" applyBorder="1" applyAlignment="1">
      <alignment horizontal="center" vertical="center" wrapText="1" shrinkToFit="1"/>
    </xf>
    <xf numFmtId="0" fontId="33" fillId="30" borderId="21" xfId="0" applyFont="1" applyFill="1" applyBorder="1" applyAlignment="1">
      <alignment horizontal="center" vertical="center" wrapText="1"/>
    </xf>
    <xf numFmtId="0" fontId="33" fillId="0" borderId="144" xfId="0" applyFont="1" applyBorder="1" applyAlignment="1" applyProtection="1">
      <alignment vertical="top" wrapText="1"/>
    </xf>
    <xf numFmtId="0" fontId="33" fillId="0" borderId="10" xfId="0" applyFont="1" applyBorder="1" applyAlignment="1" applyProtection="1">
      <alignment vertical="top" wrapText="1"/>
    </xf>
    <xf numFmtId="0" fontId="33" fillId="30" borderId="11" xfId="0" applyFont="1" applyFill="1" applyBorder="1" applyAlignment="1">
      <alignment horizontal="center" vertical="center" wrapText="1" shrinkToFit="1"/>
    </xf>
    <xf numFmtId="0" fontId="33" fillId="30" borderId="211" xfId="0" applyFont="1" applyFill="1" applyBorder="1" applyAlignment="1">
      <alignment horizontal="center" vertical="center" wrapText="1"/>
    </xf>
    <xf numFmtId="0" fontId="33" fillId="30" borderId="212" xfId="0" applyFont="1" applyFill="1" applyBorder="1" applyAlignment="1">
      <alignment horizontal="center" vertical="center" wrapText="1"/>
    </xf>
    <xf numFmtId="0" fontId="50" fillId="30" borderId="208" xfId="0" applyFont="1" applyFill="1" applyBorder="1" applyAlignment="1">
      <alignment horizontal="center" vertical="center" wrapText="1"/>
    </xf>
    <xf numFmtId="0" fontId="50" fillId="30" borderId="209" xfId="0" applyFont="1" applyFill="1" applyBorder="1" applyAlignment="1">
      <alignment horizontal="center" vertical="center" wrapText="1"/>
    </xf>
    <xf numFmtId="0" fontId="50" fillId="30" borderId="210" xfId="0" applyFont="1" applyFill="1" applyBorder="1" applyAlignment="1">
      <alignment horizontal="center" vertical="center" wrapText="1"/>
    </xf>
    <xf numFmtId="0" fontId="31" fillId="27" borderId="23" xfId="0" applyFont="1" applyFill="1" applyBorder="1" applyAlignment="1" applyProtection="1">
      <alignment horizontal="center" vertical="center"/>
    </xf>
    <xf numFmtId="0" fontId="33" fillId="30" borderId="11" xfId="0" applyFont="1" applyFill="1" applyBorder="1" applyAlignment="1">
      <alignment horizontal="center" vertical="center" wrapText="1"/>
    </xf>
    <xf numFmtId="0" fontId="33" fillId="0" borderId="0" xfId="0" applyFont="1" applyAlignment="1" applyProtection="1">
      <alignment vertical="top" wrapText="1"/>
    </xf>
    <xf numFmtId="0" fontId="50" fillId="30" borderId="23" xfId="0" applyFont="1" applyFill="1" applyBorder="1" applyAlignment="1">
      <alignment horizontal="center" vertical="center" wrapText="1"/>
    </xf>
    <xf numFmtId="0" fontId="50" fillId="30" borderId="17" xfId="0" applyFont="1" applyFill="1" applyBorder="1" applyAlignment="1">
      <alignment horizontal="center" vertical="center" wrapText="1"/>
    </xf>
    <xf numFmtId="0" fontId="50" fillId="30" borderId="16" xfId="0" applyFont="1" applyFill="1" applyBorder="1" applyAlignment="1">
      <alignment horizontal="center" vertical="center" wrapText="1"/>
    </xf>
    <xf numFmtId="0" fontId="33" fillId="30" borderId="150" xfId="0" applyFont="1" applyFill="1" applyBorder="1" applyAlignment="1">
      <alignment horizontal="center" vertical="center" shrinkToFit="1"/>
    </xf>
    <xf numFmtId="0" fontId="33" fillId="30" borderId="187" xfId="0" applyFont="1" applyFill="1" applyBorder="1" applyAlignment="1">
      <alignment horizontal="center" vertical="center" shrinkToFit="1"/>
    </xf>
    <xf numFmtId="0" fontId="33" fillId="30" borderId="188" xfId="0" applyFont="1" applyFill="1" applyBorder="1" applyAlignment="1">
      <alignment horizontal="center" vertical="center" shrinkToFit="1"/>
    </xf>
    <xf numFmtId="0" fontId="33" fillId="0" borderId="22" xfId="43" applyNumberFormat="1" applyFont="1" applyBorder="1" applyAlignment="1" applyProtection="1">
      <alignment vertical="center" shrinkToFit="1"/>
      <protection locked="0"/>
    </xf>
    <xf numFmtId="0" fontId="33" fillId="0" borderId="13" xfId="43" applyNumberFormat="1" applyFont="1" applyBorder="1" applyAlignment="1" applyProtection="1">
      <alignment vertical="center" shrinkToFit="1"/>
      <protection locked="0"/>
    </xf>
    <xf numFmtId="0" fontId="33" fillId="0" borderId="11" xfId="43" applyNumberFormat="1" applyFont="1" applyBorder="1" applyAlignment="1" applyProtection="1">
      <alignment vertical="center" shrinkToFit="1"/>
      <protection locked="0"/>
    </xf>
    <xf numFmtId="0" fontId="33" fillId="0" borderId="19"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2" xfId="0" applyNumberFormat="1" applyFont="1" applyBorder="1" applyAlignment="1" applyProtection="1">
      <alignment horizontal="center" vertical="center" shrinkToFit="1"/>
      <protection locked="0"/>
    </xf>
    <xf numFmtId="0" fontId="33" fillId="0" borderId="13" xfId="0" applyNumberFormat="1" applyFont="1" applyBorder="1" applyAlignment="1" applyProtection="1">
      <alignment horizontal="center" vertical="center" shrinkToFit="1"/>
      <protection locked="0"/>
    </xf>
    <xf numFmtId="0" fontId="33" fillId="0" borderId="11" xfId="0" applyNumberFormat="1" applyFont="1" applyBorder="1" applyAlignment="1" applyProtection="1">
      <alignment horizontal="center" vertical="center" shrinkToFit="1"/>
      <protection locked="0"/>
    </xf>
    <xf numFmtId="0" fontId="33" fillId="0" borderId="144" xfId="43" applyNumberFormat="1" applyFont="1" applyBorder="1" applyAlignment="1" applyProtection="1">
      <alignment vertical="center" shrinkToFit="1"/>
      <protection locked="0"/>
    </xf>
    <xf numFmtId="0" fontId="33" fillId="0" borderId="146" xfId="43" applyNumberFormat="1" applyFont="1" applyBorder="1" applyAlignment="1" applyProtection="1">
      <alignment vertical="center" shrinkToFit="1"/>
      <protection locked="0"/>
    </xf>
    <xf numFmtId="0" fontId="33" fillId="0" borderId="148" xfId="43" applyNumberFormat="1" applyFont="1" applyBorder="1" applyAlignment="1" applyProtection="1">
      <alignment vertical="center" shrinkToFit="1"/>
      <protection locked="0"/>
    </xf>
    <xf numFmtId="0" fontId="33" fillId="0" borderId="164" xfId="43" applyNumberFormat="1" applyFont="1" applyBorder="1" applyAlignment="1" applyProtection="1">
      <alignment vertical="center" shrinkToFit="1"/>
      <protection locked="0"/>
    </xf>
    <xf numFmtId="0" fontId="33" fillId="0" borderId="165" xfId="0" applyFont="1" applyBorder="1" applyAlignment="1">
      <alignment horizontal="center" vertical="center" shrinkToFit="1"/>
    </xf>
    <xf numFmtId="0" fontId="33" fillId="0" borderId="166" xfId="0" applyNumberFormat="1" applyFont="1" applyBorder="1" applyAlignment="1" applyProtection="1">
      <alignment horizontal="center" vertical="center" shrinkToFit="1"/>
      <protection locked="0"/>
    </xf>
    <xf numFmtId="57" fontId="33" fillId="27" borderId="61" xfId="0" applyNumberFormat="1" applyFont="1" applyFill="1" applyBorder="1" applyAlignment="1">
      <alignment horizontal="center" vertical="center" shrinkToFit="1"/>
    </xf>
    <xf numFmtId="57" fontId="33" fillId="27" borderId="18" xfId="0" applyNumberFormat="1" applyFont="1" applyFill="1" applyBorder="1" applyAlignment="1">
      <alignment horizontal="center" vertical="center" shrinkToFit="1"/>
    </xf>
    <xf numFmtId="57" fontId="33" fillId="27" borderId="21" xfId="0" applyNumberFormat="1" applyFont="1" applyFill="1" applyBorder="1" applyAlignment="1">
      <alignment horizontal="center" vertical="center" shrinkToFit="1"/>
    </xf>
    <xf numFmtId="0" fontId="33" fillId="27" borderId="61" xfId="0" applyFont="1" applyFill="1" applyBorder="1" applyAlignment="1">
      <alignment horizontal="center" vertical="center" shrinkToFit="1"/>
    </xf>
    <xf numFmtId="0" fontId="33" fillId="27" borderId="18" xfId="0" applyFont="1" applyFill="1" applyBorder="1" applyAlignment="1">
      <alignment horizontal="center" vertical="center" shrinkToFit="1"/>
    </xf>
    <xf numFmtId="0" fontId="33" fillId="27" borderId="21" xfId="0" applyFont="1" applyFill="1" applyBorder="1" applyAlignment="1">
      <alignment horizontal="center" vertical="center" shrinkToFit="1"/>
    </xf>
    <xf numFmtId="57" fontId="33" fillId="27" borderId="22" xfId="0" applyNumberFormat="1" applyFont="1" applyFill="1" applyBorder="1" applyAlignment="1">
      <alignment horizontal="center" vertical="center" shrinkToFit="1"/>
    </xf>
    <xf numFmtId="57" fontId="33" fillId="27" borderId="13" xfId="0" applyNumberFormat="1" applyFont="1" applyFill="1" applyBorder="1" applyAlignment="1">
      <alignment horizontal="center" vertical="center" shrinkToFit="1"/>
    </xf>
    <xf numFmtId="57" fontId="33" fillId="27" borderId="11" xfId="0" applyNumberFormat="1" applyFont="1" applyFill="1" applyBorder="1" applyAlignment="1">
      <alignment horizontal="center" vertical="center" shrinkToFit="1"/>
    </xf>
    <xf numFmtId="0" fontId="33" fillId="25" borderId="189" xfId="0" applyFont="1" applyFill="1" applyBorder="1" applyAlignment="1">
      <alignment horizontal="center" vertical="center" wrapText="1"/>
    </xf>
    <xf numFmtId="0" fontId="33" fillId="30" borderId="186" xfId="0" applyFont="1" applyFill="1" applyBorder="1" applyAlignment="1">
      <alignment horizontal="center" vertical="center" wrapText="1"/>
    </xf>
    <xf numFmtId="0" fontId="50" fillId="0" borderId="0" xfId="0" applyFont="1" applyAlignment="1" applyProtection="1">
      <alignment vertical="top" wrapText="1"/>
    </xf>
    <xf numFmtId="0" fontId="33" fillId="25" borderId="11" xfId="0" applyFont="1" applyFill="1" applyBorder="1" applyAlignment="1">
      <alignment horizontal="center" vertical="center" wrapText="1"/>
    </xf>
    <xf numFmtId="0" fontId="33" fillId="30" borderId="17" xfId="0" applyFont="1" applyFill="1" applyBorder="1" applyAlignment="1">
      <alignment horizontal="center" vertical="center" shrinkToFit="1"/>
    </xf>
    <xf numFmtId="0" fontId="33" fillId="30" borderId="16" xfId="0" applyFont="1" applyFill="1" applyBorder="1" applyAlignment="1">
      <alignment horizontal="center" vertical="center" shrinkToFit="1"/>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43" builtinId="6"/>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良い 2" xfId="42"/>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FFCCFF"/>
      <color rgb="FFCCFFFF"/>
      <color rgb="FFFFCCCC"/>
      <color rgb="FF0000FF"/>
      <color rgb="FFFAC0B6"/>
      <color rgb="FFF6C0A2"/>
      <color rgb="FFFF99FF"/>
      <color rgb="FFF8BEB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145677</xdr:colOff>
      <xdr:row>686</xdr:row>
      <xdr:rowOff>162486</xdr:rowOff>
    </xdr:from>
    <xdr:to>
      <xdr:col>12</xdr:col>
      <xdr:colOff>98052</xdr:colOff>
      <xdr:row>689</xdr:row>
      <xdr:rowOff>161926</xdr:rowOff>
    </xdr:to>
    <xdr:sp macro="" textlink="">
      <xdr:nvSpPr>
        <xdr:cNvPr id="2" name="右矢印 1"/>
        <xdr:cNvSpPr/>
      </xdr:nvSpPr>
      <xdr:spPr>
        <a:xfrm>
          <a:off x="6555442" y="106203751"/>
          <a:ext cx="994522" cy="5037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手計算</a:t>
          </a:r>
        </a:p>
      </xdr:txBody>
    </xdr:sp>
    <xdr:clientData/>
  </xdr:twoCellAnchor>
  <xdr:twoCellAnchor>
    <xdr:from>
      <xdr:col>0</xdr:col>
      <xdr:colOff>43962</xdr:colOff>
      <xdr:row>653</xdr:row>
      <xdr:rowOff>153866</xdr:rowOff>
    </xdr:from>
    <xdr:to>
      <xdr:col>4</xdr:col>
      <xdr:colOff>2784232</xdr:colOff>
      <xdr:row>676</xdr:row>
      <xdr:rowOff>102577</xdr:rowOff>
    </xdr:to>
    <xdr:sp macro="" textlink="">
      <xdr:nvSpPr>
        <xdr:cNvPr id="3" name="正方形/長方形 2"/>
        <xdr:cNvSpPr/>
      </xdr:nvSpPr>
      <xdr:spPr>
        <a:xfrm>
          <a:off x="43962" y="101565808"/>
          <a:ext cx="5649058" cy="3472961"/>
        </a:xfrm>
        <a:prstGeom prst="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313764</xdr:colOff>
      <xdr:row>7</xdr:row>
      <xdr:rowOff>44824</xdr:rowOff>
    </xdr:from>
    <xdr:to>
      <xdr:col>24</xdr:col>
      <xdr:colOff>0</xdr:colOff>
      <xdr:row>11</xdr:row>
      <xdr:rowOff>67235</xdr:rowOff>
    </xdr:to>
    <xdr:sp macro="" textlink="">
      <xdr:nvSpPr>
        <xdr:cNvPr id="2" name="線吹き出し 1 (枠付き) 1"/>
        <xdr:cNvSpPr/>
      </xdr:nvSpPr>
      <xdr:spPr>
        <a:xfrm>
          <a:off x="10488705" y="2129118"/>
          <a:ext cx="1703295" cy="649941"/>
        </a:xfrm>
        <a:prstGeom prst="borderCallout1">
          <a:avLst>
            <a:gd name="adj1" fmla="val 40352"/>
            <a:gd name="adj2" fmla="val 100460"/>
            <a:gd name="adj3" fmla="val -8117"/>
            <a:gd name="adj4" fmla="val 120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0</xdr:col>
      <xdr:colOff>0</xdr:colOff>
      <xdr:row>0</xdr:row>
      <xdr:rowOff>0</xdr:rowOff>
    </xdr:from>
    <xdr:to>
      <xdr:col>1</xdr:col>
      <xdr:colOff>907117</xdr:colOff>
      <xdr:row>0</xdr:row>
      <xdr:rowOff>356907</xdr:rowOff>
    </xdr:to>
    <xdr:sp macro="" textlink="">
      <xdr:nvSpPr>
        <xdr:cNvPr id="3" name="テキスト ボックス 2"/>
        <xdr:cNvSpPr txBox="1"/>
      </xdr:nvSpPr>
      <xdr:spPr>
        <a:xfrm>
          <a:off x="0" y="0"/>
          <a:ext cx="1154767"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123265</xdr:colOff>
      <xdr:row>19</xdr:row>
      <xdr:rowOff>112060</xdr:rowOff>
    </xdr:from>
    <xdr:to>
      <xdr:col>13</xdr:col>
      <xdr:colOff>295834</xdr:colOff>
      <xdr:row>26</xdr:row>
      <xdr:rowOff>11207</xdr:rowOff>
    </xdr:to>
    <xdr:sp macro="" textlink="">
      <xdr:nvSpPr>
        <xdr:cNvPr id="4" name="テキスト ボックス 3"/>
        <xdr:cNvSpPr txBox="1"/>
      </xdr:nvSpPr>
      <xdr:spPr>
        <a:xfrm>
          <a:off x="370915" y="4045885"/>
          <a:ext cx="8030694" cy="109929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11</a:t>
          </a:r>
          <a:r>
            <a:rPr kumimoji="1" lang="ja-JP" altLang="en-US" sz="1400" b="1">
              <a:solidFill>
                <a:srgbClr val="FF0000"/>
              </a:solidFill>
            </a:rPr>
            <a:t>月　⇒　</a:t>
          </a:r>
          <a:r>
            <a:rPr kumimoji="1" lang="en-US" altLang="ja-JP" sz="1400" b="1">
              <a:solidFill>
                <a:srgbClr val="FF0000"/>
              </a:solidFill>
            </a:rPr>
            <a:t>9</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9</a:t>
          </a:r>
          <a:r>
            <a:rPr kumimoji="1" lang="ja-JP" altLang="en-US" sz="1400" b="1">
              <a:solidFill>
                <a:srgbClr val="FF0000"/>
              </a:solidFill>
            </a:rPr>
            <a:t>月の勤務日数、月間勤務時間、手当の支給内容</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156883</xdr:colOff>
      <xdr:row>16</xdr:row>
      <xdr:rowOff>78442</xdr:rowOff>
    </xdr:from>
    <xdr:to>
      <xdr:col>7</xdr:col>
      <xdr:colOff>89648</xdr:colOff>
      <xdr:row>19</xdr:row>
      <xdr:rowOff>100854</xdr:rowOff>
    </xdr:to>
    <xdr:sp macro="" textlink="">
      <xdr:nvSpPr>
        <xdr:cNvPr id="2" name="線吹き出し 1 (枠付き) 1"/>
        <xdr:cNvSpPr/>
      </xdr:nvSpPr>
      <xdr:spPr>
        <a:xfrm>
          <a:off x="3185833" y="3297892"/>
          <a:ext cx="2580715" cy="498662"/>
        </a:xfrm>
        <a:prstGeom prst="borderCallout1">
          <a:avLst>
            <a:gd name="adj1" fmla="val 4796"/>
            <a:gd name="adj2" fmla="val 1101"/>
            <a:gd name="adj3" fmla="val -14783"/>
            <a:gd name="adj4" fmla="val -59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派遣職員の場合、給与の額、手当の状況は空欄でかまいません。</a:t>
          </a:r>
          <a:endParaRPr lang="ja-JP" altLang="ja-JP">
            <a:solidFill>
              <a:sysClr val="windowText" lastClr="000000"/>
            </a:solidFill>
            <a:effectLst/>
          </a:endParaRPr>
        </a:p>
        <a:p>
          <a:pPr algn="l"/>
          <a:endParaRPr kumimoji="1" lang="ja-JP" altLang="en-US" sz="1100"/>
        </a:p>
      </xdr:txBody>
    </xdr:sp>
    <xdr:clientData/>
  </xdr:twoCellAnchor>
  <xdr:twoCellAnchor>
    <xdr:from>
      <xdr:col>16</xdr:col>
      <xdr:colOff>235324</xdr:colOff>
      <xdr:row>16</xdr:row>
      <xdr:rowOff>0</xdr:rowOff>
    </xdr:from>
    <xdr:to>
      <xdr:col>21</xdr:col>
      <xdr:colOff>168088</xdr:colOff>
      <xdr:row>22</xdr:row>
      <xdr:rowOff>123264</xdr:rowOff>
    </xdr:to>
    <xdr:sp macro="" textlink="">
      <xdr:nvSpPr>
        <xdr:cNvPr id="3" name="線吹き出し 1 (枠付き) 2"/>
        <xdr:cNvSpPr/>
      </xdr:nvSpPr>
      <xdr:spPr>
        <a:xfrm>
          <a:off x="9670677" y="3238500"/>
          <a:ext cx="1669676" cy="1109382"/>
        </a:xfrm>
        <a:prstGeom prst="borderCallout1">
          <a:avLst>
            <a:gd name="adj1" fmla="val 4796"/>
            <a:gd name="adj2" fmla="val 1101"/>
            <a:gd name="adj3" fmla="val 773"/>
            <a:gd name="adj4" fmla="val -15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日数、時間、給与を入力してください。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1</xdr:col>
      <xdr:colOff>246530</xdr:colOff>
      <xdr:row>20</xdr:row>
      <xdr:rowOff>33617</xdr:rowOff>
    </xdr:from>
    <xdr:to>
      <xdr:col>13</xdr:col>
      <xdr:colOff>138953</xdr:colOff>
      <xdr:row>26</xdr:row>
      <xdr:rowOff>63312</xdr:rowOff>
    </xdr:to>
    <xdr:sp macro="" textlink="">
      <xdr:nvSpPr>
        <xdr:cNvPr id="4" name="テキスト ボックス 3"/>
        <xdr:cNvSpPr txBox="1"/>
      </xdr:nvSpPr>
      <xdr:spPr>
        <a:xfrm>
          <a:off x="494180" y="3900767"/>
          <a:ext cx="7636248" cy="105839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p>
        <a:p>
          <a:pPr algn="ctr"/>
          <a:r>
            <a:rPr kumimoji="1" lang="ja-JP" altLang="en-US" sz="1400" b="1">
              <a:solidFill>
                <a:srgbClr val="FF0000"/>
              </a:solidFill>
            </a:rPr>
            <a:t>例）指導監査実施月が</a:t>
          </a:r>
          <a:r>
            <a:rPr kumimoji="1" lang="en-US" altLang="ja-JP" sz="1400" b="1">
              <a:solidFill>
                <a:srgbClr val="FF0000"/>
              </a:solidFill>
            </a:rPr>
            <a:t>11</a:t>
          </a:r>
          <a:r>
            <a:rPr kumimoji="1" lang="ja-JP" altLang="en-US" sz="1400" b="1">
              <a:solidFill>
                <a:srgbClr val="FF0000"/>
              </a:solidFill>
            </a:rPr>
            <a:t>月　⇒　</a:t>
          </a:r>
          <a:r>
            <a:rPr kumimoji="1" lang="en-US" altLang="ja-JP" sz="1400" b="1">
              <a:solidFill>
                <a:srgbClr val="FF0000"/>
              </a:solidFill>
            </a:rPr>
            <a:t>9</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9</a:t>
          </a:r>
          <a:r>
            <a:rPr kumimoji="1" lang="ja-JP" altLang="en-US" sz="1400" b="1">
              <a:solidFill>
                <a:srgbClr val="FF0000"/>
              </a:solidFill>
            </a:rPr>
            <a:t>月の勤務日数、月間勤務時間、手当の支給内容</a:t>
          </a:r>
        </a:p>
      </xdr:txBody>
    </xdr:sp>
    <xdr:clientData/>
  </xdr:twoCellAnchor>
  <xdr:twoCellAnchor>
    <xdr:from>
      <xdr:col>0</xdr:col>
      <xdr:colOff>112058</xdr:colOff>
      <xdr:row>0</xdr:row>
      <xdr:rowOff>33618</xdr:rowOff>
    </xdr:from>
    <xdr:to>
      <xdr:col>1</xdr:col>
      <xdr:colOff>1019175</xdr:colOff>
      <xdr:row>1</xdr:row>
      <xdr:rowOff>166407</xdr:rowOff>
    </xdr:to>
    <xdr:sp macro="" textlink="">
      <xdr:nvSpPr>
        <xdr:cNvPr id="5" name="テキスト ボックス 4"/>
        <xdr:cNvSpPr txBox="1"/>
      </xdr:nvSpPr>
      <xdr:spPr>
        <a:xfrm>
          <a:off x="112058" y="33618"/>
          <a:ext cx="1154767" cy="361389"/>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4</xdr:row>
      <xdr:rowOff>28574</xdr:rowOff>
    </xdr:from>
    <xdr:to>
      <xdr:col>18</xdr:col>
      <xdr:colOff>609600</xdr:colOff>
      <xdr:row>12</xdr:row>
      <xdr:rowOff>142875</xdr:rowOff>
    </xdr:to>
    <xdr:sp macro="" textlink="">
      <xdr:nvSpPr>
        <xdr:cNvPr id="4" name="テキスト ボックス 3"/>
        <xdr:cNvSpPr txBox="1"/>
      </xdr:nvSpPr>
      <xdr:spPr>
        <a:xfrm>
          <a:off x="7343775" y="1495424"/>
          <a:ext cx="2581275" cy="133350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1</xdr:col>
      <xdr:colOff>542925</xdr:colOff>
      <xdr:row>21</xdr:row>
      <xdr:rowOff>9525</xdr:rowOff>
    </xdr:from>
    <xdr:to>
      <xdr:col>6</xdr:col>
      <xdr:colOff>647700</xdr:colOff>
      <xdr:row>27</xdr:row>
      <xdr:rowOff>133350</xdr:rowOff>
    </xdr:to>
    <xdr:sp macro="" textlink="">
      <xdr:nvSpPr>
        <xdr:cNvPr id="5" name="テキスト ボックス 4"/>
        <xdr:cNvSpPr txBox="1"/>
      </xdr:nvSpPr>
      <xdr:spPr>
        <a:xfrm>
          <a:off x="790575" y="4076700"/>
          <a:ext cx="4733925"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職員点検資料１を入力してからの記入をお願いします。</a:t>
          </a:r>
          <a:endParaRPr kumimoji="1" lang="en-US" altLang="ja-JP" sz="14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氏名から採用年月日までが自動で反映されます。</a:t>
          </a:r>
          <a:endParaRPr kumimoji="1" lang="en-US" altLang="ja-JP" sz="1400" b="0">
            <a:solidFill>
              <a:srgbClr val="FF0000"/>
            </a:solidFill>
          </a:endParaRPr>
        </a:p>
      </xdr:txBody>
    </xdr:sp>
    <xdr:clientData/>
  </xdr:twoCellAnchor>
  <xdr:twoCellAnchor>
    <xdr:from>
      <xdr:col>0</xdr:col>
      <xdr:colOff>66675</xdr:colOff>
      <xdr:row>1</xdr:row>
      <xdr:rowOff>200025</xdr:rowOff>
    </xdr:from>
    <xdr:to>
      <xdr:col>1</xdr:col>
      <xdr:colOff>972671</xdr:colOff>
      <xdr:row>2</xdr:row>
      <xdr:rowOff>328332</xdr:rowOff>
    </xdr:to>
    <xdr:sp macro="" textlink="">
      <xdr:nvSpPr>
        <xdr:cNvPr id="6" name="テキスト ボックス 5"/>
        <xdr:cNvSpPr txBox="1"/>
      </xdr:nvSpPr>
      <xdr:spPr>
        <a:xfrm>
          <a:off x="66675" y="428625"/>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15</xdr:col>
      <xdr:colOff>85725</xdr:colOff>
      <xdr:row>13</xdr:row>
      <xdr:rowOff>57149</xdr:rowOff>
    </xdr:from>
    <xdr:to>
      <xdr:col>18</xdr:col>
      <xdr:colOff>585994</xdr:colOff>
      <xdr:row>32</xdr:row>
      <xdr:rowOff>95249</xdr:rowOff>
    </xdr:to>
    <xdr:sp macro="" textlink="">
      <xdr:nvSpPr>
        <xdr:cNvPr id="7" name="テキスト ボックス 6"/>
        <xdr:cNvSpPr txBox="1"/>
      </xdr:nvSpPr>
      <xdr:spPr>
        <a:xfrm>
          <a:off x="8934450" y="2895599"/>
          <a:ext cx="2557669" cy="294322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latin typeface="+mn-ea"/>
              <a:ea typeface="+mn-ea"/>
            </a:rPr>
            <a:t>「</a:t>
          </a:r>
          <a:r>
            <a:rPr kumimoji="1" lang="en-US" altLang="ja-JP" sz="1100" b="0" i="0" u="none" strike="noStrike" kern="0" cap="none" spc="0" normalizeH="0" baseline="0" noProof="0">
              <a:ln>
                <a:noFill/>
              </a:ln>
              <a:solidFill>
                <a:srgbClr val="FF0000"/>
              </a:solidFill>
              <a:effectLst/>
              <a:uLnTx/>
              <a:uFillTx/>
              <a:latin typeface="+mn-ea"/>
              <a:ea typeface="+mn-ea"/>
              <a:cs typeface="+mn-cs"/>
            </a:rPr>
            <a:t>1</a:t>
          </a:r>
          <a:r>
            <a:rPr kumimoji="1" lang="ja-JP" altLang="en-US" sz="1100" b="0" i="0" u="none" strike="noStrike" kern="0" cap="none" spc="0" normalizeH="0" baseline="0" noProof="0">
              <a:ln>
                <a:noFill/>
              </a:ln>
              <a:solidFill>
                <a:srgbClr val="FF0000"/>
              </a:solidFill>
              <a:effectLst/>
              <a:uLnTx/>
              <a:uFillTx/>
              <a:latin typeface="+mn-ea"/>
              <a:ea typeface="+mn-ea"/>
              <a:cs typeface="+mn-cs"/>
            </a:rPr>
            <a:t>か月の勤務日数</a:t>
          </a:r>
          <a:r>
            <a:rPr kumimoji="1" lang="en-US" altLang="ja-JP" sz="1100" b="0" i="0" u="none" strike="noStrike" kern="0" cap="none" spc="0" normalizeH="0" baseline="0" noProof="0">
              <a:ln>
                <a:noFill/>
              </a:ln>
              <a:solidFill>
                <a:srgbClr val="0070C0"/>
              </a:solidFill>
              <a:effectLst/>
              <a:uLnTx/>
              <a:uFillTx/>
              <a:latin typeface="+mn-ea"/>
              <a:ea typeface="+mn-ea"/>
              <a:cs typeface="+mn-cs"/>
            </a:rPr>
            <a:t>【</a:t>
          </a:r>
          <a:r>
            <a:rPr kumimoji="1" lang="ja-JP" altLang="en-US" sz="1100" b="0" i="0" u="none" strike="noStrike" kern="0" cap="none" spc="0" normalizeH="0" baseline="0" noProof="0">
              <a:ln>
                <a:noFill/>
              </a:ln>
              <a:solidFill>
                <a:srgbClr val="0070C0"/>
              </a:solidFill>
              <a:effectLst/>
              <a:uLnTx/>
              <a:uFillTx/>
              <a:latin typeface="+mn-ea"/>
              <a:ea typeface="+mn-ea"/>
              <a:cs typeface="+mn-cs"/>
            </a:rPr>
            <a:t>予定</a:t>
          </a:r>
          <a:r>
            <a:rPr kumimoji="1" lang="en-US" altLang="ja-JP" sz="1100" b="0" i="0" u="none" strike="noStrike" kern="0" cap="none" spc="0" normalizeH="0" baseline="0" noProof="0">
              <a:ln>
                <a:noFill/>
              </a:ln>
              <a:solidFill>
                <a:srgbClr val="0070C0"/>
              </a:solidFill>
              <a:effectLst/>
              <a:uLnTx/>
              <a:uFillTx/>
              <a:latin typeface="+mn-ea"/>
              <a:ea typeface="+mn-ea"/>
              <a:cs typeface="+mn-cs"/>
            </a:rPr>
            <a:t>】</a:t>
          </a:r>
          <a:r>
            <a:rPr kumimoji="1" lang="ja-JP" altLang="en-US" sz="1100" b="0" i="0" u="none" strike="noStrike" kern="0" cap="none" spc="0" normalizeH="0" baseline="0">
              <a:ln>
                <a:noFill/>
              </a:ln>
              <a:solidFill>
                <a:srgbClr val="FF0000"/>
              </a:solidFill>
              <a:effectLst/>
              <a:uLnTx/>
              <a:uFillTx/>
              <a:latin typeface="+mn-ea"/>
              <a:ea typeface="+mn-ea"/>
              <a:cs typeface="+mn-cs"/>
            </a:rPr>
            <a:t>」と</a:t>
          </a:r>
          <a:r>
            <a:rPr kumimoji="1" lang="ja-JP" altLang="ja-JP" sz="1100" b="0" i="0" u="none" strike="noStrike" kern="0" cap="none" spc="0" normalizeH="0" baseline="0">
              <a:ln>
                <a:noFill/>
              </a:ln>
              <a:solidFill>
                <a:srgbClr val="FF0000"/>
              </a:solidFill>
              <a:effectLst/>
              <a:uLnTx/>
              <a:uFillTx/>
              <a:latin typeface="+mn-ea"/>
              <a:ea typeface="+mn-ea"/>
              <a:cs typeface="+mn-cs"/>
            </a:rPr>
            <a:t>「有給休暇取得日数</a:t>
          </a:r>
          <a:r>
            <a:rPr kumimoji="1" lang="en-US" altLang="ja-JP" sz="1100" b="0" i="0" u="none" strike="noStrike" kern="0" cap="none" spc="0" normalizeH="0" baseline="0">
              <a:ln>
                <a:noFill/>
              </a:ln>
              <a:solidFill>
                <a:srgbClr val="0070C0"/>
              </a:solidFill>
              <a:effectLst/>
              <a:uLnTx/>
              <a:uFillTx/>
              <a:latin typeface="+mn-ea"/>
              <a:ea typeface="+mn-ea"/>
              <a:cs typeface="+mn-cs"/>
            </a:rPr>
            <a:t>【</a:t>
          </a:r>
          <a:r>
            <a:rPr kumimoji="1" lang="ja-JP" altLang="en-US" sz="1100" b="0" i="0" u="none" strike="noStrike" kern="0" cap="none" spc="0" normalizeH="0" baseline="0">
              <a:ln>
                <a:noFill/>
              </a:ln>
              <a:solidFill>
                <a:srgbClr val="0070C0"/>
              </a:solidFill>
              <a:effectLst/>
              <a:uLnTx/>
              <a:uFillTx/>
              <a:latin typeface="+mn-ea"/>
              <a:ea typeface="+mn-ea"/>
              <a:cs typeface="+mn-cs"/>
            </a:rPr>
            <a:t>予定</a:t>
          </a:r>
          <a:r>
            <a:rPr kumimoji="1" lang="en-US" altLang="ja-JP" sz="1100" b="0" i="0" u="none" strike="noStrike" kern="0" cap="none" spc="0" normalizeH="0" baseline="0">
              <a:ln>
                <a:noFill/>
              </a:ln>
              <a:solidFill>
                <a:srgbClr val="0070C0"/>
              </a:solidFill>
              <a:effectLst/>
              <a:uLnTx/>
              <a:uFillTx/>
              <a:latin typeface="+mn-ea"/>
              <a:ea typeface="+mn-ea"/>
              <a:cs typeface="+mn-cs"/>
            </a:rPr>
            <a:t>】</a:t>
          </a:r>
          <a:r>
            <a:rPr kumimoji="1" lang="ja-JP" altLang="ja-JP" sz="1100" b="0" i="0" u="none" strike="noStrike" kern="0" cap="none" spc="0" normalizeH="0" baseline="0">
              <a:ln>
                <a:noFill/>
              </a:ln>
              <a:solidFill>
                <a:srgbClr val="FF0000"/>
              </a:solidFill>
              <a:effectLst/>
              <a:uLnTx/>
              <a:uFillTx/>
              <a:latin typeface="+mn-ea"/>
              <a:ea typeface="+mn-ea"/>
              <a:cs typeface="+mn-cs"/>
            </a:rPr>
            <a:t>」</a:t>
          </a:r>
          <a:r>
            <a:rPr kumimoji="1" lang="ja-JP" altLang="en-US" sz="1100" b="0" i="0" u="none" strike="noStrike" kern="0" cap="none" spc="0" normalizeH="0" baseline="0">
              <a:ln>
                <a:noFill/>
              </a:ln>
              <a:solidFill>
                <a:srgbClr val="FF0000"/>
              </a:solidFill>
              <a:effectLst/>
              <a:uLnTx/>
              <a:uFillTx/>
              <a:latin typeface="+mn-ea"/>
              <a:ea typeface="+mn-ea"/>
              <a:cs typeface="+mn-cs"/>
            </a:rPr>
            <a:t>には</a:t>
          </a:r>
          <a:r>
            <a:rPr kumimoji="1" lang="ja-JP" altLang="ja-JP" sz="1100" b="0" i="0" u="none" strike="noStrike" kern="0" cap="none" spc="0" normalizeH="0" baseline="0">
              <a:ln>
                <a:noFill/>
              </a:ln>
              <a:solidFill>
                <a:srgbClr val="FF0000"/>
              </a:solidFill>
              <a:effectLst/>
              <a:uLnTx/>
              <a:uFillTx/>
              <a:latin typeface="+mn-ea"/>
              <a:ea typeface="+mn-ea"/>
              <a:cs typeface="+mn-cs"/>
            </a:rPr>
            <a:t>対象月</a:t>
          </a:r>
          <a:r>
            <a:rPr kumimoji="1" lang="ja-JP" altLang="en-US" sz="1100" b="0" i="0" u="none" strike="noStrike" kern="0" cap="none" spc="0" normalizeH="0" baseline="0">
              <a:ln>
                <a:noFill/>
              </a:ln>
              <a:solidFill>
                <a:srgbClr val="FF0000"/>
              </a:solidFill>
              <a:effectLst/>
              <a:uLnTx/>
              <a:uFillTx/>
              <a:latin typeface="+mn-ea"/>
              <a:ea typeface="+mn-ea"/>
              <a:cs typeface="+mn-cs"/>
            </a:rPr>
            <a:t>の</a:t>
          </a:r>
          <a:r>
            <a:rPr kumimoji="1" lang="ja-JP" altLang="en-US" sz="1100" b="0" i="0" u="none" strike="noStrike" kern="0" cap="none" spc="0" normalizeH="0" baseline="0">
              <a:ln>
                <a:noFill/>
              </a:ln>
              <a:solidFill>
                <a:srgbClr val="0070C0"/>
              </a:solidFill>
              <a:effectLst/>
              <a:uLnTx/>
              <a:uFillTx/>
              <a:latin typeface="+mn-ea"/>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ea"/>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ea"/>
            <a:ea typeface="+mn-ea"/>
            <a:cs typeface="+mn-cs"/>
          </a:endParaRPr>
        </a:p>
        <a:p>
          <a:pPr algn="l"/>
          <a:endParaRPr kumimoji="1" lang="en-US" altLang="ja-JP" sz="1100" b="0">
            <a:solidFill>
              <a:srgbClr val="FF0000"/>
            </a:solidFill>
            <a:latin typeface="+mn-ea"/>
            <a:ea typeface="+mn-ea"/>
          </a:endParaRPr>
        </a:p>
        <a:p>
          <a:pPr algn="l"/>
          <a:r>
            <a:rPr kumimoji="1" lang="ja-JP" altLang="en-US" sz="1100" b="0">
              <a:solidFill>
                <a:srgbClr val="FF0000"/>
              </a:solidFill>
              <a:latin typeface="+mn-ea"/>
              <a:ea typeface="+mn-ea"/>
            </a:rPr>
            <a:t>「</a:t>
          </a:r>
          <a:r>
            <a:rPr kumimoji="1" lang="en-US" altLang="ja-JP" sz="1100" b="0">
              <a:solidFill>
                <a:srgbClr val="FF0000"/>
              </a:solidFill>
              <a:latin typeface="+mn-ea"/>
              <a:ea typeface="+mn-ea"/>
            </a:rPr>
            <a:t>1</a:t>
          </a:r>
          <a:r>
            <a:rPr kumimoji="1" lang="ja-JP" altLang="en-US" sz="1100" b="0">
              <a:solidFill>
                <a:srgbClr val="FF0000"/>
              </a:solidFill>
              <a:latin typeface="+mn-ea"/>
              <a:ea typeface="+mn-ea"/>
            </a:rPr>
            <a:t>か月の勤務日数</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実績</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」と「有給休暇取得日数</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実績</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」には対象月の実績を記入してください。</a:t>
          </a:r>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a:p>
          <a:pPr algn="l"/>
          <a:r>
            <a:rPr kumimoji="1" lang="ja-JP" altLang="ja-JP" sz="1100" b="0">
              <a:solidFill>
                <a:srgbClr val="FF0000"/>
              </a:solidFill>
              <a:effectLst/>
              <a:latin typeface="+mn-ea"/>
              <a:ea typeface="+mn-ea"/>
              <a:cs typeface="+mn-cs"/>
            </a:rPr>
            <a:t>「</a:t>
          </a:r>
          <a:r>
            <a:rPr kumimoji="1" lang="en-US" altLang="ja-JP" sz="1100" b="0">
              <a:solidFill>
                <a:srgbClr val="FF0000"/>
              </a:solidFill>
              <a:effectLst/>
              <a:latin typeface="+mn-ea"/>
              <a:ea typeface="+mn-ea"/>
              <a:cs typeface="+mn-cs"/>
            </a:rPr>
            <a:t>1</a:t>
          </a:r>
          <a:r>
            <a:rPr kumimoji="1" lang="ja-JP" altLang="ja-JP" sz="1100" b="0">
              <a:solidFill>
                <a:srgbClr val="FF0000"/>
              </a:solidFill>
              <a:effectLst/>
              <a:latin typeface="+mn-ea"/>
              <a:ea typeface="+mn-ea"/>
              <a:cs typeface="+mn-cs"/>
            </a:rPr>
            <a:t>か月の勤務日数」</a:t>
          </a:r>
          <a:r>
            <a:rPr kumimoji="1" lang="ja-JP" altLang="en-US" sz="1100" b="0">
              <a:solidFill>
                <a:srgbClr val="FF0000"/>
              </a:solidFill>
              <a:effectLst/>
              <a:latin typeface="+mn-ea"/>
              <a:ea typeface="+mn-ea"/>
              <a:cs typeface="+mn-cs"/>
            </a:rPr>
            <a:t>に</a:t>
          </a:r>
          <a:r>
            <a:rPr kumimoji="1" lang="ja-JP" altLang="ja-JP" sz="1100" b="0">
              <a:solidFill>
                <a:srgbClr val="FF0000"/>
              </a:solidFill>
              <a:effectLst/>
              <a:latin typeface="+mn-ea"/>
              <a:ea typeface="+mn-ea"/>
              <a:cs typeface="+mn-cs"/>
            </a:rPr>
            <a:t>「有給休暇取得日数」</a:t>
          </a:r>
          <a:r>
            <a:rPr kumimoji="1" lang="ja-JP" altLang="en-US" sz="1100" b="0">
              <a:solidFill>
                <a:srgbClr val="FF0000"/>
              </a:solidFill>
              <a:effectLst/>
              <a:latin typeface="+mn-ea"/>
              <a:ea typeface="+mn-ea"/>
              <a:cs typeface="+mn-cs"/>
            </a:rPr>
            <a:t>は含まれません。</a:t>
          </a:r>
          <a:endParaRPr kumimoji="1" lang="en-US" altLang="ja-JP" sz="1100" b="0">
            <a:solidFill>
              <a:srgbClr val="FF0000"/>
            </a:solidFill>
            <a:effectLst/>
            <a:latin typeface="+mn-ea"/>
            <a:ea typeface="+mn-ea"/>
            <a:cs typeface="+mn-cs"/>
          </a:endParaRPr>
        </a:p>
        <a:p>
          <a:pPr algn="l"/>
          <a:endParaRPr kumimoji="1" lang="en-US" altLang="ja-JP" sz="1100" b="0">
            <a:solidFill>
              <a:srgbClr val="FF0000"/>
            </a:solidFill>
            <a:effectLst/>
            <a:latin typeface="+mn-ea"/>
            <a:ea typeface="+mn-ea"/>
            <a:cs typeface="+mn-cs"/>
          </a:endParaRPr>
        </a:p>
        <a:p>
          <a:pPr algn="l"/>
          <a:r>
            <a:rPr kumimoji="1" lang="ja-JP" altLang="en-US" sz="1100" b="0">
              <a:solidFill>
                <a:srgbClr val="FF0000"/>
              </a:solidFill>
              <a:latin typeface="+mn-ea"/>
              <a:ea typeface="+mn-ea"/>
            </a:rPr>
            <a:t>無給休暇は対象となりませんので、日数に含めないでください。</a:t>
          </a:r>
          <a:endParaRPr kumimoji="1" lang="en-US" altLang="ja-JP" sz="1100" b="0">
            <a:solidFill>
              <a:srgbClr val="FF0000"/>
            </a:solidFill>
            <a:latin typeface="+mn-ea"/>
            <a:ea typeface="+mn-ea"/>
          </a:endParaRPr>
        </a:p>
      </xdr:txBody>
    </xdr:sp>
    <xdr:clientData/>
  </xdr:twoCellAnchor>
  <xdr:twoCellAnchor>
    <xdr:from>
      <xdr:col>15</xdr:col>
      <xdr:colOff>66675</xdr:colOff>
      <xdr:row>32</xdr:row>
      <xdr:rowOff>142875</xdr:rowOff>
    </xdr:from>
    <xdr:to>
      <xdr:col>18</xdr:col>
      <xdr:colOff>576469</xdr:colOff>
      <xdr:row>42</xdr:row>
      <xdr:rowOff>136250</xdr:rowOff>
    </xdr:to>
    <xdr:sp macro="" textlink="">
      <xdr:nvSpPr>
        <xdr:cNvPr id="11" name="テキスト ボックス 10"/>
        <xdr:cNvSpPr txBox="1"/>
      </xdr:nvSpPr>
      <xdr:spPr>
        <a:xfrm>
          <a:off x="8915400" y="5886450"/>
          <a:ext cx="2567194" cy="15173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有給の時間休をとった場合</a:t>
          </a:r>
          <a:endParaRPr kumimoji="1" lang="en-US" altLang="ja-JP" sz="1100" b="0">
            <a:solidFill>
              <a:srgbClr val="FF0000"/>
            </a:solidFill>
          </a:endParaRPr>
        </a:p>
        <a:p>
          <a:pPr algn="l"/>
          <a:r>
            <a:rPr kumimoji="1" lang="ja-JP" altLang="en-US" sz="1100" b="0">
              <a:solidFill>
                <a:srgbClr val="FF0000"/>
              </a:solidFill>
            </a:rPr>
            <a:t>その日の勤務時間と休暇時間のうち、長い方のもので計算します。</a:t>
          </a:r>
          <a:endParaRPr kumimoji="1" lang="en-US" altLang="ja-JP" sz="11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8</a:t>
          </a:r>
          <a:r>
            <a:rPr kumimoji="1" lang="ja-JP" altLang="ja-JP" sz="1100" b="0">
              <a:solidFill>
                <a:srgbClr val="FF0000"/>
              </a:solidFill>
              <a:effectLst/>
              <a:latin typeface="+mn-lt"/>
              <a:ea typeface="+mn-ea"/>
              <a:cs typeface="+mn-cs"/>
            </a:rPr>
            <a:t>時間勤務のうち</a:t>
          </a:r>
          <a:r>
            <a:rPr kumimoji="1" lang="en-US" altLang="ja-JP" sz="1100" b="0">
              <a:solidFill>
                <a:srgbClr val="FF0000"/>
              </a:solidFill>
              <a:effectLst/>
              <a:latin typeface="+mn-lt"/>
              <a:ea typeface="+mn-ea"/>
              <a:cs typeface="+mn-cs"/>
            </a:rPr>
            <a:t>2</a:t>
          </a:r>
          <a:r>
            <a:rPr kumimoji="1" lang="ja-JP" altLang="ja-JP" sz="1100" b="0">
              <a:solidFill>
                <a:srgbClr val="FF0000"/>
              </a:solidFill>
              <a:effectLst/>
              <a:latin typeface="+mn-lt"/>
              <a:ea typeface="+mn-ea"/>
              <a:cs typeface="+mn-cs"/>
            </a:rPr>
            <a:t>時間</a:t>
          </a:r>
          <a:r>
            <a:rPr kumimoji="1" lang="ja-JP" altLang="en-US" sz="1100" b="0">
              <a:solidFill>
                <a:srgbClr val="FF0000"/>
              </a:solidFill>
              <a:effectLst/>
              <a:latin typeface="+mn-lt"/>
              <a:ea typeface="+mn-ea"/>
              <a:cs typeface="+mn-cs"/>
            </a:rPr>
            <a:t>の</a:t>
          </a:r>
          <a:r>
            <a:rPr kumimoji="1" lang="ja-JP" altLang="ja-JP" sz="1100" b="0">
              <a:solidFill>
                <a:srgbClr val="FF0000"/>
              </a:solidFill>
              <a:effectLst/>
              <a:latin typeface="+mn-lt"/>
              <a:ea typeface="+mn-ea"/>
              <a:cs typeface="+mn-cs"/>
            </a:rPr>
            <a:t>時間休をとった</a:t>
          </a:r>
          <a:r>
            <a:rPr kumimoji="1" lang="ja-JP" altLang="en-US" sz="1100" b="0">
              <a:solidFill>
                <a:srgbClr val="FF0000"/>
              </a:solidFill>
              <a:effectLst/>
              <a:latin typeface="+mn-lt"/>
              <a:ea typeface="+mn-ea"/>
              <a:cs typeface="+mn-cs"/>
            </a:rPr>
            <a:t>場合は</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勤務時間の方が長いため、その日は</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の</a:t>
          </a:r>
          <a:r>
            <a:rPr kumimoji="1" lang="en-US" altLang="ja-JP" sz="1100" b="0">
              <a:solidFill>
                <a:srgbClr val="FF0000"/>
              </a:solidFill>
              <a:effectLst/>
              <a:latin typeface="+mn-lt"/>
              <a:ea typeface="+mn-ea"/>
              <a:cs typeface="+mn-cs"/>
            </a:rPr>
            <a:t>1</a:t>
          </a:r>
          <a:r>
            <a:rPr kumimoji="1" lang="ja-JP" altLang="en-US" sz="1100" b="0">
              <a:solidFill>
                <a:srgbClr val="FF0000"/>
              </a:solidFill>
              <a:effectLst/>
              <a:latin typeface="+mn-lt"/>
              <a:ea typeface="+mn-ea"/>
              <a:cs typeface="+mn-cs"/>
            </a:rPr>
            <a:t>日分としてカウントします。</a:t>
          </a:r>
          <a:endParaRPr kumimoji="1" lang="en-US" altLang="ja-JP" sz="11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85725</xdr:colOff>
      <xdr:row>4</xdr:row>
      <xdr:rowOff>28574</xdr:rowOff>
    </xdr:from>
    <xdr:to>
      <xdr:col>18</xdr:col>
      <xdr:colOff>609600</xdr:colOff>
      <xdr:row>12</xdr:row>
      <xdr:rowOff>0</xdr:rowOff>
    </xdr:to>
    <xdr:sp macro="" textlink="">
      <xdr:nvSpPr>
        <xdr:cNvPr id="4" name="テキスト ボックス 3"/>
        <xdr:cNvSpPr txBox="1"/>
      </xdr:nvSpPr>
      <xdr:spPr>
        <a:xfrm>
          <a:off x="7343775" y="1495424"/>
          <a:ext cx="2581275" cy="11906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15</xdr:col>
      <xdr:colOff>85725</xdr:colOff>
      <xdr:row>12</xdr:row>
      <xdr:rowOff>66675</xdr:rowOff>
    </xdr:from>
    <xdr:to>
      <xdr:col>18</xdr:col>
      <xdr:colOff>581024</xdr:colOff>
      <xdr:row>31</xdr:row>
      <xdr:rowOff>95250</xdr:rowOff>
    </xdr:to>
    <xdr:sp macro="" textlink="">
      <xdr:nvSpPr>
        <xdr:cNvPr id="7" name="テキスト ボックス 6"/>
        <xdr:cNvSpPr txBox="1"/>
      </xdr:nvSpPr>
      <xdr:spPr>
        <a:xfrm>
          <a:off x="8934450" y="2752725"/>
          <a:ext cx="2552699" cy="29241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か月の勤務日数</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「有給休暇取得日数</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「有給休暇取得日数」</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無給休暇は対象となりませんので、日数に含めないでください。</a:t>
          </a:r>
          <a:endParaRPr kumimoji="1" lang="en-US" altLang="ja-JP" sz="1100" b="0">
            <a:solidFill>
              <a:srgbClr val="FF0000"/>
            </a:solidFill>
          </a:endParaRPr>
        </a:p>
      </xdr:txBody>
    </xdr:sp>
    <xdr:clientData/>
  </xdr:twoCellAnchor>
  <xdr:twoCellAnchor>
    <xdr:from>
      <xdr:col>15</xdr:col>
      <xdr:colOff>76200</xdr:colOff>
      <xdr:row>32</xdr:row>
      <xdr:rowOff>0</xdr:rowOff>
    </xdr:from>
    <xdr:to>
      <xdr:col>18</xdr:col>
      <xdr:colOff>581024</xdr:colOff>
      <xdr:row>42</xdr:row>
      <xdr:rowOff>85726</xdr:rowOff>
    </xdr:to>
    <xdr:sp macro="" textlink="">
      <xdr:nvSpPr>
        <xdr:cNvPr id="9" name="テキスト ボックス 8"/>
        <xdr:cNvSpPr txBox="1"/>
      </xdr:nvSpPr>
      <xdr:spPr>
        <a:xfrm>
          <a:off x="8924925" y="5734050"/>
          <a:ext cx="2562224" cy="160972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有給の時間休をとった場合</a:t>
          </a:r>
          <a:endParaRPr kumimoji="1" lang="en-US" altLang="ja-JP" sz="1100" b="0">
            <a:solidFill>
              <a:srgbClr val="FF0000"/>
            </a:solidFill>
          </a:endParaRPr>
        </a:p>
        <a:p>
          <a:pPr algn="l"/>
          <a:r>
            <a:rPr kumimoji="1" lang="ja-JP" altLang="en-US" sz="1100" b="0">
              <a:solidFill>
                <a:srgbClr val="FF0000"/>
              </a:solidFill>
            </a:rPr>
            <a:t>その日の勤務時間と休暇時間のうち、長い方のもので計算します。</a:t>
          </a:r>
          <a:endParaRPr kumimoji="1" lang="en-US" altLang="ja-JP" sz="11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8</a:t>
          </a:r>
          <a:r>
            <a:rPr kumimoji="1" lang="ja-JP" altLang="ja-JP" sz="1100" b="0">
              <a:solidFill>
                <a:srgbClr val="FF0000"/>
              </a:solidFill>
              <a:effectLst/>
              <a:latin typeface="+mn-lt"/>
              <a:ea typeface="+mn-ea"/>
              <a:cs typeface="+mn-cs"/>
            </a:rPr>
            <a:t>時間勤務のうち</a:t>
          </a:r>
          <a:r>
            <a:rPr kumimoji="1" lang="en-US" altLang="ja-JP" sz="1100" b="0">
              <a:solidFill>
                <a:srgbClr val="FF0000"/>
              </a:solidFill>
              <a:effectLst/>
              <a:latin typeface="+mn-lt"/>
              <a:ea typeface="+mn-ea"/>
              <a:cs typeface="+mn-cs"/>
            </a:rPr>
            <a:t>2</a:t>
          </a:r>
          <a:r>
            <a:rPr kumimoji="1" lang="ja-JP" altLang="ja-JP" sz="1100" b="0">
              <a:solidFill>
                <a:srgbClr val="FF0000"/>
              </a:solidFill>
              <a:effectLst/>
              <a:latin typeface="+mn-lt"/>
              <a:ea typeface="+mn-ea"/>
              <a:cs typeface="+mn-cs"/>
            </a:rPr>
            <a:t>時間</a:t>
          </a:r>
          <a:r>
            <a:rPr kumimoji="1" lang="ja-JP" altLang="en-US" sz="1100" b="0">
              <a:solidFill>
                <a:srgbClr val="FF0000"/>
              </a:solidFill>
              <a:effectLst/>
              <a:latin typeface="+mn-lt"/>
              <a:ea typeface="+mn-ea"/>
              <a:cs typeface="+mn-cs"/>
            </a:rPr>
            <a:t>の</a:t>
          </a:r>
          <a:r>
            <a:rPr kumimoji="1" lang="ja-JP" altLang="ja-JP" sz="1100" b="0">
              <a:solidFill>
                <a:srgbClr val="FF0000"/>
              </a:solidFill>
              <a:effectLst/>
              <a:latin typeface="+mn-lt"/>
              <a:ea typeface="+mn-ea"/>
              <a:cs typeface="+mn-cs"/>
            </a:rPr>
            <a:t>時間休をとった</a:t>
          </a:r>
          <a:r>
            <a:rPr kumimoji="1" lang="ja-JP" altLang="en-US" sz="1100" b="0">
              <a:solidFill>
                <a:srgbClr val="FF0000"/>
              </a:solidFill>
              <a:effectLst/>
              <a:latin typeface="+mn-lt"/>
              <a:ea typeface="+mn-ea"/>
              <a:cs typeface="+mn-cs"/>
            </a:rPr>
            <a:t>場合は</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勤務時間の方が長いため、その日は</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の</a:t>
          </a:r>
          <a:r>
            <a:rPr kumimoji="1" lang="en-US" altLang="ja-JP" sz="1100" b="0">
              <a:solidFill>
                <a:srgbClr val="FF0000"/>
              </a:solidFill>
              <a:effectLst/>
              <a:latin typeface="+mn-lt"/>
              <a:ea typeface="+mn-ea"/>
              <a:cs typeface="+mn-cs"/>
            </a:rPr>
            <a:t>1</a:t>
          </a:r>
          <a:r>
            <a:rPr kumimoji="1" lang="ja-JP" altLang="en-US" sz="1100" b="0">
              <a:solidFill>
                <a:srgbClr val="FF0000"/>
              </a:solidFill>
              <a:effectLst/>
              <a:latin typeface="+mn-lt"/>
              <a:ea typeface="+mn-ea"/>
              <a:cs typeface="+mn-cs"/>
            </a:rPr>
            <a:t>日分としてカウントします。</a:t>
          </a:r>
          <a:endParaRPr kumimoji="1" lang="en-US" altLang="ja-JP" sz="11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9525</xdr:colOff>
      <xdr:row>4</xdr:row>
      <xdr:rowOff>38099</xdr:rowOff>
    </xdr:from>
    <xdr:to>
      <xdr:col>19</xdr:col>
      <xdr:colOff>762000</xdr:colOff>
      <xdr:row>12</xdr:row>
      <xdr:rowOff>38100</xdr:rowOff>
    </xdr:to>
    <xdr:sp macro="" textlink="">
      <xdr:nvSpPr>
        <xdr:cNvPr id="4" name="テキスト ボックス 3"/>
        <xdr:cNvSpPr txBox="1"/>
      </xdr:nvSpPr>
      <xdr:spPr>
        <a:xfrm>
          <a:off x="8362950" y="1304924"/>
          <a:ext cx="2581275" cy="121920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職員点検資料２を入力してから記入してください。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氏名から契約期間までが自動で反映されます。</a:t>
          </a:r>
          <a:endParaRPr kumimoji="1" lang="en-US" altLang="ja-JP" sz="1200" b="0">
            <a:solidFill>
              <a:sysClr val="windowText" lastClr="000000"/>
            </a:solidFill>
          </a:endParaRPr>
        </a:p>
      </xdr:txBody>
    </xdr:sp>
    <xdr:clientData/>
  </xdr:twoCellAnchor>
  <xdr:twoCellAnchor>
    <xdr:from>
      <xdr:col>1</xdr:col>
      <xdr:colOff>400050</xdr:colOff>
      <xdr:row>17</xdr:row>
      <xdr:rowOff>9525</xdr:rowOff>
    </xdr:from>
    <xdr:to>
      <xdr:col>6</xdr:col>
      <xdr:colOff>495300</xdr:colOff>
      <xdr:row>23</xdr:row>
      <xdr:rowOff>133350</xdr:rowOff>
    </xdr:to>
    <xdr:sp macro="" textlink="">
      <xdr:nvSpPr>
        <xdr:cNvPr id="5" name="テキスト ボックス 4"/>
        <xdr:cNvSpPr txBox="1"/>
      </xdr:nvSpPr>
      <xdr:spPr>
        <a:xfrm>
          <a:off x="647700" y="3267075"/>
          <a:ext cx="4733925"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職員点検資料</a:t>
          </a:r>
          <a:r>
            <a:rPr kumimoji="1" lang="en-US" altLang="ja-JP" sz="1400" b="1">
              <a:solidFill>
                <a:srgbClr val="FF0000"/>
              </a:solidFill>
            </a:rPr>
            <a:t>2</a:t>
          </a:r>
          <a:r>
            <a:rPr kumimoji="1" lang="ja-JP" altLang="en-US" sz="1400" b="1">
              <a:solidFill>
                <a:srgbClr val="FF0000"/>
              </a:solidFill>
            </a:rPr>
            <a:t>を入力してからの記入をお願いします。</a:t>
          </a:r>
          <a:endParaRPr kumimoji="1" lang="en-US" altLang="ja-JP" sz="14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氏名から契約期間までが自動で反映されます。</a:t>
          </a:r>
          <a:endParaRPr kumimoji="1" lang="en-US" altLang="ja-JP" sz="1400" b="0">
            <a:solidFill>
              <a:srgbClr val="FF0000"/>
            </a:solidFill>
          </a:endParaRPr>
        </a:p>
      </xdr:txBody>
    </xdr:sp>
    <xdr:clientData/>
  </xdr:twoCellAnchor>
  <xdr:twoCellAnchor>
    <xdr:from>
      <xdr:col>0</xdr:col>
      <xdr:colOff>47625</xdr:colOff>
      <xdr:row>0</xdr:row>
      <xdr:rowOff>19050</xdr:rowOff>
    </xdr:from>
    <xdr:to>
      <xdr:col>1</xdr:col>
      <xdr:colOff>953621</xdr:colOff>
      <xdr:row>1</xdr:row>
      <xdr:rowOff>147357</xdr:rowOff>
    </xdr:to>
    <xdr:sp macro="" textlink="">
      <xdr:nvSpPr>
        <xdr:cNvPr id="6" name="テキスト ボックス 5"/>
        <xdr:cNvSpPr txBox="1"/>
      </xdr:nvSpPr>
      <xdr:spPr>
        <a:xfrm>
          <a:off x="47625" y="19050"/>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16</xdr:col>
      <xdr:colOff>28575</xdr:colOff>
      <xdr:row>12</xdr:row>
      <xdr:rowOff>95250</xdr:rowOff>
    </xdr:from>
    <xdr:to>
      <xdr:col>19</xdr:col>
      <xdr:colOff>757444</xdr:colOff>
      <xdr:row>32</xdr:row>
      <xdr:rowOff>142875</xdr:rowOff>
    </xdr:to>
    <xdr:sp macro="" textlink="">
      <xdr:nvSpPr>
        <xdr:cNvPr id="7" name="テキスト ボックス 6"/>
        <xdr:cNvSpPr txBox="1"/>
      </xdr:nvSpPr>
      <xdr:spPr>
        <a:xfrm>
          <a:off x="10420350" y="2581275"/>
          <a:ext cx="2557669" cy="31051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a:t>
          </a:r>
          <a:r>
            <a:rPr kumimoji="1" lang="ja-JP" altLang="en-US" sz="1100" b="0" i="0" u="none" strike="noStrike" kern="0" cap="none" spc="0" normalizeH="0" baseline="0">
              <a:ln>
                <a:noFill/>
              </a:ln>
              <a:solidFill>
                <a:srgbClr val="FF0000"/>
              </a:solidFill>
              <a:effectLst/>
              <a:uLnTx/>
              <a:uFillTx/>
              <a:latin typeface="+mn-lt"/>
              <a:ea typeface="+mn-ea"/>
              <a:cs typeface="+mn-cs"/>
            </a:rPr>
            <a:t>時間</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無給休暇は対象となりませんので、時間に含めないでください。</a:t>
          </a:r>
          <a:endParaRPr kumimoji="1" lang="en-US" altLang="ja-JP" sz="1100" b="0">
            <a:solidFill>
              <a:srgbClr val="FF0000"/>
            </a:solidFill>
          </a:endParaRPr>
        </a:p>
      </xdr:txBody>
    </xdr:sp>
    <xdr:clientData/>
  </xdr:twoCellAnchor>
  <xdr:twoCellAnchor>
    <xdr:from>
      <xdr:col>16</xdr:col>
      <xdr:colOff>28575</xdr:colOff>
      <xdr:row>33</xdr:row>
      <xdr:rowOff>57150</xdr:rowOff>
    </xdr:from>
    <xdr:to>
      <xdr:col>19</xdr:col>
      <xdr:colOff>761999</xdr:colOff>
      <xdr:row>38</xdr:row>
      <xdr:rowOff>85725</xdr:rowOff>
    </xdr:to>
    <xdr:sp macro="" textlink="">
      <xdr:nvSpPr>
        <xdr:cNvPr id="8" name="テキスト ボックス 7"/>
        <xdr:cNvSpPr txBox="1"/>
      </xdr:nvSpPr>
      <xdr:spPr>
        <a:xfrm>
          <a:off x="10420350" y="5753100"/>
          <a:ext cx="2562224" cy="7905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rgbClr val="FF0000"/>
              </a:solidFill>
              <a:effectLst/>
              <a:latin typeface="+mn-lt"/>
              <a:ea typeface="+mn-ea"/>
              <a:cs typeface="+mn-cs"/>
            </a:rPr>
            <a:t>分は時間に換算してください。</a:t>
          </a:r>
          <a:endParaRPr lang="ja-JP" altLang="ja-JP" sz="1200">
            <a:solidFill>
              <a:srgbClr val="FF0000"/>
            </a:solidFill>
            <a:effectLst/>
          </a:endParaRPr>
        </a:p>
        <a:p>
          <a:r>
            <a:rPr kumimoji="1" lang="ja-JP" altLang="ja-JP" sz="1100" b="0">
              <a:solidFill>
                <a:srgbClr val="FF0000"/>
              </a:solidFill>
              <a:effectLst/>
              <a:latin typeface="+mn-lt"/>
              <a:ea typeface="+mn-ea"/>
              <a:cs typeface="+mn-cs"/>
            </a:rPr>
            <a:t>例：　</a:t>
          </a:r>
          <a:r>
            <a:rPr kumimoji="1" lang="en-US" altLang="ja-JP" sz="1100" b="0">
              <a:solidFill>
                <a:srgbClr val="FF0000"/>
              </a:solidFill>
              <a:effectLst/>
              <a:latin typeface="+mn-lt"/>
              <a:ea typeface="+mn-ea"/>
              <a:cs typeface="+mn-cs"/>
            </a:rPr>
            <a:t>30</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0.5</a:t>
          </a:r>
          <a:r>
            <a:rPr kumimoji="1" lang="ja-JP" altLang="ja-JP" sz="1100" b="0">
              <a:solidFill>
                <a:srgbClr val="FF0000"/>
              </a:solidFill>
              <a:effectLst/>
              <a:latin typeface="+mn-lt"/>
              <a:ea typeface="+mn-ea"/>
              <a:cs typeface="+mn-cs"/>
            </a:rPr>
            <a:t>時間</a:t>
          </a:r>
          <a:endParaRPr lang="ja-JP" altLang="ja-JP" sz="1200">
            <a:solidFill>
              <a:srgbClr val="FF0000"/>
            </a:solidFill>
            <a:effectLst/>
          </a:endParaRPr>
        </a:p>
        <a:p>
          <a:r>
            <a:rPr kumimoji="1" lang="ja-JP" altLang="ja-JP"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15</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0.25</a:t>
          </a:r>
          <a:r>
            <a:rPr kumimoji="1" lang="ja-JP" altLang="ja-JP" sz="1100" b="0">
              <a:solidFill>
                <a:srgbClr val="FF0000"/>
              </a:solidFill>
              <a:effectLst/>
              <a:latin typeface="+mn-lt"/>
              <a:ea typeface="+mn-ea"/>
              <a:cs typeface="+mn-cs"/>
            </a:rPr>
            <a:t>時間　</a:t>
          </a:r>
          <a:endParaRPr lang="ja-JP" altLang="ja-JP" sz="12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47626</xdr:colOff>
      <xdr:row>34</xdr:row>
      <xdr:rowOff>142875</xdr:rowOff>
    </xdr:from>
    <xdr:to>
      <xdr:col>19</xdr:col>
      <xdr:colOff>781050</xdr:colOff>
      <xdr:row>39</xdr:row>
      <xdr:rowOff>123825</xdr:rowOff>
    </xdr:to>
    <xdr:sp macro="" textlink="">
      <xdr:nvSpPr>
        <xdr:cNvPr id="3" name="テキスト ボックス 2"/>
        <xdr:cNvSpPr txBox="1"/>
      </xdr:nvSpPr>
      <xdr:spPr>
        <a:xfrm>
          <a:off x="10439401" y="5981700"/>
          <a:ext cx="2562224" cy="7429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rgbClr val="FF0000"/>
              </a:solidFill>
              <a:effectLst/>
              <a:latin typeface="+mn-lt"/>
              <a:ea typeface="+mn-ea"/>
              <a:cs typeface="+mn-cs"/>
            </a:rPr>
            <a:t>分は時間に換算してください。</a:t>
          </a:r>
          <a:endParaRPr lang="ja-JP" altLang="ja-JP" sz="1200">
            <a:solidFill>
              <a:srgbClr val="FF0000"/>
            </a:solidFill>
            <a:effectLst/>
          </a:endParaRPr>
        </a:p>
        <a:p>
          <a:r>
            <a:rPr kumimoji="1" lang="ja-JP" altLang="ja-JP" sz="1100" b="0">
              <a:solidFill>
                <a:srgbClr val="FF0000"/>
              </a:solidFill>
              <a:effectLst/>
              <a:latin typeface="+mn-lt"/>
              <a:ea typeface="+mn-ea"/>
              <a:cs typeface="+mn-cs"/>
            </a:rPr>
            <a:t>例：　</a:t>
          </a:r>
          <a:r>
            <a:rPr kumimoji="1" lang="en-US" altLang="ja-JP" sz="1100" b="0">
              <a:solidFill>
                <a:srgbClr val="FF0000"/>
              </a:solidFill>
              <a:effectLst/>
              <a:latin typeface="+mn-lt"/>
              <a:ea typeface="+mn-ea"/>
              <a:cs typeface="+mn-cs"/>
            </a:rPr>
            <a:t>30</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0.5</a:t>
          </a:r>
          <a:r>
            <a:rPr kumimoji="1" lang="ja-JP" altLang="ja-JP" sz="1100" b="0">
              <a:solidFill>
                <a:srgbClr val="FF0000"/>
              </a:solidFill>
              <a:effectLst/>
              <a:latin typeface="+mn-lt"/>
              <a:ea typeface="+mn-ea"/>
              <a:cs typeface="+mn-cs"/>
            </a:rPr>
            <a:t>時間</a:t>
          </a:r>
          <a:endParaRPr lang="ja-JP" altLang="ja-JP" sz="1200">
            <a:solidFill>
              <a:srgbClr val="FF0000"/>
            </a:solidFill>
            <a:effectLst/>
          </a:endParaRPr>
        </a:p>
        <a:p>
          <a:r>
            <a:rPr kumimoji="1" lang="ja-JP" altLang="ja-JP"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15</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0.25</a:t>
          </a:r>
          <a:r>
            <a:rPr kumimoji="1" lang="ja-JP" altLang="ja-JP" sz="1100" b="0">
              <a:solidFill>
                <a:srgbClr val="FF0000"/>
              </a:solidFill>
              <a:effectLst/>
              <a:latin typeface="+mn-lt"/>
              <a:ea typeface="+mn-ea"/>
              <a:cs typeface="+mn-cs"/>
            </a:rPr>
            <a:t>時間　</a:t>
          </a:r>
          <a:endParaRPr lang="ja-JP" altLang="ja-JP" sz="1200">
            <a:solidFill>
              <a:srgbClr val="FF0000"/>
            </a:solidFill>
            <a:effectLst/>
          </a:endParaRPr>
        </a:p>
      </xdr:txBody>
    </xdr:sp>
    <xdr:clientData/>
  </xdr:twoCellAnchor>
  <xdr:twoCellAnchor>
    <xdr:from>
      <xdr:col>16</xdr:col>
      <xdr:colOff>28575</xdr:colOff>
      <xdr:row>4</xdr:row>
      <xdr:rowOff>38099</xdr:rowOff>
    </xdr:from>
    <xdr:to>
      <xdr:col>19</xdr:col>
      <xdr:colOff>781050</xdr:colOff>
      <xdr:row>12</xdr:row>
      <xdr:rowOff>19050</xdr:rowOff>
    </xdr:to>
    <xdr:sp macro="" textlink="">
      <xdr:nvSpPr>
        <xdr:cNvPr id="4" name="テキスト ボックス 3"/>
        <xdr:cNvSpPr txBox="1"/>
      </xdr:nvSpPr>
      <xdr:spPr>
        <a:xfrm>
          <a:off x="8382000" y="1304924"/>
          <a:ext cx="2581275" cy="120015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職員点検資料２を入力してから記入してください。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氏名から契約期間までが自動で反映されます。</a:t>
          </a:r>
          <a:endParaRPr kumimoji="1" lang="en-US" altLang="ja-JP" sz="1200" b="0">
            <a:solidFill>
              <a:sysClr val="windowText" lastClr="000000"/>
            </a:solidFill>
          </a:endParaRPr>
        </a:p>
      </xdr:txBody>
    </xdr:sp>
    <xdr:clientData/>
  </xdr:twoCellAnchor>
  <xdr:twoCellAnchor>
    <xdr:from>
      <xdr:col>16</xdr:col>
      <xdr:colOff>38101</xdr:colOff>
      <xdr:row>12</xdr:row>
      <xdr:rowOff>57150</xdr:rowOff>
    </xdr:from>
    <xdr:to>
      <xdr:col>19</xdr:col>
      <xdr:colOff>769086</xdr:colOff>
      <xdr:row>34</xdr:row>
      <xdr:rowOff>68792</xdr:rowOff>
    </xdr:to>
    <xdr:sp macro="" textlink="">
      <xdr:nvSpPr>
        <xdr:cNvPr id="5" name="テキスト ボックス 4"/>
        <xdr:cNvSpPr txBox="1"/>
      </xdr:nvSpPr>
      <xdr:spPr>
        <a:xfrm>
          <a:off x="10429876" y="2543175"/>
          <a:ext cx="2559785" cy="336444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a:t>
          </a:r>
          <a:r>
            <a:rPr kumimoji="1" lang="ja-JP" altLang="en-US" sz="1100" b="0" i="0" u="none" strike="noStrike" kern="0" cap="none" spc="0" normalizeH="0" baseline="0">
              <a:ln>
                <a:noFill/>
              </a:ln>
              <a:solidFill>
                <a:srgbClr val="FF0000"/>
              </a:solidFill>
              <a:effectLst/>
              <a:uLnTx/>
              <a:uFillTx/>
              <a:latin typeface="+mn-lt"/>
              <a:ea typeface="+mn-ea"/>
              <a:cs typeface="+mn-cs"/>
            </a:rPr>
            <a:t>時間</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無給休暇は対象となりませんので、時間に含めないでください。</a:t>
          </a:r>
          <a:endParaRPr kumimoji="1" lang="en-US" altLang="ja-JP" sz="11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1"/>
  <sheetViews>
    <sheetView showGridLines="0" tabSelected="1" view="pageBreakPreview" zoomScaleNormal="100" zoomScaleSheetLayoutView="100" workbookViewId="0">
      <selection activeCell="G2" sqref="G2"/>
    </sheetView>
  </sheetViews>
  <sheetFormatPr defaultColWidth="2.625" defaultRowHeight="13.5"/>
  <cols>
    <col min="1" max="6" width="2.625" style="3" customWidth="1"/>
    <col min="7" max="7" width="5.25" style="3" customWidth="1"/>
    <col min="8" max="16384" width="2.625" style="3"/>
  </cols>
  <sheetData>
    <row r="1" spans="1:50" ht="25.5">
      <c r="A1" s="2"/>
      <c r="B1" s="1097" t="s">
        <v>1310</v>
      </c>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c r="AV1" s="1097"/>
      <c r="AW1" s="1097"/>
      <c r="AX1" s="2"/>
    </row>
    <row r="2" spans="1:50" ht="21.75" customHeight="1">
      <c r="AG2" s="1101" t="s">
        <v>1409</v>
      </c>
      <c r="AH2" s="1101"/>
      <c r="AI2" s="1101"/>
      <c r="AJ2" s="1101"/>
      <c r="AK2" s="1101"/>
      <c r="AL2" s="1101"/>
      <c r="AM2" s="1101"/>
      <c r="AN2" s="1101"/>
      <c r="AO2" s="1101"/>
      <c r="AP2" s="1101"/>
      <c r="AQ2" s="1101"/>
      <c r="AR2" s="1101"/>
      <c r="AS2" s="1101"/>
      <c r="AT2" s="1101"/>
      <c r="AU2" s="1101"/>
      <c r="AV2" s="1101"/>
      <c r="AW2" s="1101"/>
    </row>
    <row r="3" spans="1:50" ht="18.75">
      <c r="A3" s="1"/>
      <c r="B3" s="1102" t="s">
        <v>60</v>
      </c>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
    </row>
    <row r="4" spans="1:50" ht="24" customHeight="1">
      <c r="B4" s="1076" t="s">
        <v>770</v>
      </c>
      <c r="C4" s="1076"/>
      <c r="D4" s="1076"/>
      <c r="E4" s="1076"/>
      <c r="F4" s="1076"/>
      <c r="G4" s="1076"/>
      <c r="H4" s="1090"/>
      <c r="I4" s="1091"/>
      <c r="J4" s="1091"/>
      <c r="K4" s="1091"/>
      <c r="L4" s="1091"/>
      <c r="M4" s="1091"/>
      <c r="N4" s="1091"/>
      <c r="O4" s="1091"/>
      <c r="P4" s="1091"/>
      <c r="Q4" s="1091"/>
      <c r="R4" s="1091"/>
      <c r="S4" s="1091"/>
      <c r="T4" s="1091"/>
      <c r="U4" s="1091"/>
      <c r="V4" s="1091"/>
      <c r="W4" s="1091"/>
      <c r="X4" s="1091"/>
      <c r="Y4" s="1091"/>
      <c r="Z4" s="1076" t="s">
        <v>152</v>
      </c>
      <c r="AA4" s="1076"/>
      <c r="AB4" s="1076"/>
      <c r="AC4" s="1076"/>
      <c r="AD4" s="1076"/>
      <c r="AE4" s="1076"/>
      <c r="AF4" s="1100"/>
      <c r="AG4" s="1100"/>
      <c r="AH4" s="1100"/>
      <c r="AI4" s="1100"/>
      <c r="AJ4" s="1100"/>
      <c r="AK4" s="1100"/>
      <c r="AL4" s="1100"/>
      <c r="AM4" s="1100"/>
      <c r="AN4" s="1100"/>
      <c r="AO4" s="1100"/>
      <c r="AP4" s="1100"/>
      <c r="AQ4" s="1100"/>
      <c r="AR4" s="1100"/>
      <c r="AS4" s="1100"/>
      <c r="AT4" s="1100"/>
      <c r="AU4" s="1100"/>
      <c r="AV4" s="1100"/>
      <c r="AW4" s="1100"/>
    </row>
    <row r="5" spans="1:50" ht="24" customHeight="1">
      <c r="B5" s="1076" t="s">
        <v>13</v>
      </c>
      <c r="C5" s="1076"/>
      <c r="D5" s="1076"/>
      <c r="E5" s="1076"/>
      <c r="F5" s="1076"/>
      <c r="G5" s="1076"/>
      <c r="H5" s="4" t="s">
        <v>53</v>
      </c>
      <c r="I5" s="1098"/>
      <c r="J5" s="1098"/>
      <c r="K5" s="1098"/>
      <c r="L5" s="1098"/>
      <c r="M5" s="1099"/>
      <c r="N5" s="1090"/>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2"/>
    </row>
    <row r="6" spans="1:50" ht="24" customHeight="1">
      <c r="B6" s="1076" t="s">
        <v>14</v>
      </c>
      <c r="C6" s="1076"/>
      <c r="D6" s="1076"/>
      <c r="E6" s="1076"/>
      <c r="F6" s="1076"/>
      <c r="G6" s="1076"/>
      <c r="H6" s="1093"/>
      <c r="I6" s="1094"/>
      <c r="J6" s="1094"/>
      <c r="K6" s="1094"/>
      <c r="L6" s="1094"/>
      <c r="M6" s="1094"/>
      <c r="N6" s="1094"/>
      <c r="O6" s="1094"/>
      <c r="P6" s="1094"/>
      <c r="Q6" s="1094"/>
      <c r="R6" s="1094"/>
      <c r="S6" s="1094"/>
      <c r="T6" s="1094"/>
      <c r="U6" s="1094"/>
      <c r="V6" s="1094"/>
      <c r="W6" s="1094"/>
      <c r="X6" s="1094"/>
      <c r="Y6" s="1095"/>
      <c r="Z6" s="1076" t="s">
        <v>151</v>
      </c>
      <c r="AA6" s="1076"/>
      <c r="AB6" s="1076"/>
      <c r="AC6" s="1076"/>
      <c r="AD6" s="1076"/>
      <c r="AE6" s="1076"/>
      <c r="AF6" s="1090"/>
      <c r="AG6" s="1091"/>
      <c r="AH6" s="1091"/>
      <c r="AI6" s="1091"/>
      <c r="AJ6" s="1091"/>
      <c r="AK6" s="1091"/>
      <c r="AL6" s="1091"/>
      <c r="AM6" s="1091"/>
      <c r="AN6" s="1091"/>
      <c r="AO6" s="1091"/>
      <c r="AP6" s="1091"/>
      <c r="AQ6" s="1091"/>
      <c r="AR6" s="1091"/>
      <c r="AS6" s="1091"/>
      <c r="AT6" s="1091"/>
      <c r="AU6" s="1091"/>
      <c r="AV6" s="1091"/>
      <c r="AW6" s="1092"/>
    </row>
    <row r="7" spans="1:50" ht="24" customHeight="1">
      <c r="B7" s="1076" t="s">
        <v>15</v>
      </c>
      <c r="C7" s="1076"/>
      <c r="D7" s="1076"/>
      <c r="E7" s="1076"/>
      <c r="F7" s="1076"/>
      <c r="G7" s="1076"/>
      <c r="H7" s="1093"/>
      <c r="I7" s="1094"/>
      <c r="J7" s="1094"/>
      <c r="K7" s="1094"/>
      <c r="L7" s="1094"/>
      <c r="M7" s="1094"/>
      <c r="N7" s="1094"/>
      <c r="O7" s="1094"/>
      <c r="P7" s="1094"/>
      <c r="Q7" s="1094"/>
      <c r="R7" s="1094"/>
      <c r="S7" s="1094"/>
      <c r="T7" s="1094"/>
      <c r="U7" s="1094"/>
      <c r="V7" s="1094"/>
      <c r="W7" s="1094"/>
      <c r="X7" s="1094"/>
      <c r="Y7" s="1095"/>
      <c r="Z7" s="1076" t="s">
        <v>57</v>
      </c>
      <c r="AA7" s="1076"/>
      <c r="AB7" s="1076"/>
      <c r="AC7" s="1076"/>
      <c r="AD7" s="1076"/>
      <c r="AE7" s="1076"/>
      <c r="AF7" s="1090"/>
      <c r="AG7" s="1091"/>
      <c r="AH7" s="1091"/>
      <c r="AI7" s="1091"/>
      <c r="AJ7" s="1091"/>
      <c r="AK7" s="1091"/>
      <c r="AL7" s="1091"/>
      <c r="AM7" s="1091"/>
      <c r="AN7" s="1091"/>
      <c r="AO7" s="1091"/>
      <c r="AP7" s="1091"/>
      <c r="AQ7" s="1091"/>
      <c r="AR7" s="1091"/>
      <c r="AS7" s="1091"/>
      <c r="AT7" s="1091"/>
      <c r="AU7" s="1091"/>
      <c r="AV7" s="1091"/>
      <c r="AW7" s="1092"/>
    </row>
    <row r="8" spans="1:50" ht="9.75" customHeight="1">
      <c r="B8" s="5"/>
      <c r="C8" s="5"/>
      <c r="D8" s="5"/>
      <c r="E8" s="5"/>
      <c r="F8" s="5"/>
      <c r="G8" s="5"/>
      <c r="H8" s="6"/>
      <c r="I8" s="6"/>
      <c r="J8" s="6"/>
      <c r="K8" s="6"/>
      <c r="L8" s="6"/>
      <c r="M8" s="6"/>
      <c r="N8" s="6"/>
      <c r="O8" s="6"/>
      <c r="P8" s="6"/>
      <c r="Q8" s="6"/>
      <c r="R8" s="6"/>
      <c r="S8" s="6"/>
      <c r="T8" s="6"/>
      <c r="U8" s="6"/>
      <c r="V8" s="6"/>
      <c r="W8" s="6"/>
      <c r="X8" s="6"/>
      <c r="Y8" s="6"/>
      <c r="Z8" s="5"/>
      <c r="AA8" s="5"/>
      <c r="AB8" s="5"/>
      <c r="AC8" s="5"/>
      <c r="AD8" s="5"/>
      <c r="AE8" s="5"/>
      <c r="AF8" s="7"/>
      <c r="AG8" s="7"/>
      <c r="AH8" s="7"/>
      <c r="AI8" s="7"/>
      <c r="AJ8" s="7"/>
      <c r="AK8" s="7"/>
      <c r="AL8" s="7"/>
      <c r="AM8" s="7"/>
      <c r="AN8" s="7"/>
      <c r="AO8" s="7"/>
      <c r="AP8" s="7"/>
      <c r="AQ8" s="7"/>
      <c r="AR8" s="7"/>
      <c r="AS8" s="7"/>
      <c r="AT8" s="7"/>
      <c r="AU8" s="7"/>
      <c r="AV8" s="7"/>
      <c r="AW8" s="7"/>
    </row>
    <row r="9" spans="1:50" ht="14.25">
      <c r="B9" s="1060" t="s">
        <v>100</v>
      </c>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row>
    <row r="10" spans="1:50" ht="14.25">
      <c r="B10" s="3">
        <v>1</v>
      </c>
      <c r="C10" s="3" t="s">
        <v>58</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50">
      <c r="C11" s="1078" t="s">
        <v>59</v>
      </c>
      <c r="D11" s="1078"/>
      <c r="E11" s="1078"/>
      <c r="F11" s="1078"/>
      <c r="G11" s="1078"/>
      <c r="H11" s="1082" t="s">
        <v>54</v>
      </c>
      <c r="I11" s="1083"/>
      <c r="J11" s="1083"/>
      <c r="K11" s="1083"/>
      <c r="L11" s="1083"/>
      <c r="M11" s="1084"/>
      <c r="N11" s="1079" t="s">
        <v>55</v>
      </c>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1"/>
    </row>
    <row r="12" spans="1:50" ht="27" customHeight="1">
      <c r="C12" s="1078"/>
      <c r="D12" s="1078"/>
      <c r="E12" s="1078"/>
      <c r="F12" s="1078"/>
      <c r="G12" s="1078"/>
      <c r="H12" s="1085" t="s">
        <v>56</v>
      </c>
      <c r="I12" s="1086"/>
      <c r="J12" s="1086"/>
      <c r="K12" s="1086"/>
      <c r="L12" s="1086"/>
      <c r="M12" s="1087"/>
      <c r="N12" s="1049" t="s">
        <v>153</v>
      </c>
      <c r="O12" s="1088"/>
      <c r="P12" s="1088"/>
      <c r="Q12" s="1088"/>
      <c r="R12" s="1088"/>
      <c r="S12" s="1088"/>
      <c r="T12" s="1088"/>
      <c r="U12" s="1088"/>
      <c r="V12" s="1088"/>
      <c r="W12" s="1088"/>
      <c r="X12" s="1088"/>
      <c r="Y12" s="1088"/>
      <c r="Z12" s="1088"/>
      <c r="AA12" s="1088"/>
      <c r="AB12" s="1088"/>
      <c r="AC12" s="1088"/>
      <c r="AD12" s="1088"/>
      <c r="AE12" s="1088"/>
      <c r="AF12" s="1088"/>
      <c r="AG12" s="1088"/>
      <c r="AH12" s="1088"/>
      <c r="AI12" s="1088"/>
      <c r="AJ12" s="1088"/>
      <c r="AK12" s="1088"/>
      <c r="AL12" s="1088"/>
      <c r="AM12" s="1088"/>
      <c r="AN12" s="1088"/>
      <c r="AO12" s="1088"/>
      <c r="AP12" s="1088"/>
      <c r="AQ12" s="1088"/>
      <c r="AR12" s="1088"/>
      <c r="AS12" s="1088"/>
      <c r="AT12" s="1088"/>
      <c r="AU12" s="1088"/>
      <c r="AV12" s="1088"/>
      <c r="AW12" s="1089"/>
    </row>
    <row r="13" spans="1:50" ht="27" customHeight="1">
      <c r="C13" s="1078"/>
      <c r="D13" s="1078"/>
      <c r="E13" s="1078"/>
      <c r="F13" s="1078"/>
      <c r="G13" s="1078"/>
      <c r="H13" s="1077" t="s">
        <v>1176</v>
      </c>
      <c r="I13" s="1077"/>
      <c r="J13" s="1077"/>
      <c r="K13" s="1077"/>
      <c r="L13" s="1077"/>
      <c r="M13" s="1077"/>
      <c r="N13" s="1096" t="s">
        <v>718</v>
      </c>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096"/>
      <c r="AM13" s="1096"/>
      <c r="AN13" s="1096"/>
      <c r="AO13" s="1096"/>
      <c r="AP13" s="1096"/>
      <c r="AQ13" s="1096"/>
      <c r="AR13" s="1096"/>
      <c r="AS13" s="1096"/>
      <c r="AT13" s="1096"/>
      <c r="AU13" s="1096"/>
      <c r="AV13" s="1096"/>
      <c r="AW13" s="1096"/>
    </row>
    <row r="14" spans="1:50" ht="14.25" customHeight="1">
      <c r="B14" s="3">
        <v>2</v>
      </c>
      <c r="C14" s="3" t="s">
        <v>101</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row>
    <row r="16" spans="1:50" ht="14.25">
      <c r="B16" s="1060" t="s">
        <v>708</v>
      </c>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row>
    <row r="17" spans="2:51" ht="15.95" customHeight="1">
      <c r="B17" s="8"/>
      <c r="C17" s="1061"/>
      <c r="D17" s="1062"/>
      <c r="E17" s="1062"/>
      <c r="F17" s="1062"/>
      <c r="G17" s="1063"/>
      <c r="H17" s="1064" t="s">
        <v>50</v>
      </c>
      <c r="I17" s="1065"/>
      <c r="J17" s="1065"/>
      <c r="K17" s="1066"/>
      <c r="L17" s="1067" t="s">
        <v>1301</v>
      </c>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068"/>
      <c r="AO17" s="1068"/>
      <c r="AP17" s="1068"/>
      <c r="AQ17" s="1068"/>
      <c r="AR17" s="1068"/>
      <c r="AS17" s="1068"/>
      <c r="AT17" s="1068"/>
      <c r="AU17" s="1068"/>
      <c r="AV17" s="1068"/>
      <c r="AW17" s="1069"/>
    </row>
    <row r="18" spans="2:51" ht="15.95" customHeight="1">
      <c r="B18" s="8"/>
      <c r="C18" s="1031" t="s">
        <v>709</v>
      </c>
      <c r="D18" s="1032"/>
      <c r="E18" s="1032"/>
      <c r="F18" s="1032"/>
      <c r="G18" s="1033"/>
      <c r="H18" s="1037">
        <v>5</v>
      </c>
      <c r="I18" s="1038"/>
      <c r="J18" s="1038"/>
      <c r="K18" s="1039"/>
      <c r="L18" s="1070" t="s">
        <v>1107</v>
      </c>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2"/>
    </row>
    <row r="19" spans="2:51" ht="15.95" customHeight="1">
      <c r="B19" s="8"/>
      <c r="C19" s="1034"/>
      <c r="D19" s="1035"/>
      <c r="E19" s="1035"/>
      <c r="F19" s="1035"/>
      <c r="G19" s="1036"/>
      <c r="H19" s="1040"/>
      <c r="I19" s="1041"/>
      <c r="J19" s="1041"/>
      <c r="K19" s="1042"/>
      <c r="L19" s="1073"/>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5"/>
    </row>
    <row r="20" spans="2:51" ht="15.95" customHeight="1">
      <c r="B20" s="8"/>
      <c r="C20" s="1034"/>
      <c r="D20" s="1035"/>
      <c r="E20" s="1035"/>
      <c r="F20" s="1035"/>
      <c r="G20" s="1036"/>
      <c r="H20" s="1037">
        <v>8</v>
      </c>
      <c r="I20" s="1038"/>
      <c r="J20" s="1038"/>
      <c r="K20" s="1039"/>
      <c r="L20" s="1043" t="s">
        <v>779</v>
      </c>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9"/>
    </row>
    <row r="21" spans="2:51" s="378" customFormat="1" ht="15.95" customHeight="1">
      <c r="B21" s="26"/>
      <c r="C21" s="1034"/>
      <c r="D21" s="1035"/>
      <c r="E21" s="1035"/>
      <c r="F21" s="1035"/>
      <c r="G21" s="1036"/>
      <c r="H21" s="1037">
        <v>11</v>
      </c>
      <c r="I21" s="1038"/>
      <c r="J21" s="1038"/>
      <c r="K21" s="1039"/>
      <c r="L21" s="1043" t="s">
        <v>1100</v>
      </c>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5"/>
    </row>
    <row r="22" spans="2:51" s="378" customFormat="1" ht="15.95" customHeight="1">
      <c r="B22" s="26"/>
      <c r="C22" s="1034"/>
      <c r="D22" s="1035"/>
      <c r="E22" s="1035"/>
      <c r="F22" s="1035"/>
      <c r="G22" s="1036"/>
      <c r="H22" s="1040"/>
      <c r="I22" s="1041"/>
      <c r="J22" s="1041"/>
      <c r="K22" s="1042"/>
      <c r="L22" s="1046"/>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c r="AW22" s="1048"/>
    </row>
    <row r="23" spans="2:51" ht="15.95" customHeight="1">
      <c r="B23" s="26"/>
      <c r="C23" s="1034"/>
      <c r="D23" s="1035"/>
      <c r="E23" s="1035"/>
      <c r="F23" s="1035"/>
      <c r="G23" s="1036"/>
      <c r="H23" s="1037" t="s">
        <v>1110</v>
      </c>
      <c r="I23" s="1038"/>
      <c r="J23" s="1038"/>
      <c r="K23" s="1039"/>
      <c r="L23" s="1043" t="s">
        <v>1111</v>
      </c>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5"/>
    </row>
    <row r="24" spans="2:51" s="374" customFormat="1" ht="15.95" customHeight="1">
      <c r="B24" s="26"/>
      <c r="C24" s="1055"/>
      <c r="D24" s="1056"/>
      <c r="E24" s="1056"/>
      <c r="F24" s="1056"/>
      <c r="G24" s="1057"/>
      <c r="H24" s="1040"/>
      <c r="I24" s="1041"/>
      <c r="J24" s="1041"/>
      <c r="K24" s="1042"/>
      <c r="L24" s="1046"/>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8"/>
    </row>
    <row r="25" spans="2:51" ht="15.95" customHeight="1">
      <c r="B25" s="26"/>
      <c r="C25" s="1031" t="s">
        <v>51</v>
      </c>
      <c r="D25" s="1032"/>
      <c r="E25" s="1032"/>
      <c r="F25" s="1032"/>
      <c r="G25" s="1033"/>
      <c r="H25" s="1026">
        <v>5</v>
      </c>
      <c r="I25" s="1026"/>
      <c r="J25" s="1026"/>
      <c r="K25" s="1027"/>
      <c r="L25" s="1028" t="s">
        <v>1311</v>
      </c>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29"/>
      <c r="AL25" s="1029"/>
      <c r="AM25" s="1029"/>
      <c r="AN25" s="1029"/>
      <c r="AO25" s="1029"/>
      <c r="AP25" s="1029"/>
      <c r="AQ25" s="1029"/>
      <c r="AR25" s="1029"/>
      <c r="AS25" s="1029"/>
      <c r="AT25" s="1029"/>
      <c r="AU25" s="1029"/>
      <c r="AV25" s="1029"/>
      <c r="AW25" s="1030"/>
    </row>
    <row r="26" spans="2:51" ht="15.95" customHeight="1">
      <c r="B26" s="26"/>
      <c r="C26" s="1034"/>
      <c r="D26" s="1035"/>
      <c r="E26" s="1035"/>
      <c r="F26" s="1035"/>
      <c r="G26" s="1036"/>
      <c r="H26" s="1037">
        <v>6</v>
      </c>
      <c r="I26" s="1038"/>
      <c r="J26" s="1038"/>
      <c r="K26" s="1039"/>
      <c r="L26" s="1049" t="s">
        <v>1312</v>
      </c>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050"/>
      <c r="AM26" s="1050"/>
      <c r="AN26" s="1050"/>
      <c r="AO26" s="1050"/>
      <c r="AP26" s="1050"/>
      <c r="AQ26" s="1050"/>
      <c r="AR26" s="1050"/>
      <c r="AS26" s="1050"/>
      <c r="AT26" s="1050"/>
      <c r="AU26" s="1050"/>
      <c r="AV26" s="1050"/>
      <c r="AW26" s="1051"/>
    </row>
    <row r="27" spans="2:51" ht="15.95" customHeight="1">
      <c r="B27" s="26"/>
      <c r="C27" s="1034"/>
      <c r="D27" s="1035"/>
      <c r="E27" s="1035"/>
      <c r="F27" s="1035"/>
      <c r="G27" s="1036"/>
      <c r="H27" s="1040"/>
      <c r="I27" s="1041"/>
      <c r="J27" s="1041"/>
      <c r="K27" s="1042"/>
      <c r="L27" s="1052"/>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1053"/>
      <c r="AM27" s="1053"/>
      <c r="AN27" s="1053"/>
      <c r="AO27" s="1053"/>
      <c r="AP27" s="1053"/>
      <c r="AQ27" s="1053"/>
      <c r="AR27" s="1053"/>
      <c r="AS27" s="1053"/>
      <c r="AT27" s="1053"/>
      <c r="AU27" s="1053"/>
      <c r="AV27" s="1053"/>
      <c r="AW27" s="1054"/>
    </row>
    <row r="28" spans="2:51" s="649" customFormat="1" ht="32.1" customHeight="1">
      <c r="C28" s="1031" t="s">
        <v>1340</v>
      </c>
      <c r="D28" s="1032"/>
      <c r="E28" s="1032"/>
      <c r="F28" s="1032"/>
      <c r="G28" s="1033"/>
      <c r="H28" s="1103" t="s">
        <v>1109</v>
      </c>
      <c r="I28" s="1104"/>
      <c r="J28" s="1104"/>
      <c r="K28" s="1105"/>
      <c r="L28" s="1106" t="s">
        <v>1108</v>
      </c>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8"/>
      <c r="AX28" s="677"/>
      <c r="AY28" s="677"/>
    </row>
    <row r="29" spans="2:51" s="649" customFormat="1" ht="17.100000000000001" customHeight="1">
      <c r="B29" s="26"/>
      <c r="C29" s="1034"/>
      <c r="D29" s="1035"/>
      <c r="E29" s="1035"/>
      <c r="F29" s="1035"/>
      <c r="G29" s="1036"/>
      <c r="H29" s="1109" t="s">
        <v>1341</v>
      </c>
      <c r="I29" s="1109"/>
      <c r="J29" s="1109"/>
      <c r="K29" s="1110"/>
      <c r="L29" s="1028" t="s">
        <v>1342</v>
      </c>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30"/>
    </row>
    <row r="30" spans="2:51" s="649" customFormat="1" ht="17.100000000000001" customHeight="1">
      <c r="B30" s="26"/>
      <c r="C30" s="1034"/>
      <c r="D30" s="1035"/>
      <c r="E30" s="1035"/>
      <c r="F30" s="1035"/>
      <c r="G30" s="1036"/>
      <c r="H30" s="1109" t="s">
        <v>1343</v>
      </c>
      <c r="I30" s="1109"/>
      <c r="J30" s="1109"/>
      <c r="K30" s="1110"/>
      <c r="L30" s="1111" t="s">
        <v>1344</v>
      </c>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3"/>
    </row>
    <row r="31" spans="2:51" s="649" customFormat="1" ht="32.1" customHeight="1">
      <c r="B31" s="26"/>
      <c r="C31" s="1055"/>
      <c r="D31" s="1056"/>
      <c r="E31" s="1056"/>
      <c r="F31" s="1056"/>
      <c r="G31" s="1057"/>
      <c r="H31" s="1114" t="s">
        <v>1345</v>
      </c>
      <c r="I31" s="1114"/>
      <c r="J31" s="1114"/>
      <c r="K31" s="1115"/>
      <c r="L31" s="1116" t="s">
        <v>1346</v>
      </c>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K31" s="1029"/>
      <c r="AL31" s="1029"/>
      <c r="AM31" s="1029"/>
      <c r="AN31" s="1029"/>
      <c r="AO31" s="1029"/>
      <c r="AP31" s="1029"/>
      <c r="AQ31" s="1029"/>
      <c r="AR31" s="1029"/>
      <c r="AS31" s="1029"/>
      <c r="AT31" s="1029"/>
      <c r="AU31" s="1029"/>
      <c r="AV31" s="1029"/>
      <c r="AW31" s="1030"/>
    </row>
  </sheetData>
  <sheetProtection sheet="1" objects="1" scenarios="1"/>
  <mergeCells count="53">
    <mergeCell ref="C28:G31"/>
    <mergeCell ref="H28:K28"/>
    <mergeCell ref="L28:AW28"/>
    <mergeCell ref="H29:K29"/>
    <mergeCell ref="L29:AW29"/>
    <mergeCell ref="H30:K30"/>
    <mergeCell ref="L30:AW30"/>
    <mergeCell ref="H31:K31"/>
    <mergeCell ref="L31:AW31"/>
    <mergeCell ref="B1:AW1"/>
    <mergeCell ref="B4:G4"/>
    <mergeCell ref="B5:G5"/>
    <mergeCell ref="I5:M5"/>
    <mergeCell ref="Z4:AE4"/>
    <mergeCell ref="H4:Y4"/>
    <mergeCell ref="AF4:AW4"/>
    <mergeCell ref="AG2:AW2"/>
    <mergeCell ref="N5:AW5"/>
    <mergeCell ref="B3:AW3"/>
    <mergeCell ref="B6:G6"/>
    <mergeCell ref="H13:M13"/>
    <mergeCell ref="C11:G13"/>
    <mergeCell ref="N11:AW11"/>
    <mergeCell ref="H11:M11"/>
    <mergeCell ref="H12:M12"/>
    <mergeCell ref="N12:AW12"/>
    <mergeCell ref="B7:G7"/>
    <mergeCell ref="AF7:AW7"/>
    <mergeCell ref="B9:AW9"/>
    <mergeCell ref="H7:Y7"/>
    <mergeCell ref="Z6:AE6"/>
    <mergeCell ref="AF6:AW6"/>
    <mergeCell ref="H6:Y6"/>
    <mergeCell ref="Z7:AE7"/>
    <mergeCell ref="N13:AW13"/>
    <mergeCell ref="B16:AW16"/>
    <mergeCell ref="C17:G17"/>
    <mergeCell ref="H17:K17"/>
    <mergeCell ref="L17:AW17"/>
    <mergeCell ref="L18:AW19"/>
    <mergeCell ref="H18:K19"/>
    <mergeCell ref="H25:K25"/>
    <mergeCell ref="L25:AW25"/>
    <mergeCell ref="C25:G27"/>
    <mergeCell ref="H21:K22"/>
    <mergeCell ref="L21:AW22"/>
    <mergeCell ref="L26:AW27"/>
    <mergeCell ref="H26:K27"/>
    <mergeCell ref="C18:G24"/>
    <mergeCell ref="H23:K24"/>
    <mergeCell ref="L23:AW24"/>
    <mergeCell ref="L20:AW20"/>
    <mergeCell ref="H20:K20"/>
  </mergeCells>
  <phoneticPr fontId="3"/>
  <dataValidations count="1">
    <dataValidation imeMode="on" allowBlank="1" showInputMessage="1" showErrorMessage="1" sqref="H7:AW8 Z4 AF4"/>
  </dataValidations>
  <pageMargins left="0.70866141732283472" right="0.70866141732283472" top="0.74803149606299213" bottom="0.55118110236220474" header="0.31496062992125984" footer="0.31496062992125984"/>
  <pageSetup paperSize="9" scale="92" orientation="landscape" r:id="rId1"/>
  <colBreaks count="1" manualBreakCount="1">
    <brk id="1"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858"/>
  <sheetViews>
    <sheetView showGridLines="0" view="pageBreakPreview" topLeftCell="A569" zoomScale="85" zoomScaleNormal="100" zoomScaleSheetLayoutView="85" workbookViewId="0">
      <selection activeCell="AW591" sqref="AW591"/>
    </sheetView>
  </sheetViews>
  <sheetFormatPr defaultColWidth="2.625" defaultRowHeight="13.5"/>
  <cols>
    <col min="1" max="1" width="11.25" style="9" customWidth="1"/>
    <col min="2" max="2" width="3" style="9" customWidth="1"/>
    <col min="3" max="3" width="14.625" style="9" customWidth="1"/>
    <col min="4" max="4" width="5.625" style="9" customWidth="1"/>
    <col min="5" max="6" width="24.125" style="9" customWidth="1"/>
    <col min="7" max="27" width="2.625" style="560" customWidth="1"/>
    <col min="28" max="28" width="3.5" style="560" customWidth="1"/>
    <col min="29" max="31" width="2.625" style="37" customWidth="1"/>
    <col min="32" max="32" width="2.625" style="560"/>
    <col min="33" max="33" width="6.75" style="560" hidden="1" customWidth="1"/>
    <col min="34" max="34" width="14.5" style="560" hidden="1" customWidth="1"/>
    <col min="35" max="35" width="35.125" style="560" hidden="1" customWidth="1"/>
    <col min="36" max="36" width="26" style="560" hidden="1" customWidth="1"/>
    <col min="37" max="37" width="11.625" style="560" hidden="1" customWidth="1"/>
    <col min="38" max="39" width="7.5" style="560" hidden="1" customWidth="1"/>
    <col min="40" max="41" width="13.875" style="560" hidden="1" customWidth="1"/>
    <col min="42" max="43" width="25" style="560" hidden="1" customWidth="1"/>
    <col min="44" max="44" width="3.5" style="560" hidden="1" customWidth="1"/>
    <col min="45" max="45" width="10.625" style="560" customWidth="1"/>
    <col min="46" max="50" width="4.375" style="560" customWidth="1"/>
    <col min="51" max="16384" width="2.625" style="560"/>
  </cols>
  <sheetData>
    <row r="1" spans="1:55" s="154" customFormat="1" ht="29.25" customHeight="1">
      <c r="A1" s="643"/>
      <c r="B1" s="259"/>
      <c r="C1" s="643"/>
      <c r="D1" s="643"/>
      <c r="E1" s="643"/>
      <c r="F1" s="643"/>
      <c r="I1" s="1710" t="s">
        <v>7</v>
      </c>
      <c r="J1" s="1710"/>
      <c r="K1" s="1710"/>
      <c r="L1" s="1710"/>
      <c r="M1" s="1710"/>
      <c r="N1" s="1710"/>
      <c r="O1" s="1710"/>
      <c r="P1" s="1710"/>
      <c r="Q1" s="1711" t="str">
        <f>IF(表紙!H4="","",表紙!H4)</f>
        <v/>
      </c>
      <c r="R1" s="1711"/>
      <c r="S1" s="1711"/>
      <c r="T1" s="1711"/>
      <c r="U1" s="1711"/>
      <c r="V1" s="1711"/>
      <c r="W1" s="1711"/>
      <c r="X1" s="1711"/>
      <c r="Y1" s="1711"/>
      <c r="Z1" s="1711"/>
      <c r="AA1" s="1711"/>
      <c r="AB1" s="1711"/>
      <c r="AC1" s="1711"/>
      <c r="AD1" s="1711"/>
      <c r="AE1" s="1711"/>
      <c r="AT1" s="109"/>
      <c r="AU1" s="109"/>
      <c r="AV1" s="109"/>
      <c r="AW1" s="109"/>
      <c r="AX1" s="109"/>
      <c r="AY1" s="109"/>
      <c r="AZ1" s="109"/>
      <c r="BA1" s="109"/>
      <c r="BB1" s="109"/>
      <c r="BC1" s="109"/>
    </row>
    <row r="2" spans="1:55" s="643" customFormat="1" ht="29.25" customHeight="1">
      <c r="I2" s="1712" t="s">
        <v>8</v>
      </c>
      <c r="J2" s="1712"/>
      <c r="K2" s="1712"/>
      <c r="L2" s="1712"/>
      <c r="M2" s="1712"/>
      <c r="N2" s="1712"/>
      <c r="O2" s="1712"/>
      <c r="P2" s="1712"/>
      <c r="Q2" s="1712"/>
      <c r="R2" s="1712"/>
      <c r="S2" s="1712"/>
      <c r="T2" s="1712"/>
      <c r="U2" s="1712"/>
      <c r="V2" s="1712"/>
      <c r="W2" s="1712"/>
      <c r="X2" s="1712"/>
      <c r="Y2" s="1712"/>
      <c r="Z2" s="1712"/>
      <c r="AA2" s="1712"/>
      <c r="AB2" s="1712"/>
      <c r="AC2" s="1712"/>
      <c r="AD2" s="1712"/>
      <c r="AE2" s="1712"/>
      <c r="AT2" s="109"/>
      <c r="AU2" s="109"/>
      <c r="AV2" s="109"/>
      <c r="AW2" s="109"/>
      <c r="AX2" s="109"/>
      <c r="AY2" s="109"/>
      <c r="AZ2" s="109"/>
      <c r="BA2" s="109"/>
      <c r="BB2" s="109"/>
      <c r="BC2" s="109"/>
    </row>
    <row r="3" spans="1:55" s="154" customFormat="1" ht="102" customHeight="1">
      <c r="A3" s="643"/>
      <c r="B3" s="643"/>
      <c r="C3" s="643"/>
      <c r="D3" s="643"/>
      <c r="E3" s="643"/>
      <c r="F3" s="643"/>
      <c r="AT3" s="109"/>
      <c r="AU3" s="109"/>
      <c r="AV3" s="109"/>
      <c r="AW3" s="109"/>
      <c r="AX3" s="109"/>
      <c r="AY3" s="109"/>
      <c r="AZ3" s="109"/>
      <c r="BA3" s="109"/>
      <c r="BB3" s="109"/>
      <c r="BC3" s="109"/>
    </row>
    <row r="4" spans="1:55" s="154" customFormat="1" ht="102" customHeight="1">
      <c r="A4" s="643"/>
      <c r="B4" s="643"/>
      <c r="C4" s="643"/>
      <c r="D4" s="643"/>
      <c r="E4" s="643"/>
      <c r="F4" s="643"/>
    </row>
    <row r="5" spans="1:55" s="64" customFormat="1" ht="105" customHeight="1">
      <c r="A5" s="1701" t="s">
        <v>1339</v>
      </c>
      <c r="B5" s="1701"/>
      <c r="C5" s="1701"/>
      <c r="D5" s="1701"/>
      <c r="E5" s="1701"/>
      <c r="F5" s="1701"/>
      <c r="G5" s="1701"/>
      <c r="H5" s="1701"/>
      <c r="I5" s="1701"/>
      <c r="J5" s="1701"/>
      <c r="K5" s="1701"/>
      <c r="L5" s="1701"/>
      <c r="M5" s="1701"/>
      <c r="N5" s="1701"/>
      <c r="O5" s="1701"/>
      <c r="P5" s="1701"/>
      <c r="Q5" s="1701"/>
      <c r="R5" s="1701"/>
      <c r="S5" s="1701"/>
      <c r="T5" s="1701"/>
      <c r="U5" s="1701"/>
      <c r="V5" s="1701"/>
      <c r="W5" s="1701"/>
      <c r="X5" s="1701"/>
      <c r="Y5" s="1701"/>
      <c r="Z5" s="1701"/>
      <c r="AA5" s="1701"/>
      <c r="AB5" s="1701"/>
      <c r="AC5" s="1701"/>
      <c r="AD5" s="1701"/>
      <c r="AE5" s="1701"/>
    </row>
    <row r="6" spans="1:55" s="154" customFormat="1" ht="93" customHeight="1">
      <c r="A6" s="643"/>
      <c r="B6" s="259"/>
      <c r="C6" s="643"/>
      <c r="D6" s="643"/>
      <c r="E6" s="643"/>
      <c r="F6" s="643"/>
      <c r="I6" s="10"/>
    </row>
    <row r="7" spans="1:55" s="154" customFormat="1" ht="93" customHeight="1">
      <c r="A7" s="643"/>
      <c r="B7" s="259"/>
      <c r="C7" s="643"/>
      <c r="D7" s="643"/>
      <c r="E7" s="643"/>
      <c r="F7" s="643"/>
      <c r="I7" s="10"/>
    </row>
    <row r="8" spans="1:55">
      <c r="A8" s="12" t="s">
        <v>225</v>
      </c>
      <c r="B8" s="1702" t="s">
        <v>0</v>
      </c>
      <c r="C8" s="1703"/>
      <c r="D8" s="646" t="s">
        <v>356</v>
      </c>
      <c r="E8" s="1713" t="s">
        <v>1</v>
      </c>
      <c r="F8" s="1714"/>
      <c r="G8" s="1704" t="s">
        <v>3</v>
      </c>
      <c r="H8" s="1705"/>
      <c r="I8" s="1705"/>
      <c r="J8" s="1705"/>
      <c r="K8" s="1705"/>
      <c r="L8" s="1705"/>
      <c r="M8" s="1705"/>
      <c r="N8" s="1705"/>
      <c r="O8" s="1705"/>
      <c r="P8" s="1705"/>
      <c r="Q8" s="1705"/>
      <c r="R8" s="1705"/>
      <c r="S8" s="1705"/>
      <c r="T8" s="1705"/>
      <c r="U8" s="1705"/>
      <c r="V8" s="1705"/>
      <c r="W8" s="1705"/>
      <c r="X8" s="1705"/>
      <c r="Y8" s="1705"/>
      <c r="Z8" s="1705"/>
      <c r="AA8" s="1705"/>
      <c r="AB8" s="1706"/>
      <c r="AC8" s="1707" t="s">
        <v>2</v>
      </c>
      <c r="AD8" s="1708"/>
      <c r="AE8" s="1709"/>
      <c r="AG8" s="13" t="s">
        <v>168</v>
      </c>
      <c r="AH8" s="14"/>
      <c r="AI8" s="14"/>
      <c r="AJ8" s="14"/>
      <c r="AK8" s="14"/>
      <c r="AL8" s="14"/>
      <c r="AM8" s="14"/>
      <c r="AN8" s="14"/>
      <c r="AO8" s="14"/>
      <c r="AP8" s="14"/>
      <c r="AQ8" s="14"/>
      <c r="AR8" s="15"/>
    </row>
    <row r="9" spans="1:55" ht="12" customHeight="1">
      <c r="A9" s="1304" t="s">
        <v>1116</v>
      </c>
      <c r="B9" s="1266">
        <v>1</v>
      </c>
      <c r="C9" s="1264" t="s">
        <v>1117</v>
      </c>
      <c r="D9" s="1265" t="s">
        <v>357</v>
      </c>
      <c r="E9" s="1266" t="s">
        <v>1118</v>
      </c>
      <c r="F9" s="1267"/>
      <c r="G9" s="25"/>
      <c r="X9" s="623"/>
      <c r="Y9" s="623"/>
      <c r="Z9" s="623"/>
      <c r="AA9" s="623"/>
      <c r="AB9" s="624"/>
      <c r="AC9" s="70"/>
      <c r="AD9" s="71"/>
      <c r="AE9" s="72"/>
      <c r="AG9" s="16"/>
      <c r="AH9" s="154"/>
      <c r="AI9" s="154"/>
      <c r="AJ9" s="154"/>
      <c r="AK9" s="154"/>
      <c r="AL9" s="154"/>
      <c r="AM9" s="154"/>
      <c r="AN9" s="154"/>
      <c r="AO9" s="154"/>
      <c r="AP9" s="154"/>
      <c r="AR9" s="603"/>
    </row>
    <row r="10" spans="1:55" ht="13.5" customHeight="1">
      <c r="A10" s="1304"/>
      <c r="B10" s="1266"/>
      <c r="C10" s="1264"/>
      <c r="D10" s="1265"/>
      <c r="E10" s="1266"/>
      <c r="F10" s="1267"/>
      <c r="G10" s="25"/>
      <c r="H10" s="1268" t="s">
        <v>71</v>
      </c>
      <c r="I10" s="1268"/>
      <c r="J10" s="1268"/>
      <c r="K10" s="1268"/>
      <c r="L10" s="1268"/>
      <c r="M10" s="1268"/>
      <c r="N10" s="1268"/>
      <c r="O10" s="1246" t="s">
        <v>155</v>
      </c>
      <c r="P10" s="1246"/>
      <c r="Q10" s="1246"/>
      <c r="R10" s="1246"/>
      <c r="S10" s="1246"/>
      <c r="T10" s="1246"/>
      <c r="U10" s="1246"/>
      <c r="V10" s="1246"/>
      <c r="W10" s="1246"/>
      <c r="X10" s="623"/>
      <c r="Y10" s="623"/>
      <c r="Z10" s="623"/>
      <c r="AA10" s="623"/>
      <c r="AB10" s="624"/>
      <c r="AC10" s="1261" t="s">
        <v>558</v>
      </c>
      <c r="AD10" s="1262"/>
      <c r="AE10" s="1263"/>
      <c r="AG10" s="17" t="s">
        <v>155</v>
      </c>
      <c r="AH10" s="592" t="s">
        <v>156</v>
      </c>
      <c r="AI10" s="592" t="s">
        <v>157</v>
      </c>
      <c r="AJ10" s="592" t="s">
        <v>158</v>
      </c>
      <c r="AK10" s="592" t="s">
        <v>159</v>
      </c>
      <c r="AL10" s="560" t="s">
        <v>160</v>
      </c>
      <c r="AM10" s="560" t="s">
        <v>161</v>
      </c>
      <c r="AN10" s="560" t="s">
        <v>162</v>
      </c>
      <c r="AO10" s="560" t="s">
        <v>163</v>
      </c>
      <c r="AP10" s="560" t="s">
        <v>164</v>
      </c>
      <c r="AQ10" s="592" t="s">
        <v>165</v>
      </c>
      <c r="AR10" s="603"/>
    </row>
    <row r="11" spans="1:55">
      <c r="A11" s="1304"/>
      <c r="B11" s="1266"/>
      <c r="C11" s="1264"/>
      <c r="D11" s="1265"/>
      <c r="E11" s="1266"/>
      <c r="F11" s="1267"/>
      <c r="G11" s="25"/>
      <c r="H11" s="1268"/>
      <c r="I11" s="1268"/>
      <c r="J11" s="1268"/>
      <c r="K11" s="1268"/>
      <c r="L11" s="1268"/>
      <c r="M11" s="1268"/>
      <c r="N11" s="1268"/>
      <c r="O11" s="1246"/>
      <c r="P11" s="1246"/>
      <c r="Q11" s="1246"/>
      <c r="R11" s="1246"/>
      <c r="S11" s="1246"/>
      <c r="T11" s="1246"/>
      <c r="U11" s="1246"/>
      <c r="V11" s="1246"/>
      <c r="W11" s="1246"/>
      <c r="X11" s="623"/>
      <c r="Y11" s="623"/>
      <c r="Z11" s="623"/>
      <c r="AA11" s="623"/>
      <c r="AB11" s="624"/>
      <c r="AC11" s="1261"/>
      <c r="AD11" s="1262"/>
      <c r="AE11" s="1263"/>
      <c r="AG11" s="18" t="s">
        <v>69</v>
      </c>
      <c r="AH11" s="560" t="s">
        <v>61</v>
      </c>
      <c r="AI11" s="560" t="s">
        <v>69</v>
      </c>
      <c r="AJ11" s="560" t="s">
        <v>69</v>
      </c>
      <c r="AK11" s="560" t="s">
        <v>70</v>
      </c>
      <c r="AL11" s="560" t="s">
        <v>6</v>
      </c>
      <c r="AM11" s="560" t="s">
        <v>62</v>
      </c>
      <c r="AN11" s="560" t="s">
        <v>63</v>
      </c>
      <c r="AO11" s="560" t="s">
        <v>26</v>
      </c>
      <c r="AP11" s="560" t="s">
        <v>69</v>
      </c>
      <c r="AQ11" s="560" t="s">
        <v>69</v>
      </c>
      <c r="AR11" s="603" t="s">
        <v>104</v>
      </c>
    </row>
    <row r="12" spans="1:55">
      <c r="A12" s="1304"/>
      <c r="B12" s="561"/>
      <c r="C12" s="1264"/>
      <c r="D12" s="588"/>
      <c r="E12" s="1266"/>
      <c r="F12" s="1267"/>
      <c r="G12" s="25"/>
      <c r="H12" s="623"/>
      <c r="I12" s="623"/>
      <c r="J12" s="623"/>
      <c r="K12" s="623"/>
      <c r="L12" s="623"/>
      <c r="AB12" s="603"/>
      <c r="AC12" s="135"/>
      <c r="AD12" s="71"/>
      <c r="AE12" s="72"/>
      <c r="AG12" s="18" t="s">
        <v>61</v>
      </c>
      <c r="AH12" s="560" t="s">
        <v>69</v>
      </c>
      <c r="AI12" s="560" t="s">
        <v>61</v>
      </c>
      <c r="AJ12" s="560" t="s">
        <v>61</v>
      </c>
      <c r="AK12" s="560" t="s">
        <v>64</v>
      </c>
      <c r="AL12" s="560" t="s">
        <v>65</v>
      </c>
      <c r="AM12" s="560" t="s">
        <v>66</v>
      </c>
      <c r="AN12" s="560" t="s">
        <v>67</v>
      </c>
      <c r="AO12" s="560" t="s">
        <v>27</v>
      </c>
      <c r="AP12" s="560" t="s">
        <v>61</v>
      </c>
      <c r="AQ12" s="560" t="s">
        <v>61</v>
      </c>
      <c r="AR12" s="603"/>
    </row>
    <row r="13" spans="1:55">
      <c r="A13" s="1304"/>
      <c r="B13" s="561"/>
      <c r="C13" s="1264"/>
      <c r="D13" s="588"/>
      <c r="E13" s="1266"/>
      <c r="F13" s="1267"/>
      <c r="G13" s="25"/>
      <c r="H13" s="623" t="s">
        <v>360</v>
      </c>
      <c r="I13" s="623"/>
      <c r="J13" s="623"/>
      <c r="K13" s="623"/>
      <c r="L13" s="623"/>
      <c r="AB13" s="603"/>
      <c r="AC13" s="135"/>
      <c r="AD13" s="71"/>
      <c r="AE13" s="72"/>
      <c r="AG13" s="19"/>
      <c r="AH13" s="31"/>
      <c r="AI13" s="560" t="s">
        <v>72</v>
      </c>
      <c r="AJ13" s="560" t="s">
        <v>68</v>
      </c>
      <c r="AP13" s="560" t="s">
        <v>112</v>
      </c>
      <c r="AQ13" s="560" t="s">
        <v>10</v>
      </c>
      <c r="AR13" s="603"/>
    </row>
    <row r="14" spans="1:55">
      <c r="A14" s="1304"/>
      <c r="B14" s="561"/>
      <c r="C14" s="581"/>
      <c r="D14" s="588"/>
      <c r="E14" s="1266"/>
      <c r="F14" s="1267"/>
      <c r="G14" s="25"/>
      <c r="H14" s="1644" t="s">
        <v>361</v>
      </c>
      <c r="I14" s="1644"/>
      <c r="J14" s="1644"/>
      <c r="K14" s="1644"/>
      <c r="L14" s="1685" t="s">
        <v>362</v>
      </c>
      <c r="M14" s="1685"/>
      <c r="N14" s="1243" t="s">
        <v>363</v>
      </c>
      <c r="O14" s="1244"/>
      <c r="P14" s="142"/>
      <c r="Q14" s="111" t="s">
        <v>364</v>
      </c>
      <c r="R14" s="144"/>
      <c r="S14" s="111" t="s">
        <v>365</v>
      </c>
      <c r="T14" s="111" t="s">
        <v>366</v>
      </c>
      <c r="U14" s="1244" t="s">
        <v>367</v>
      </c>
      <c r="V14" s="1244"/>
      <c r="W14" s="142"/>
      <c r="X14" s="111" t="s">
        <v>364</v>
      </c>
      <c r="Y14" s="144"/>
      <c r="Z14" s="112" t="s">
        <v>365</v>
      </c>
      <c r="AA14" s="623"/>
      <c r="AB14" s="624"/>
      <c r="AC14" s="70"/>
      <c r="AD14" s="71"/>
      <c r="AE14" s="72"/>
      <c r="AG14" s="20"/>
      <c r="AH14" s="21"/>
      <c r="AI14" s="21"/>
      <c r="AJ14" s="21"/>
      <c r="AK14" s="21"/>
      <c r="AL14" s="21"/>
      <c r="AM14" s="21"/>
      <c r="AN14" s="21"/>
      <c r="AO14" s="21"/>
      <c r="AP14" s="21"/>
      <c r="AQ14" s="21"/>
      <c r="AR14" s="22"/>
    </row>
    <row r="15" spans="1:55">
      <c r="A15" s="1304"/>
      <c r="B15" s="561"/>
      <c r="C15" s="581"/>
      <c r="D15" s="588"/>
      <c r="E15" s="1266"/>
      <c r="F15" s="1267"/>
      <c r="G15" s="25"/>
      <c r="H15" s="1644"/>
      <c r="I15" s="1644"/>
      <c r="J15" s="1644"/>
      <c r="K15" s="1644"/>
      <c r="L15" s="1682" t="s">
        <v>368</v>
      </c>
      <c r="M15" s="1682"/>
      <c r="N15" s="1435" t="s">
        <v>363</v>
      </c>
      <c r="O15" s="1436"/>
      <c r="P15" s="143"/>
      <c r="Q15" s="113" t="s">
        <v>364</v>
      </c>
      <c r="R15" s="145"/>
      <c r="S15" s="113" t="s">
        <v>365</v>
      </c>
      <c r="T15" s="113" t="s">
        <v>366</v>
      </c>
      <c r="U15" s="1436" t="s">
        <v>367</v>
      </c>
      <c r="V15" s="1436"/>
      <c r="W15" s="143"/>
      <c r="X15" s="113" t="s">
        <v>364</v>
      </c>
      <c r="Y15" s="145"/>
      <c r="Z15" s="114" t="s">
        <v>365</v>
      </c>
      <c r="AA15" s="623"/>
      <c r="AB15" s="624"/>
      <c r="AC15" s="70"/>
      <c r="AD15" s="71"/>
      <c r="AE15" s="72"/>
    </row>
    <row r="16" spans="1:55" ht="13.5" customHeight="1">
      <c r="A16" s="1304"/>
      <c r="B16" s="561"/>
      <c r="C16" s="581"/>
      <c r="D16" s="588"/>
      <c r="E16" s="1266"/>
      <c r="F16" s="1267"/>
      <c r="G16" s="25"/>
      <c r="H16" s="1683" t="s">
        <v>369</v>
      </c>
      <c r="I16" s="1684"/>
      <c r="J16" s="1684"/>
      <c r="K16" s="1684"/>
      <c r="L16" s="1685" t="s">
        <v>362</v>
      </c>
      <c r="M16" s="1685"/>
      <c r="N16" s="1250" t="s">
        <v>363</v>
      </c>
      <c r="O16" s="1251"/>
      <c r="P16" s="1692"/>
      <c r="Q16" s="1251" t="s">
        <v>364</v>
      </c>
      <c r="R16" s="1681"/>
      <c r="S16" s="1251" t="s">
        <v>365</v>
      </c>
      <c r="T16" s="1251" t="s">
        <v>366</v>
      </c>
      <c r="U16" s="1251" t="s">
        <v>367</v>
      </c>
      <c r="V16" s="1251"/>
      <c r="W16" s="1692"/>
      <c r="X16" s="1251" t="s">
        <v>364</v>
      </c>
      <c r="Y16" s="1681"/>
      <c r="Z16" s="1478" t="s">
        <v>365</v>
      </c>
      <c r="AA16" s="623"/>
      <c r="AB16" s="624"/>
      <c r="AC16" s="70"/>
      <c r="AD16" s="71"/>
      <c r="AE16" s="72"/>
    </row>
    <row r="17" spans="1:31" ht="13.5" customHeight="1">
      <c r="A17" s="1304"/>
      <c r="B17" s="561"/>
      <c r="C17" s="581"/>
      <c r="D17" s="588"/>
      <c r="E17" s="1266"/>
      <c r="F17" s="1267"/>
      <c r="G17" s="25"/>
      <c r="H17" s="1684"/>
      <c r="I17" s="1684"/>
      <c r="J17" s="1684"/>
      <c r="K17" s="1684"/>
      <c r="L17" s="1682" t="s">
        <v>368</v>
      </c>
      <c r="M17" s="1682"/>
      <c r="N17" s="1250"/>
      <c r="O17" s="1251"/>
      <c r="P17" s="1692"/>
      <c r="Q17" s="1251"/>
      <c r="R17" s="1681"/>
      <c r="S17" s="1251"/>
      <c r="T17" s="1251"/>
      <c r="U17" s="1251"/>
      <c r="V17" s="1251"/>
      <c r="W17" s="1692"/>
      <c r="X17" s="1251"/>
      <c r="Y17" s="1681"/>
      <c r="Z17" s="1478"/>
      <c r="AA17" s="623"/>
      <c r="AB17" s="624"/>
      <c r="AC17" s="70"/>
      <c r="AD17" s="71"/>
      <c r="AE17" s="72"/>
    </row>
    <row r="18" spans="1:31" ht="13.5" customHeight="1">
      <c r="A18" s="576"/>
      <c r="B18" s="561"/>
      <c r="C18" s="581"/>
      <c r="D18" s="588"/>
      <c r="E18" s="1266"/>
      <c r="F18" s="1267"/>
      <c r="G18" s="25"/>
      <c r="H18" s="1683" t="s">
        <v>370</v>
      </c>
      <c r="I18" s="1684"/>
      <c r="J18" s="1684"/>
      <c r="K18" s="1684"/>
      <c r="L18" s="1685" t="s">
        <v>362</v>
      </c>
      <c r="M18" s="1685"/>
      <c r="N18" s="1243" t="s">
        <v>363</v>
      </c>
      <c r="O18" s="1244"/>
      <c r="P18" s="142"/>
      <c r="Q18" s="111" t="s">
        <v>364</v>
      </c>
      <c r="R18" s="144"/>
      <c r="S18" s="111" t="s">
        <v>365</v>
      </c>
      <c r="T18" s="111" t="s">
        <v>366</v>
      </c>
      <c r="U18" s="1244" t="s">
        <v>367</v>
      </c>
      <c r="V18" s="1244"/>
      <c r="W18" s="142"/>
      <c r="X18" s="111" t="s">
        <v>364</v>
      </c>
      <c r="Y18" s="144"/>
      <c r="Z18" s="112" t="s">
        <v>365</v>
      </c>
      <c r="AA18" s="623"/>
      <c r="AB18" s="624"/>
      <c r="AC18" s="70"/>
      <c r="AD18" s="71"/>
      <c r="AE18" s="72"/>
    </row>
    <row r="19" spans="1:31">
      <c r="A19" s="576"/>
      <c r="B19" s="561"/>
      <c r="C19" s="581"/>
      <c r="D19" s="588"/>
      <c r="E19" s="1266"/>
      <c r="F19" s="1267"/>
      <c r="G19" s="25"/>
      <c r="H19" s="1684"/>
      <c r="I19" s="1684"/>
      <c r="J19" s="1684"/>
      <c r="K19" s="1684"/>
      <c r="L19" s="1682" t="s">
        <v>368</v>
      </c>
      <c r="M19" s="1682"/>
      <c r="N19" s="1435" t="s">
        <v>363</v>
      </c>
      <c r="O19" s="1436"/>
      <c r="P19" s="143"/>
      <c r="Q19" s="113" t="s">
        <v>364</v>
      </c>
      <c r="R19" s="145"/>
      <c r="S19" s="113" t="s">
        <v>365</v>
      </c>
      <c r="T19" s="113" t="s">
        <v>366</v>
      </c>
      <c r="U19" s="1436" t="s">
        <v>367</v>
      </c>
      <c r="V19" s="1436"/>
      <c r="W19" s="143"/>
      <c r="X19" s="113" t="s">
        <v>364</v>
      </c>
      <c r="Y19" s="145"/>
      <c r="Z19" s="114" t="s">
        <v>365</v>
      </c>
      <c r="AA19" s="623"/>
      <c r="AB19" s="624"/>
      <c r="AC19" s="70"/>
      <c r="AD19" s="71"/>
      <c r="AE19" s="72"/>
    </row>
    <row r="20" spans="1:31" ht="13.5" customHeight="1">
      <c r="A20" s="576"/>
      <c r="B20" s="561"/>
      <c r="C20" s="581"/>
      <c r="D20" s="588"/>
      <c r="E20" s="1266"/>
      <c r="F20" s="1267"/>
      <c r="G20" s="25"/>
      <c r="H20" s="1683" t="s">
        <v>371</v>
      </c>
      <c r="I20" s="1684"/>
      <c r="J20" s="1684"/>
      <c r="K20" s="1684"/>
      <c r="L20" s="1685" t="s">
        <v>362</v>
      </c>
      <c r="M20" s="1685"/>
      <c r="N20" s="1243" t="s">
        <v>363</v>
      </c>
      <c r="O20" s="1244"/>
      <c r="P20" s="142"/>
      <c r="Q20" s="111" t="s">
        <v>364</v>
      </c>
      <c r="R20" s="144"/>
      <c r="S20" s="111" t="s">
        <v>365</v>
      </c>
      <c r="T20" s="111" t="s">
        <v>366</v>
      </c>
      <c r="U20" s="1244" t="s">
        <v>367</v>
      </c>
      <c r="V20" s="1244"/>
      <c r="W20" s="142"/>
      <c r="X20" s="111" t="s">
        <v>364</v>
      </c>
      <c r="Y20" s="144"/>
      <c r="Z20" s="112" t="s">
        <v>365</v>
      </c>
      <c r="AA20" s="623"/>
      <c r="AB20" s="624"/>
      <c r="AC20" s="70"/>
      <c r="AD20" s="71"/>
      <c r="AE20" s="72"/>
    </row>
    <row r="21" spans="1:31">
      <c r="A21" s="576"/>
      <c r="B21" s="561"/>
      <c r="C21" s="581"/>
      <c r="D21" s="588"/>
      <c r="E21" s="1266"/>
      <c r="F21" s="1267"/>
      <c r="G21" s="25"/>
      <c r="H21" s="1684"/>
      <c r="I21" s="1684"/>
      <c r="J21" s="1684"/>
      <c r="K21" s="1684"/>
      <c r="L21" s="1682" t="s">
        <v>368</v>
      </c>
      <c r="M21" s="1682"/>
      <c r="N21" s="1435" t="s">
        <v>363</v>
      </c>
      <c r="O21" s="1436"/>
      <c r="P21" s="143"/>
      <c r="Q21" s="113" t="s">
        <v>364</v>
      </c>
      <c r="R21" s="145"/>
      <c r="S21" s="113" t="s">
        <v>365</v>
      </c>
      <c r="T21" s="113" t="s">
        <v>366</v>
      </c>
      <c r="U21" s="1436" t="s">
        <v>367</v>
      </c>
      <c r="V21" s="1436"/>
      <c r="W21" s="143"/>
      <c r="X21" s="113" t="s">
        <v>364</v>
      </c>
      <c r="Y21" s="145"/>
      <c r="Z21" s="114" t="s">
        <v>365</v>
      </c>
      <c r="AA21" s="623"/>
      <c r="AB21" s="624"/>
      <c r="AC21" s="70"/>
      <c r="AD21" s="71"/>
      <c r="AE21" s="72"/>
    </row>
    <row r="22" spans="1:31">
      <c r="A22" s="576"/>
      <c r="B22" s="561"/>
      <c r="C22" s="581"/>
      <c r="D22" s="588"/>
      <c r="E22" s="1266"/>
      <c r="F22" s="1267"/>
      <c r="G22" s="25"/>
      <c r="H22" s="1700" t="s">
        <v>372</v>
      </c>
      <c r="I22" s="1700"/>
      <c r="J22" s="1700"/>
      <c r="K22" s="1700"/>
      <c r="L22" s="1685" t="s">
        <v>362</v>
      </c>
      <c r="M22" s="1685"/>
      <c r="N22" s="1243" t="s">
        <v>367</v>
      </c>
      <c r="O22" s="1244"/>
      <c r="P22" s="142"/>
      <c r="Q22" s="111" t="s">
        <v>364</v>
      </c>
      <c r="R22" s="144"/>
      <c r="S22" s="111" t="s">
        <v>365</v>
      </c>
      <c r="T22" s="111" t="s">
        <v>366</v>
      </c>
      <c r="U22" s="1244" t="s">
        <v>367</v>
      </c>
      <c r="V22" s="1244"/>
      <c r="W22" s="142"/>
      <c r="X22" s="111" t="s">
        <v>364</v>
      </c>
      <c r="Y22" s="144"/>
      <c r="Z22" s="112" t="s">
        <v>365</v>
      </c>
      <c r="AA22" s="623"/>
      <c r="AB22" s="624"/>
      <c r="AC22" s="70"/>
      <c r="AD22" s="71"/>
      <c r="AE22" s="72"/>
    </row>
    <row r="23" spans="1:31">
      <c r="A23" s="576"/>
      <c r="B23" s="561"/>
      <c r="C23" s="581"/>
      <c r="D23" s="588"/>
      <c r="E23" s="561"/>
      <c r="F23" s="562"/>
      <c r="G23" s="25"/>
      <c r="H23" s="1700"/>
      <c r="I23" s="1700"/>
      <c r="J23" s="1700"/>
      <c r="K23" s="1700"/>
      <c r="L23" s="1682" t="s">
        <v>368</v>
      </c>
      <c r="M23" s="1682"/>
      <c r="N23" s="1435" t="s">
        <v>367</v>
      </c>
      <c r="O23" s="1436"/>
      <c r="P23" s="143"/>
      <c r="Q23" s="113" t="s">
        <v>364</v>
      </c>
      <c r="R23" s="145"/>
      <c r="S23" s="113" t="s">
        <v>365</v>
      </c>
      <c r="T23" s="113" t="s">
        <v>366</v>
      </c>
      <c r="U23" s="1436" t="s">
        <v>367</v>
      </c>
      <c r="V23" s="1436"/>
      <c r="W23" s="143"/>
      <c r="X23" s="113" t="s">
        <v>364</v>
      </c>
      <c r="Y23" s="145"/>
      <c r="Z23" s="114" t="s">
        <v>365</v>
      </c>
      <c r="AA23" s="623"/>
      <c r="AB23" s="624"/>
      <c r="AC23" s="70"/>
      <c r="AD23" s="71"/>
      <c r="AE23" s="72"/>
    </row>
    <row r="24" spans="1:31" ht="13.5" customHeight="1">
      <c r="A24" s="576"/>
      <c r="B24" s="561"/>
      <c r="C24" s="581"/>
      <c r="D24" s="588"/>
      <c r="E24" s="561"/>
      <c r="F24" s="562"/>
      <c r="G24" s="25"/>
      <c r="H24" s="1693" t="s">
        <v>373</v>
      </c>
      <c r="I24" s="1693"/>
      <c r="J24" s="1693"/>
      <c r="K24" s="1693"/>
      <c r="L24" s="1693"/>
      <c r="M24" s="1693"/>
      <c r="N24" s="1694"/>
      <c r="O24" s="1695"/>
      <c r="P24" s="1695"/>
      <c r="Q24" s="1695"/>
      <c r="R24" s="1695"/>
      <c r="S24" s="1695"/>
      <c r="T24" s="1695"/>
      <c r="U24" s="1695"/>
      <c r="V24" s="1695"/>
      <c r="W24" s="1695"/>
      <c r="X24" s="1695"/>
      <c r="Y24" s="1695"/>
      <c r="Z24" s="1696"/>
      <c r="AA24" s="623"/>
      <c r="AB24" s="624"/>
      <c r="AC24" s="70"/>
      <c r="AD24" s="71"/>
      <c r="AE24" s="72"/>
    </row>
    <row r="25" spans="1:31">
      <c r="A25" s="576"/>
      <c r="B25" s="561"/>
      <c r="C25" s="581"/>
      <c r="D25" s="588"/>
      <c r="E25" s="561"/>
      <c r="F25" s="562"/>
      <c r="G25" s="25"/>
      <c r="H25" s="1693"/>
      <c r="I25" s="1693"/>
      <c r="J25" s="1693"/>
      <c r="K25" s="1693"/>
      <c r="L25" s="1693"/>
      <c r="M25" s="1693"/>
      <c r="N25" s="1697"/>
      <c r="O25" s="1698"/>
      <c r="P25" s="1698"/>
      <c r="Q25" s="1698"/>
      <c r="R25" s="1698"/>
      <c r="S25" s="1698"/>
      <c r="T25" s="1698"/>
      <c r="U25" s="1698"/>
      <c r="V25" s="1698"/>
      <c r="W25" s="1698"/>
      <c r="X25" s="1698"/>
      <c r="Y25" s="1698"/>
      <c r="Z25" s="1699"/>
      <c r="AA25" s="623"/>
      <c r="AB25" s="624"/>
      <c r="AC25" s="70"/>
      <c r="AD25" s="71"/>
      <c r="AE25" s="72"/>
    </row>
    <row r="26" spans="1:31">
      <c r="A26" s="576"/>
      <c r="B26" s="561"/>
      <c r="C26" s="581"/>
      <c r="D26" s="588"/>
      <c r="E26" s="561"/>
      <c r="F26" s="562"/>
      <c r="G26" s="25"/>
      <c r="H26" s="136"/>
      <c r="I26" s="136"/>
      <c r="J26" s="136"/>
      <c r="K26" s="136"/>
      <c r="L26" s="136"/>
      <c r="M26" s="136"/>
      <c r="N26" s="633"/>
      <c r="O26" s="633"/>
      <c r="P26" s="633"/>
      <c r="Q26" s="633"/>
      <c r="R26" s="633"/>
      <c r="S26" s="633"/>
      <c r="T26" s="633"/>
      <c r="U26" s="633"/>
      <c r="V26" s="633"/>
      <c r="W26" s="633"/>
      <c r="X26" s="633"/>
      <c r="Y26" s="633"/>
      <c r="Z26" s="633"/>
      <c r="AA26" s="623"/>
      <c r="AB26" s="624"/>
      <c r="AC26" s="70"/>
      <c r="AD26" s="71"/>
      <c r="AE26" s="72"/>
    </row>
    <row r="27" spans="1:31">
      <c r="A27" s="576"/>
      <c r="B27" s="561"/>
      <c r="C27" s="581"/>
      <c r="D27" s="588"/>
      <c r="E27" s="561"/>
      <c r="F27" s="562"/>
      <c r="G27" s="25"/>
      <c r="H27" s="1141" t="s">
        <v>545</v>
      </c>
      <c r="I27" s="1141"/>
      <c r="J27" s="1141"/>
      <c r="K27" s="1141"/>
      <c r="L27" s="1476"/>
      <c r="M27" s="1064" t="s">
        <v>11</v>
      </c>
      <c r="N27" s="1065"/>
      <c r="O27" s="1065"/>
      <c r="P27" s="1066"/>
      <c r="Q27" s="1154"/>
      <c r="R27" s="1155"/>
      <c r="S27" s="1155"/>
      <c r="T27" s="1068" t="s">
        <v>559</v>
      </c>
      <c r="U27" s="1068"/>
      <c r="V27" s="1068"/>
      <c r="W27" s="1069"/>
      <c r="X27" s="633"/>
      <c r="Y27" s="633"/>
      <c r="Z27" s="633"/>
      <c r="AA27" s="623"/>
      <c r="AB27" s="624"/>
      <c r="AC27" s="70"/>
      <c r="AD27" s="71"/>
      <c r="AE27" s="72"/>
    </row>
    <row r="28" spans="1:31">
      <c r="A28" s="576"/>
      <c r="B28" s="561"/>
      <c r="C28" s="581"/>
      <c r="D28" s="588"/>
      <c r="E28" s="561"/>
      <c r="F28" s="562"/>
      <c r="G28" s="25"/>
      <c r="H28" s="623"/>
      <c r="I28" s="623"/>
      <c r="J28" s="26"/>
      <c r="K28" s="26"/>
      <c r="L28" s="26"/>
      <c r="M28" s="1064" t="s">
        <v>4</v>
      </c>
      <c r="N28" s="1065"/>
      <c r="O28" s="1065"/>
      <c r="P28" s="1066"/>
      <c r="Q28" s="1154"/>
      <c r="R28" s="1155"/>
      <c r="S28" s="1155"/>
      <c r="T28" s="1068" t="s">
        <v>546</v>
      </c>
      <c r="U28" s="1068"/>
      <c r="V28" s="1068"/>
      <c r="W28" s="1069"/>
      <c r="X28" s="255"/>
      <c r="Y28" s="255"/>
      <c r="Z28" s="255"/>
      <c r="AA28" s="623"/>
      <c r="AB28" s="624"/>
      <c r="AC28" s="70"/>
      <c r="AD28" s="71"/>
      <c r="AE28" s="72"/>
    </row>
    <row r="29" spans="1:31">
      <c r="A29" s="576"/>
      <c r="B29" s="561"/>
      <c r="C29" s="581"/>
      <c r="D29" s="588"/>
      <c r="E29" s="561"/>
      <c r="F29" s="562"/>
      <c r="G29" s="25"/>
      <c r="H29" s="623"/>
      <c r="I29" s="623"/>
      <c r="J29" s="26"/>
      <c r="K29" s="26"/>
      <c r="L29" s="26"/>
      <c r="M29" s="29"/>
      <c r="N29" s="29"/>
      <c r="O29" s="29"/>
      <c r="P29" s="29"/>
      <c r="Q29" s="29"/>
      <c r="R29" s="29"/>
      <c r="S29" s="29"/>
      <c r="T29" s="29"/>
      <c r="U29" s="29"/>
      <c r="V29" s="29"/>
      <c r="W29" s="29"/>
      <c r="X29" s="255"/>
      <c r="Y29" s="255"/>
      <c r="Z29" s="255"/>
      <c r="AA29" s="623"/>
      <c r="AB29" s="624"/>
      <c r="AC29" s="70"/>
      <c r="AD29" s="71"/>
      <c r="AE29" s="72"/>
    </row>
    <row r="30" spans="1:31" ht="13.5" customHeight="1">
      <c r="A30" s="1304" t="s">
        <v>1119</v>
      </c>
      <c r="B30" s="561">
        <v>2</v>
      </c>
      <c r="C30" s="1264" t="s">
        <v>1120</v>
      </c>
      <c r="D30" s="1265" t="s">
        <v>358</v>
      </c>
      <c r="E30" s="1266" t="s">
        <v>359</v>
      </c>
      <c r="F30" s="1267"/>
      <c r="G30" s="25"/>
      <c r="H30" s="1268" t="s">
        <v>71</v>
      </c>
      <c r="I30" s="1268"/>
      <c r="J30" s="1268"/>
      <c r="K30" s="1268"/>
      <c r="L30" s="1268"/>
      <c r="M30" s="1268"/>
      <c r="N30" s="1268"/>
      <c r="O30" s="1246" t="s">
        <v>1319</v>
      </c>
      <c r="P30" s="1246"/>
      <c r="Q30" s="1246"/>
      <c r="R30" s="1246"/>
      <c r="S30" s="1246"/>
      <c r="T30" s="1246"/>
      <c r="U30" s="1246"/>
      <c r="V30" s="1246"/>
      <c r="W30" s="1246"/>
      <c r="X30" s="255"/>
      <c r="Y30" s="255"/>
      <c r="Z30" s="255"/>
      <c r="AA30" s="623"/>
      <c r="AB30" s="624"/>
      <c r="AC30" s="1261" t="s">
        <v>558</v>
      </c>
      <c r="AD30" s="1262"/>
      <c r="AE30" s="1263"/>
    </row>
    <row r="31" spans="1:31" ht="13.5" customHeight="1">
      <c r="A31" s="1304"/>
      <c r="B31" s="561"/>
      <c r="C31" s="1264"/>
      <c r="D31" s="1265"/>
      <c r="E31" s="1266"/>
      <c r="F31" s="1267"/>
      <c r="G31" s="25"/>
      <c r="H31" s="1268"/>
      <c r="I31" s="1268"/>
      <c r="J31" s="1268"/>
      <c r="K31" s="1268"/>
      <c r="L31" s="1268"/>
      <c r="M31" s="1268"/>
      <c r="N31" s="1268"/>
      <c r="O31" s="1246"/>
      <c r="P31" s="1246"/>
      <c r="Q31" s="1246"/>
      <c r="R31" s="1246"/>
      <c r="S31" s="1246"/>
      <c r="T31" s="1246"/>
      <c r="U31" s="1246"/>
      <c r="V31" s="1246"/>
      <c r="W31" s="1246"/>
      <c r="X31" s="255"/>
      <c r="Y31" s="255"/>
      <c r="Z31" s="255"/>
      <c r="AA31" s="623"/>
      <c r="AB31" s="624"/>
      <c r="AC31" s="1261"/>
      <c r="AD31" s="1262"/>
      <c r="AE31" s="1263"/>
    </row>
    <row r="32" spans="1:31" ht="14.25" customHeight="1" thickBot="1">
      <c r="A32" s="1304"/>
      <c r="B32" s="561"/>
      <c r="C32" s="1264"/>
      <c r="D32" s="588"/>
      <c r="E32" s="1266"/>
      <c r="F32" s="1267"/>
      <c r="G32" s="25"/>
      <c r="H32" s="623"/>
      <c r="I32" s="623"/>
      <c r="J32" s="623"/>
      <c r="K32" s="623"/>
      <c r="L32" s="623"/>
      <c r="M32" s="623"/>
      <c r="N32" s="623"/>
      <c r="O32" s="623"/>
      <c r="P32" s="623"/>
      <c r="Q32" s="623"/>
      <c r="R32" s="623"/>
      <c r="S32" s="623"/>
      <c r="T32" s="623"/>
      <c r="U32" s="623"/>
      <c r="V32" s="623"/>
      <c r="W32" s="623"/>
      <c r="X32" s="623"/>
      <c r="Y32" s="623"/>
      <c r="Z32" s="623"/>
      <c r="AA32" s="623"/>
      <c r="AB32" s="624"/>
      <c r="AC32" s="70"/>
      <c r="AD32" s="71"/>
      <c r="AE32" s="72"/>
    </row>
    <row r="33" spans="1:31" ht="14.25" customHeight="1" thickBot="1">
      <c r="A33" s="1304"/>
      <c r="B33" s="561"/>
      <c r="C33" s="1264"/>
      <c r="D33" s="588"/>
      <c r="E33" s="1266"/>
      <c r="F33" s="1267"/>
      <c r="G33" s="25"/>
      <c r="H33" s="574" t="s">
        <v>374</v>
      </c>
      <c r="I33" s="574"/>
      <c r="J33" s="574"/>
      <c r="K33" s="574"/>
      <c r="L33" s="115"/>
      <c r="M33" s="1675"/>
      <c r="N33" s="1691"/>
      <c r="O33" s="1691"/>
      <c r="P33" s="1691"/>
      <c r="Q33" s="1691"/>
      <c r="R33" s="1676"/>
      <c r="S33" s="574" t="s">
        <v>89</v>
      </c>
      <c r="T33" s="583"/>
      <c r="U33" s="583"/>
      <c r="V33" s="583"/>
      <c r="W33" s="583"/>
      <c r="X33" s="623"/>
      <c r="Y33" s="623"/>
      <c r="Z33" s="623"/>
      <c r="AA33" s="623"/>
      <c r="AB33" s="624"/>
      <c r="AC33" s="70"/>
      <c r="AD33" s="71"/>
      <c r="AE33" s="72"/>
    </row>
    <row r="34" spans="1:31" ht="14.25" thickBot="1">
      <c r="A34" s="576"/>
      <c r="B34" s="561"/>
      <c r="C34" s="581"/>
      <c r="D34" s="588"/>
      <c r="E34" s="561"/>
      <c r="F34" s="562"/>
      <c r="G34" s="25"/>
      <c r="H34" s="623"/>
      <c r="I34" s="623"/>
      <c r="J34" s="26"/>
      <c r="K34" s="26"/>
      <c r="L34" s="67"/>
      <c r="M34" s="67"/>
      <c r="N34" s="67"/>
      <c r="O34" s="67"/>
      <c r="P34" s="67"/>
      <c r="Q34" s="67"/>
      <c r="R34" s="67"/>
      <c r="S34" s="67"/>
      <c r="T34" s="583"/>
      <c r="U34" s="583"/>
      <c r="V34" s="583"/>
      <c r="W34" s="583"/>
      <c r="X34" s="623"/>
      <c r="Y34" s="623"/>
      <c r="Z34" s="623"/>
      <c r="AA34" s="623"/>
      <c r="AB34" s="624"/>
      <c r="AC34" s="70"/>
      <c r="AD34" s="71"/>
      <c r="AE34" s="72"/>
    </row>
    <row r="35" spans="1:31" ht="14.25" customHeight="1" thickBot="1">
      <c r="A35" s="576"/>
      <c r="B35" s="561">
        <v>3</v>
      </c>
      <c r="C35" s="1264" t="s">
        <v>1121</v>
      </c>
      <c r="D35" s="1265" t="s">
        <v>358</v>
      </c>
      <c r="E35" s="1266" t="s">
        <v>1307</v>
      </c>
      <c r="F35" s="1267"/>
      <c r="G35" s="25"/>
      <c r="H35" s="623" t="s">
        <v>393</v>
      </c>
      <c r="I35" s="1675"/>
      <c r="J35" s="1676"/>
      <c r="K35" s="110" t="s">
        <v>314</v>
      </c>
      <c r="L35" s="1035">
        <v>1</v>
      </c>
      <c r="M35" s="1035"/>
      <c r="N35" s="108" t="s">
        <v>315</v>
      </c>
      <c r="O35" s="1680" t="s">
        <v>394</v>
      </c>
      <c r="P35" s="1680"/>
      <c r="Q35" s="67"/>
      <c r="R35" s="67"/>
      <c r="S35" s="1142" t="s">
        <v>154</v>
      </c>
      <c r="T35" s="1143"/>
      <c r="U35" s="1143"/>
      <c r="V35" s="1143"/>
      <c r="W35" s="1143"/>
      <c r="X35" s="1143"/>
      <c r="Y35" s="1144"/>
      <c r="Z35" s="623"/>
      <c r="AA35" s="623"/>
      <c r="AB35" s="624"/>
      <c r="AC35" s="1261" t="s">
        <v>558</v>
      </c>
      <c r="AD35" s="1262"/>
      <c r="AE35" s="1263"/>
    </row>
    <row r="36" spans="1:31" ht="13.5" customHeight="1">
      <c r="A36" s="576"/>
      <c r="B36" s="561"/>
      <c r="C36" s="1264"/>
      <c r="D36" s="1265"/>
      <c r="E36" s="1266"/>
      <c r="F36" s="1267"/>
      <c r="G36" s="25"/>
      <c r="H36" s="1686" t="s">
        <v>375</v>
      </c>
      <c r="I36" s="1686"/>
      <c r="J36" s="1686"/>
      <c r="K36" s="1686"/>
      <c r="L36" s="1686"/>
      <c r="M36" s="1686"/>
      <c r="N36" s="1686"/>
      <c r="O36" s="1686"/>
      <c r="P36" s="1686"/>
      <c r="Q36" s="1686"/>
      <c r="R36" s="1686"/>
      <c r="S36" s="1686"/>
      <c r="T36" s="1686"/>
      <c r="U36" s="1686"/>
      <c r="V36" s="1686"/>
      <c r="W36" s="1686"/>
      <c r="X36" s="1686"/>
      <c r="Y36" s="1686"/>
      <c r="Z36" s="623"/>
      <c r="AA36" s="623"/>
      <c r="AB36" s="624"/>
      <c r="AC36" s="1261"/>
      <c r="AD36" s="1262"/>
      <c r="AE36" s="1263"/>
    </row>
    <row r="37" spans="1:31" ht="13.5" customHeight="1">
      <c r="A37" s="576"/>
      <c r="B37" s="561"/>
      <c r="C37" s="1264"/>
      <c r="D37" s="588"/>
      <c r="E37" s="1266"/>
      <c r="F37" s="1267"/>
      <c r="G37" s="25"/>
      <c r="H37" s="623"/>
      <c r="I37" s="623"/>
      <c r="J37" s="26"/>
      <c r="K37" s="26"/>
      <c r="L37" s="67"/>
      <c r="M37" s="67"/>
      <c r="N37" s="67"/>
      <c r="O37" s="67"/>
      <c r="P37" s="67"/>
      <c r="Q37" s="67"/>
      <c r="R37" s="67"/>
      <c r="S37" s="67"/>
      <c r="T37" s="583"/>
      <c r="U37" s="583"/>
      <c r="V37" s="583"/>
      <c r="W37" s="583"/>
      <c r="X37" s="623"/>
      <c r="Y37" s="623"/>
      <c r="Z37" s="623"/>
      <c r="AA37" s="623"/>
      <c r="AB37" s="624"/>
      <c r="AC37" s="70"/>
      <c r="AD37" s="71"/>
      <c r="AE37" s="72"/>
    </row>
    <row r="38" spans="1:31" ht="14.25" customHeight="1">
      <c r="A38" s="576"/>
      <c r="B38" s="561"/>
      <c r="C38" s="1264"/>
      <c r="D38" s="588"/>
      <c r="E38" s="1266"/>
      <c r="F38" s="1267"/>
      <c r="G38" s="25"/>
      <c r="H38" s="1687" t="s">
        <v>182</v>
      </c>
      <c r="I38" s="1687"/>
      <c r="J38" s="1687"/>
      <c r="K38" s="1687"/>
      <c r="L38" s="1687"/>
      <c r="M38" s="1687"/>
      <c r="N38" s="1687"/>
      <c r="O38" s="1687"/>
      <c r="P38" s="1687"/>
      <c r="Q38" s="1687"/>
      <c r="R38" s="1688" t="s">
        <v>154</v>
      </c>
      <c r="S38" s="1689"/>
      <c r="T38" s="1689"/>
      <c r="U38" s="1689"/>
      <c r="V38" s="1689"/>
      <c r="W38" s="1690"/>
      <c r="X38" s="623"/>
      <c r="Y38" s="623"/>
      <c r="Z38" s="623"/>
      <c r="AA38" s="623"/>
      <c r="AB38" s="624"/>
      <c r="AC38" s="70"/>
      <c r="AD38" s="71"/>
      <c r="AE38" s="72"/>
    </row>
    <row r="39" spans="1:31" ht="13.5" customHeight="1">
      <c r="A39" s="576"/>
      <c r="B39" s="561"/>
      <c r="C39" s="581"/>
      <c r="D39" s="588"/>
      <c r="E39" s="1266"/>
      <c r="F39" s="1267"/>
      <c r="G39" s="25"/>
      <c r="H39" s="623"/>
      <c r="I39" s="623"/>
      <c r="J39" s="26"/>
      <c r="K39" s="26"/>
      <c r="L39" s="67"/>
      <c r="M39" s="67"/>
      <c r="N39" s="67"/>
      <c r="O39" s="67"/>
      <c r="P39" s="67"/>
      <c r="Q39" s="67"/>
      <c r="R39" s="67"/>
      <c r="S39" s="67"/>
      <c r="T39" s="583"/>
      <c r="U39" s="583"/>
      <c r="V39" s="583"/>
      <c r="W39" s="583"/>
      <c r="X39" s="623"/>
      <c r="Y39" s="623"/>
      <c r="Z39" s="623"/>
      <c r="AA39" s="623"/>
      <c r="AB39" s="624"/>
      <c r="AC39" s="70"/>
      <c r="AD39" s="71"/>
      <c r="AE39" s="72"/>
    </row>
    <row r="40" spans="1:31" ht="13.5" customHeight="1">
      <c r="A40" s="576"/>
      <c r="B40" s="561"/>
      <c r="C40" s="581"/>
      <c r="D40" s="588"/>
      <c r="E40" s="1266"/>
      <c r="F40" s="1267"/>
      <c r="G40" s="25"/>
      <c r="H40" s="560" t="s">
        <v>376</v>
      </c>
      <c r="I40" s="257"/>
      <c r="J40" s="257"/>
      <c r="K40" s="257"/>
      <c r="L40" s="257"/>
      <c r="M40" s="257"/>
      <c r="N40" s="257"/>
      <c r="O40" s="257"/>
      <c r="P40" s="257"/>
      <c r="Q40" s="257"/>
      <c r="R40" s="257"/>
      <c r="S40" s="257"/>
      <c r="T40" s="257"/>
      <c r="U40" s="257"/>
      <c r="V40" s="257"/>
      <c r="W40" s="257"/>
      <c r="X40" s="257"/>
      <c r="Y40" s="257"/>
      <c r="Z40" s="257"/>
      <c r="AA40" s="67" t="s">
        <v>110</v>
      </c>
      <c r="AB40" s="624"/>
      <c r="AC40" s="70"/>
      <c r="AD40" s="71"/>
      <c r="AE40" s="72"/>
    </row>
    <row r="41" spans="1:31" ht="13.5" customHeight="1">
      <c r="A41" s="576"/>
      <c r="B41" s="561"/>
      <c r="C41" s="581"/>
      <c r="D41" s="588"/>
      <c r="E41" s="561"/>
      <c r="F41" s="562"/>
      <c r="G41" s="25"/>
      <c r="H41" s="1647" t="s">
        <v>17</v>
      </c>
      <c r="I41" s="1647"/>
      <c r="J41" s="1648" t="s">
        <v>377</v>
      </c>
      <c r="K41" s="1648"/>
      <c r="L41" s="1648"/>
      <c r="M41" s="1648"/>
      <c r="N41" s="1648"/>
      <c r="O41" s="1648"/>
      <c r="P41" s="1648"/>
      <c r="Q41" s="1648"/>
      <c r="R41" s="1648"/>
      <c r="S41" s="1648" t="s">
        <v>378</v>
      </c>
      <c r="T41" s="1648"/>
      <c r="U41" s="1648"/>
      <c r="V41" s="1648"/>
      <c r="W41" s="1648"/>
      <c r="X41" s="1648"/>
      <c r="Y41" s="1648"/>
      <c r="Z41" s="1648"/>
      <c r="AA41" s="1648"/>
      <c r="AB41" s="624"/>
      <c r="AC41" s="70"/>
      <c r="AD41" s="71"/>
      <c r="AE41" s="72"/>
    </row>
    <row r="42" spans="1:31" ht="13.5" customHeight="1">
      <c r="A42" s="576"/>
      <c r="B42" s="561"/>
      <c r="C42" s="581"/>
      <c r="D42" s="588"/>
      <c r="E42" s="561"/>
      <c r="F42" s="562"/>
      <c r="G42" s="25"/>
      <c r="H42" s="1647"/>
      <c r="I42" s="1647"/>
      <c r="J42" s="1647" t="s">
        <v>238</v>
      </c>
      <c r="K42" s="1647"/>
      <c r="L42" s="1647"/>
      <c r="M42" s="1647" t="s">
        <v>247</v>
      </c>
      <c r="N42" s="1647"/>
      <c r="O42" s="1647"/>
      <c r="P42" s="1647" t="s">
        <v>255</v>
      </c>
      <c r="Q42" s="1647"/>
      <c r="R42" s="1647"/>
      <c r="S42" s="1647" t="s">
        <v>238</v>
      </c>
      <c r="T42" s="1647"/>
      <c r="U42" s="1647"/>
      <c r="V42" s="1647" t="s">
        <v>247</v>
      </c>
      <c r="W42" s="1647"/>
      <c r="X42" s="1647"/>
      <c r="Y42" s="1647" t="s">
        <v>255</v>
      </c>
      <c r="Z42" s="1647"/>
      <c r="AA42" s="1647"/>
      <c r="AB42" s="624"/>
      <c r="AC42" s="70"/>
      <c r="AD42" s="71"/>
      <c r="AE42" s="72"/>
    </row>
    <row r="43" spans="1:31">
      <c r="A43" s="576"/>
      <c r="B43" s="561"/>
      <c r="C43" s="581"/>
      <c r="D43" s="588"/>
      <c r="E43" s="561"/>
      <c r="F43" s="562"/>
      <c r="G43" s="25"/>
      <c r="H43" s="1644" t="s">
        <v>279</v>
      </c>
      <c r="I43" s="1644"/>
      <c r="J43" s="1651"/>
      <c r="K43" s="1651"/>
      <c r="L43" s="1651"/>
      <c r="M43" s="1651"/>
      <c r="N43" s="1651"/>
      <c r="O43" s="1651"/>
      <c r="P43" s="1650"/>
      <c r="Q43" s="1650"/>
      <c r="R43" s="1650"/>
      <c r="S43" s="1651"/>
      <c r="T43" s="1651"/>
      <c r="U43" s="1651"/>
      <c r="V43" s="1651"/>
      <c r="W43" s="1651"/>
      <c r="X43" s="1651"/>
      <c r="Y43" s="1650"/>
      <c r="Z43" s="1650"/>
      <c r="AA43" s="1650"/>
      <c r="AB43" s="624"/>
      <c r="AC43" s="70"/>
      <c r="AD43" s="71"/>
      <c r="AE43" s="72"/>
    </row>
    <row r="44" spans="1:31">
      <c r="A44" s="576"/>
      <c r="B44" s="561"/>
      <c r="C44" s="581"/>
      <c r="D44" s="588"/>
      <c r="E44" s="561"/>
      <c r="F44" s="562"/>
      <c r="G44" s="25"/>
      <c r="H44" s="1644" t="s">
        <v>239</v>
      </c>
      <c r="I44" s="1644"/>
      <c r="J44" s="1651"/>
      <c r="K44" s="1651"/>
      <c r="L44" s="1651"/>
      <c r="M44" s="1651"/>
      <c r="N44" s="1651"/>
      <c r="O44" s="1651"/>
      <c r="P44" s="1677"/>
      <c r="Q44" s="1677"/>
      <c r="R44" s="1677"/>
      <c r="S44" s="1651"/>
      <c r="T44" s="1651"/>
      <c r="U44" s="1651"/>
      <c r="V44" s="1651"/>
      <c r="W44" s="1651"/>
      <c r="X44" s="1651"/>
      <c r="Y44" s="1677"/>
      <c r="Z44" s="1677"/>
      <c r="AA44" s="1677"/>
      <c r="AB44" s="624"/>
      <c r="AC44" s="70"/>
      <c r="AD44" s="71"/>
      <c r="AE44" s="72"/>
    </row>
    <row r="45" spans="1:31">
      <c r="A45" s="576"/>
      <c r="B45" s="561"/>
      <c r="C45" s="581"/>
      <c r="D45" s="588"/>
      <c r="E45" s="561"/>
      <c r="F45" s="562"/>
      <c r="G45" s="25"/>
      <c r="H45" s="1644" t="s">
        <v>248</v>
      </c>
      <c r="I45" s="1644"/>
      <c r="J45" s="1651"/>
      <c r="K45" s="1651"/>
      <c r="L45" s="1651"/>
      <c r="M45" s="1651"/>
      <c r="N45" s="1651"/>
      <c r="O45" s="1651"/>
      <c r="P45" s="1678"/>
      <c r="Q45" s="1678"/>
      <c r="R45" s="1678"/>
      <c r="S45" s="1651"/>
      <c r="T45" s="1651"/>
      <c r="U45" s="1651"/>
      <c r="V45" s="1651"/>
      <c r="W45" s="1651"/>
      <c r="X45" s="1651"/>
      <c r="Y45" s="1678"/>
      <c r="Z45" s="1678"/>
      <c r="AA45" s="1678"/>
      <c r="AB45" s="624"/>
      <c r="AC45" s="70"/>
      <c r="AD45" s="71"/>
      <c r="AE45" s="72"/>
    </row>
    <row r="46" spans="1:31">
      <c r="A46" s="576"/>
      <c r="B46" s="561"/>
      <c r="C46" s="581"/>
      <c r="D46" s="588"/>
      <c r="E46" s="561"/>
      <c r="F46" s="562"/>
      <c r="G46" s="25"/>
      <c r="H46" s="1644" t="s">
        <v>256</v>
      </c>
      <c r="I46" s="1644"/>
      <c r="J46" s="1677"/>
      <c r="K46" s="1677"/>
      <c r="L46" s="1677"/>
      <c r="M46" s="1677"/>
      <c r="N46" s="1677"/>
      <c r="O46" s="1677"/>
      <c r="P46" s="1651"/>
      <c r="Q46" s="1651"/>
      <c r="R46" s="1651"/>
      <c r="S46" s="1677"/>
      <c r="T46" s="1677"/>
      <c r="U46" s="1677"/>
      <c r="V46" s="1679"/>
      <c r="W46" s="1679"/>
      <c r="X46" s="1679"/>
      <c r="Y46" s="1651"/>
      <c r="Z46" s="1651"/>
      <c r="AA46" s="1651"/>
      <c r="AB46" s="624"/>
      <c r="AC46" s="70"/>
      <c r="AD46" s="71"/>
      <c r="AE46" s="72"/>
    </row>
    <row r="47" spans="1:31">
      <c r="A47" s="576"/>
      <c r="B47" s="561"/>
      <c r="C47" s="581"/>
      <c r="D47" s="588"/>
      <c r="E47" s="561"/>
      <c r="F47" s="562"/>
      <c r="G47" s="25"/>
      <c r="H47" s="1644" t="s">
        <v>270</v>
      </c>
      <c r="I47" s="1644"/>
      <c r="J47" s="1668"/>
      <c r="K47" s="1668"/>
      <c r="L47" s="1668"/>
      <c r="M47" s="1668"/>
      <c r="N47" s="1668"/>
      <c r="O47" s="1668"/>
      <c r="P47" s="1651"/>
      <c r="Q47" s="1651"/>
      <c r="R47" s="1651"/>
      <c r="S47" s="1669"/>
      <c r="T47" s="1669"/>
      <c r="U47" s="1669"/>
      <c r="V47" s="1670"/>
      <c r="W47" s="1671"/>
      <c r="X47" s="1672"/>
      <c r="Y47" s="1651"/>
      <c r="Z47" s="1651"/>
      <c r="AA47" s="1651"/>
      <c r="AB47" s="624"/>
      <c r="AC47" s="70"/>
      <c r="AD47" s="71"/>
      <c r="AE47" s="72"/>
    </row>
    <row r="48" spans="1:31" ht="14.25" thickBot="1">
      <c r="A48" s="576"/>
      <c r="B48" s="561"/>
      <c r="C48" s="581"/>
      <c r="D48" s="588"/>
      <c r="E48" s="561"/>
      <c r="F48" s="562"/>
      <c r="G48" s="25"/>
      <c r="H48" s="1644" t="s">
        <v>273</v>
      </c>
      <c r="I48" s="1644"/>
      <c r="J48" s="1673"/>
      <c r="K48" s="1673"/>
      <c r="L48" s="1673"/>
      <c r="M48" s="1673"/>
      <c r="N48" s="1673"/>
      <c r="O48" s="1673"/>
      <c r="P48" s="1651"/>
      <c r="Q48" s="1651"/>
      <c r="R48" s="1651"/>
      <c r="S48" s="1673"/>
      <c r="T48" s="1673"/>
      <c r="U48" s="1673"/>
      <c r="V48" s="1674"/>
      <c r="W48" s="1674"/>
      <c r="X48" s="1674"/>
      <c r="Y48" s="1651"/>
      <c r="Z48" s="1651"/>
      <c r="AA48" s="1651"/>
      <c r="AB48" s="624"/>
      <c r="AC48" s="70"/>
      <c r="AD48" s="71"/>
      <c r="AE48" s="72"/>
    </row>
    <row r="49" spans="1:31" ht="14.25" thickTop="1">
      <c r="A49" s="576"/>
      <c r="B49" s="561"/>
      <c r="C49" s="581"/>
      <c r="D49" s="588"/>
      <c r="E49" s="561"/>
      <c r="F49" s="562"/>
      <c r="G49" s="25"/>
      <c r="H49" s="1666" t="s">
        <v>109</v>
      </c>
      <c r="I49" s="1667"/>
      <c r="J49" s="1658">
        <f>SUM(J46:L48)</f>
        <v>0</v>
      </c>
      <c r="K49" s="1659"/>
      <c r="L49" s="1660"/>
      <c r="M49" s="1658">
        <f>SUM(M46:O48)</f>
        <v>0</v>
      </c>
      <c r="N49" s="1659"/>
      <c r="O49" s="1660"/>
      <c r="P49" s="1658">
        <f>SUM(P43:R45)</f>
        <v>0</v>
      </c>
      <c r="Q49" s="1659"/>
      <c r="R49" s="1660"/>
      <c r="S49" s="1658">
        <f>SUM(S46:U48)</f>
        <v>0</v>
      </c>
      <c r="T49" s="1659"/>
      <c r="U49" s="1660"/>
      <c r="V49" s="1658">
        <f>SUM(V46:X48)</f>
        <v>0</v>
      </c>
      <c r="W49" s="1659"/>
      <c r="X49" s="1660"/>
      <c r="Y49" s="1658">
        <f>SUM(Y43:AA45)</f>
        <v>0</v>
      </c>
      <c r="Z49" s="1659"/>
      <c r="AA49" s="1660"/>
      <c r="AB49" s="624"/>
      <c r="AC49" s="70"/>
      <c r="AD49" s="71"/>
      <c r="AE49" s="72"/>
    </row>
    <row r="50" spans="1:31">
      <c r="A50" s="598"/>
      <c r="B50" s="563"/>
      <c r="C50" s="585"/>
      <c r="D50" s="632"/>
      <c r="E50" s="563"/>
      <c r="F50" s="564"/>
      <c r="G50" s="66"/>
      <c r="H50" s="386"/>
      <c r="I50" s="386"/>
      <c r="J50" s="234"/>
      <c r="K50" s="234"/>
      <c r="L50" s="235"/>
      <c r="M50" s="235"/>
      <c r="N50" s="235"/>
      <c r="O50" s="235"/>
      <c r="P50" s="235"/>
      <c r="Q50" s="235"/>
      <c r="R50" s="235"/>
      <c r="S50" s="235"/>
      <c r="T50" s="586"/>
      <c r="U50" s="586"/>
      <c r="V50" s="586"/>
      <c r="W50" s="586"/>
      <c r="X50" s="386"/>
      <c r="Y50" s="386"/>
      <c r="Z50" s="386"/>
      <c r="AA50" s="386"/>
      <c r="AB50" s="34"/>
      <c r="AC50" s="73"/>
      <c r="AD50" s="74"/>
      <c r="AE50" s="75"/>
    </row>
    <row r="51" spans="1:31">
      <c r="A51" s="576"/>
      <c r="B51" s="561"/>
      <c r="C51" s="581"/>
      <c r="D51" s="588"/>
      <c r="E51" s="561"/>
      <c r="F51" s="562"/>
      <c r="G51" s="25"/>
      <c r="H51" s="623"/>
      <c r="I51" s="623"/>
      <c r="J51" s="26"/>
      <c r="K51" s="26"/>
      <c r="L51" s="67"/>
      <c r="M51" s="67"/>
      <c r="N51" s="67"/>
      <c r="O51" s="67"/>
      <c r="P51" s="67"/>
      <c r="Q51" s="67"/>
      <c r="R51" s="67"/>
      <c r="S51" s="67"/>
      <c r="T51" s="583"/>
      <c r="U51" s="583"/>
      <c r="V51" s="583"/>
      <c r="W51" s="583"/>
      <c r="X51" s="623"/>
      <c r="Y51" s="623"/>
      <c r="Z51" s="623"/>
      <c r="AA51" s="623"/>
      <c r="AB51" s="624"/>
      <c r="AC51" s="70"/>
      <c r="AD51" s="71"/>
      <c r="AE51" s="72"/>
    </row>
    <row r="52" spans="1:31" ht="13.5" customHeight="1">
      <c r="A52" s="576"/>
      <c r="B52" s="561"/>
      <c r="C52" s="581"/>
      <c r="D52" s="588"/>
      <c r="E52" s="561"/>
      <c r="F52" s="562"/>
      <c r="G52" s="25"/>
      <c r="H52" s="560" t="s">
        <v>379</v>
      </c>
      <c r="I52" s="257"/>
      <c r="J52" s="257"/>
      <c r="K52" s="257"/>
      <c r="L52" s="257"/>
      <c r="M52" s="257"/>
      <c r="N52" s="257"/>
      <c r="O52" s="257"/>
      <c r="P52" s="257"/>
      <c r="Q52" s="257"/>
      <c r="R52" s="257"/>
      <c r="S52" s="257"/>
      <c r="T52" s="257"/>
      <c r="U52" s="257"/>
      <c r="V52" s="257"/>
      <c r="W52" s="257"/>
      <c r="X52" s="257"/>
      <c r="Y52" s="257"/>
      <c r="Z52" s="257"/>
      <c r="AA52" s="67" t="s">
        <v>110</v>
      </c>
      <c r="AB52" s="624"/>
      <c r="AC52" s="70"/>
      <c r="AD52" s="71"/>
      <c r="AE52" s="72"/>
    </row>
    <row r="53" spans="1:31">
      <c r="A53" s="576"/>
      <c r="B53" s="561"/>
      <c r="C53" s="581"/>
      <c r="D53" s="588"/>
      <c r="E53" s="561"/>
      <c r="F53" s="562"/>
      <c r="G53" s="25"/>
      <c r="H53" s="1647" t="s">
        <v>17</v>
      </c>
      <c r="I53" s="1647"/>
      <c r="J53" s="1648" t="s">
        <v>377</v>
      </c>
      <c r="K53" s="1648"/>
      <c r="L53" s="1648"/>
      <c r="M53" s="1648"/>
      <c r="N53" s="1648"/>
      <c r="O53" s="1648"/>
      <c r="P53" s="1648"/>
      <c r="Q53" s="1648"/>
      <c r="R53" s="1648"/>
      <c r="S53" s="1648" t="s">
        <v>378</v>
      </c>
      <c r="T53" s="1648"/>
      <c r="U53" s="1648"/>
      <c r="V53" s="1648"/>
      <c r="W53" s="1648"/>
      <c r="X53" s="1648"/>
      <c r="Y53" s="1648"/>
      <c r="Z53" s="1648"/>
      <c r="AA53" s="1648"/>
      <c r="AB53" s="624"/>
      <c r="AC53" s="70"/>
      <c r="AD53" s="71"/>
      <c r="AE53" s="72"/>
    </row>
    <row r="54" spans="1:31">
      <c r="A54" s="576"/>
      <c r="B54" s="561"/>
      <c r="C54" s="581"/>
      <c r="D54" s="588"/>
      <c r="E54" s="561"/>
      <c r="F54" s="562"/>
      <c r="G54" s="25"/>
      <c r="H54" s="1647"/>
      <c r="I54" s="1647"/>
      <c r="J54" s="1647" t="s">
        <v>380</v>
      </c>
      <c r="K54" s="1647"/>
      <c r="L54" s="1647"/>
      <c r="M54" s="1647" t="s">
        <v>381</v>
      </c>
      <c r="N54" s="1647"/>
      <c r="O54" s="1647"/>
      <c r="P54" s="1647"/>
      <c r="Q54" s="1647"/>
      <c r="R54" s="1647"/>
      <c r="S54" s="1647" t="s">
        <v>380</v>
      </c>
      <c r="T54" s="1647"/>
      <c r="U54" s="1647"/>
      <c r="V54" s="1647" t="s">
        <v>381</v>
      </c>
      <c r="W54" s="1647"/>
      <c r="X54" s="1647"/>
      <c r="Y54" s="1647"/>
      <c r="Z54" s="1647"/>
      <c r="AA54" s="1647"/>
      <c r="AB54" s="624"/>
      <c r="AC54" s="70"/>
      <c r="AD54" s="71"/>
      <c r="AE54" s="72"/>
    </row>
    <row r="55" spans="1:31">
      <c r="A55" s="576"/>
      <c r="B55" s="561"/>
      <c r="C55" s="581"/>
      <c r="D55" s="588"/>
      <c r="E55" s="561"/>
      <c r="F55" s="562"/>
      <c r="G55" s="25"/>
      <c r="H55" s="1647"/>
      <c r="I55" s="1647"/>
      <c r="J55" s="1647"/>
      <c r="K55" s="1647"/>
      <c r="L55" s="1647"/>
      <c r="M55" s="1649" t="s">
        <v>382</v>
      </c>
      <c r="N55" s="1649"/>
      <c r="O55" s="1649"/>
      <c r="P55" s="1649" t="s">
        <v>383</v>
      </c>
      <c r="Q55" s="1649"/>
      <c r="R55" s="1649"/>
      <c r="S55" s="1647"/>
      <c r="T55" s="1647"/>
      <c r="U55" s="1647"/>
      <c r="V55" s="1649" t="s">
        <v>382</v>
      </c>
      <c r="W55" s="1649"/>
      <c r="X55" s="1649"/>
      <c r="Y55" s="1649" t="s">
        <v>383</v>
      </c>
      <c r="Z55" s="1649"/>
      <c r="AA55" s="1649"/>
      <c r="AB55" s="624"/>
      <c r="AC55" s="70"/>
      <c r="AD55" s="71"/>
      <c r="AE55" s="72"/>
    </row>
    <row r="56" spans="1:31">
      <c r="A56" s="576"/>
      <c r="B56" s="561"/>
      <c r="C56" s="581"/>
      <c r="D56" s="588"/>
      <c r="E56" s="561"/>
      <c r="F56" s="562"/>
      <c r="G56" s="25"/>
      <c r="H56" s="1647"/>
      <c r="I56" s="1647"/>
      <c r="J56" s="1647"/>
      <c r="K56" s="1647"/>
      <c r="L56" s="1647"/>
      <c r="M56" s="1649"/>
      <c r="N56" s="1649"/>
      <c r="O56" s="1649"/>
      <c r="P56" s="1649"/>
      <c r="Q56" s="1649"/>
      <c r="R56" s="1649"/>
      <c r="S56" s="1647"/>
      <c r="T56" s="1647"/>
      <c r="U56" s="1647"/>
      <c r="V56" s="1649"/>
      <c r="W56" s="1649"/>
      <c r="X56" s="1649"/>
      <c r="Y56" s="1649"/>
      <c r="Z56" s="1649"/>
      <c r="AA56" s="1649"/>
      <c r="AB56" s="624"/>
      <c r="AC56" s="70"/>
      <c r="AD56" s="71"/>
      <c r="AE56" s="72"/>
    </row>
    <row r="57" spans="1:31">
      <c r="A57" s="576"/>
      <c r="B57" s="561"/>
      <c r="C57" s="581"/>
      <c r="D57" s="588"/>
      <c r="E57" s="561"/>
      <c r="F57" s="562"/>
      <c r="G57" s="25"/>
      <c r="H57" s="1644" t="s">
        <v>279</v>
      </c>
      <c r="I57" s="1644"/>
      <c r="J57" s="1651"/>
      <c r="K57" s="1651"/>
      <c r="L57" s="1651"/>
      <c r="M57" s="1650"/>
      <c r="N57" s="1650"/>
      <c r="O57" s="1650"/>
      <c r="P57" s="1650"/>
      <c r="Q57" s="1650"/>
      <c r="R57" s="1650"/>
      <c r="S57" s="1651"/>
      <c r="T57" s="1651"/>
      <c r="U57" s="1651"/>
      <c r="V57" s="1650"/>
      <c r="W57" s="1650"/>
      <c r="X57" s="1650"/>
      <c r="Y57" s="1650"/>
      <c r="Z57" s="1650"/>
      <c r="AA57" s="1650"/>
      <c r="AB57" s="624"/>
      <c r="AC57" s="70"/>
      <c r="AD57" s="71"/>
      <c r="AE57" s="72"/>
    </row>
    <row r="58" spans="1:31">
      <c r="A58" s="576"/>
      <c r="B58" s="561"/>
      <c r="C58" s="581"/>
      <c r="D58" s="588"/>
      <c r="E58" s="561"/>
      <c r="F58" s="562"/>
      <c r="G58" s="25"/>
      <c r="H58" s="1644" t="s">
        <v>239</v>
      </c>
      <c r="I58" s="1644"/>
      <c r="J58" s="1651"/>
      <c r="K58" s="1651"/>
      <c r="L58" s="1651"/>
      <c r="M58" s="1650"/>
      <c r="N58" s="1650"/>
      <c r="O58" s="1650"/>
      <c r="P58" s="1650"/>
      <c r="Q58" s="1650"/>
      <c r="R58" s="1650"/>
      <c r="S58" s="1651"/>
      <c r="T58" s="1651"/>
      <c r="U58" s="1651"/>
      <c r="V58" s="1650"/>
      <c r="W58" s="1650"/>
      <c r="X58" s="1650"/>
      <c r="Y58" s="1650"/>
      <c r="Z58" s="1650"/>
      <c r="AA58" s="1650"/>
      <c r="AB58" s="624"/>
      <c r="AC58" s="70"/>
      <c r="AD58" s="71"/>
      <c r="AE58" s="72"/>
    </row>
    <row r="59" spans="1:31">
      <c r="A59" s="576"/>
      <c r="B59" s="561"/>
      <c r="C59" s="581"/>
      <c r="D59" s="588"/>
      <c r="E59" s="561"/>
      <c r="F59" s="562"/>
      <c r="G59" s="25"/>
      <c r="H59" s="1644" t="s">
        <v>248</v>
      </c>
      <c r="I59" s="1644"/>
      <c r="J59" s="1651"/>
      <c r="K59" s="1651"/>
      <c r="L59" s="1651"/>
      <c r="M59" s="1650"/>
      <c r="N59" s="1650"/>
      <c r="O59" s="1650"/>
      <c r="P59" s="1650"/>
      <c r="Q59" s="1650"/>
      <c r="R59" s="1650"/>
      <c r="S59" s="1651"/>
      <c r="T59" s="1651"/>
      <c r="U59" s="1651"/>
      <c r="V59" s="1650"/>
      <c r="W59" s="1650"/>
      <c r="X59" s="1650"/>
      <c r="Y59" s="1650"/>
      <c r="Z59" s="1650"/>
      <c r="AA59" s="1650"/>
      <c r="AB59" s="624"/>
      <c r="AC59" s="70"/>
      <c r="AD59" s="71"/>
      <c r="AE59" s="72"/>
    </row>
    <row r="60" spans="1:31">
      <c r="A60" s="576"/>
      <c r="B60" s="561"/>
      <c r="C60" s="581"/>
      <c r="D60" s="588"/>
      <c r="E60" s="561"/>
      <c r="F60" s="562"/>
      <c r="G60" s="25"/>
      <c r="H60" s="1644" t="s">
        <v>384</v>
      </c>
      <c r="I60" s="1644"/>
      <c r="J60" s="1650"/>
      <c r="K60" s="1650"/>
      <c r="L60" s="1650"/>
      <c r="M60" s="1651"/>
      <c r="N60" s="1651"/>
      <c r="O60" s="1651"/>
      <c r="P60" s="1651"/>
      <c r="Q60" s="1651"/>
      <c r="R60" s="1651"/>
      <c r="S60" s="1650"/>
      <c r="T60" s="1650"/>
      <c r="U60" s="1650"/>
      <c r="V60" s="1651"/>
      <c r="W60" s="1651"/>
      <c r="X60" s="1651"/>
      <c r="Y60" s="1651"/>
      <c r="Z60" s="1651"/>
      <c r="AA60" s="1651"/>
      <c r="AB60" s="624"/>
      <c r="AC60" s="70"/>
      <c r="AD60" s="71"/>
      <c r="AE60" s="72"/>
    </row>
    <row r="61" spans="1:31">
      <c r="A61" s="576"/>
      <c r="B61" s="561"/>
      <c r="C61" s="581"/>
      <c r="D61" s="588"/>
      <c r="E61" s="561"/>
      <c r="F61" s="562"/>
      <c r="G61" s="25"/>
      <c r="H61" s="1644" t="s">
        <v>256</v>
      </c>
      <c r="I61" s="1644"/>
      <c r="J61" s="1650"/>
      <c r="K61" s="1650"/>
      <c r="L61" s="1650"/>
      <c r="M61" s="1650"/>
      <c r="N61" s="1650"/>
      <c r="O61" s="1650"/>
      <c r="P61" s="1650"/>
      <c r="Q61" s="1650"/>
      <c r="R61" s="1650"/>
      <c r="S61" s="1650"/>
      <c r="T61" s="1650"/>
      <c r="U61" s="1650"/>
      <c r="V61" s="1650"/>
      <c r="W61" s="1650"/>
      <c r="X61" s="1650"/>
      <c r="Y61" s="1650"/>
      <c r="Z61" s="1650"/>
      <c r="AA61" s="1650"/>
      <c r="AB61" s="624"/>
      <c r="AC61" s="70"/>
      <c r="AD61" s="71"/>
      <c r="AE61" s="72"/>
    </row>
    <row r="62" spans="1:31">
      <c r="A62" s="576"/>
      <c r="B62" s="561"/>
      <c r="C62" s="581"/>
      <c r="D62" s="588"/>
      <c r="E62" s="561"/>
      <c r="F62" s="562"/>
      <c r="G62" s="25"/>
      <c r="H62" s="1644" t="s">
        <v>270</v>
      </c>
      <c r="I62" s="1644"/>
      <c r="J62" s="1650"/>
      <c r="K62" s="1650"/>
      <c r="L62" s="1650"/>
      <c r="M62" s="1650"/>
      <c r="N62" s="1650"/>
      <c r="O62" s="1650"/>
      <c r="P62" s="1650"/>
      <c r="Q62" s="1650"/>
      <c r="R62" s="1650"/>
      <c r="S62" s="1650"/>
      <c r="T62" s="1650"/>
      <c r="U62" s="1650"/>
      <c r="V62" s="1650"/>
      <c r="W62" s="1650"/>
      <c r="X62" s="1650"/>
      <c r="Y62" s="1650"/>
      <c r="Z62" s="1650"/>
      <c r="AA62" s="1650"/>
      <c r="AB62" s="624"/>
      <c r="AC62" s="70"/>
      <c r="AD62" s="71"/>
      <c r="AE62" s="72"/>
    </row>
    <row r="63" spans="1:31" ht="14.25" thickBot="1">
      <c r="A63" s="576"/>
      <c r="B63" s="561"/>
      <c r="C63" s="581"/>
      <c r="D63" s="588"/>
      <c r="E63" s="561"/>
      <c r="F63" s="562"/>
      <c r="G63" s="25"/>
      <c r="H63" s="1644" t="s">
        <v>273</v>
      </c>
      <c r="I63" s="1644"/>
      <c r="J63" s="1650"/>
      <c r="K63" s="1650"/>
      <c r="L63" s="1650"/>
      <c r="M63" s="1650"/>
      <c r="N63" s="1650"/>
      <c r="O63" s="1650"/>
      <c r="P63" s="1650"/>
      <c r="Q63" s="1650"/>
      <c r="R63" s="1650"/>
      <c r="S63" s="1650"/>
      <c r="T63" s="1650"/>
      <c r="U63" s="1650"/>
      <c r="V63" s="1650"/>
      <c r="W63" s="1650"/>
      <c r="X63" s="1650"/>
      <c r="Y63" s="1650"/>
      <c r="Z63" s="1650"/>
      <c r="AA63" s="1650"/>
      <c r="AB63" s="624"/>
      <c r="AC63" s="70"/>
      <c r="AD63" s="71"/>
      <c r="AE63" s="72"/>
    </row>
    <row r="64" spans="1:31" ht="14.25" thickTop="1">
      <c r="A64" s="576"/>
      <c r="B64" s="561"/>
      <c r="C64" s="581"/>
      <c r="D64" s="588"/>
      <c r="E64" s="561"/>
      <c r="F64" s="562"/>
      <c r="G64" s="25"/>
      <c r="H64" s="1666" t="s">
        <v>109</v>
      </c>
      <c r="I64" s="1667"/>
      <c r="J64" s="1658">
        <f>SUM(J60:L63)</f>
        <v>0</v>
      </c>
      <c r="K64" s="1659"/>
      <c r="L64" s="1660"/>
      <c r="M64" s="1658">
        <f>SUM(M57:O59)+SUM(M61:O63)</f>
        <v>0</v>
      </c>
      <c r="N64" s="1659"/>
      <c r="O64" s="1660"/>
      <c r="P64" s="1658">
        <f>SUM(P57:R59)+SUM(P61:R63)</f>
        <v>0</v>
      </c>
      <c r="Q64" s="1659"/>
      <c r="R64" s="1660"/>
      <c r="S64" s="1658">
        <f>SUM(S60:U63)</f>
        <v>0</v>
      </c>
      <c r="T64" s="1659"/>
      <c r="U64" s="1660"/>
      <c r="V64" s="1658">
        <f>SUM(V57:X59)+SUM(V61:X63)</f>
        <v>0</v>
      </c>
      <c r="W64" s="1659"/>
      <c r="X64" s="1660"/>
      <c r="Y64" s="1658">
        <f>SUM(Y57:AA59)+SUM(Y61:AA63)</f>
        <v>0</v>
      </c>
      <c r="Z64" s="1659"/>
      <c r="AA64" s="1660"/>
      <c r="AB64" s="624"/>
      <c r="AC64" s="70"/>
      <c r="AD64" s="71"/>
      <c r="AE64" s="72"/>
    </row>
    <row r="65" spans="1:31">
      <c r="A65" s="576"/>
      <c r="B65" s="561"/>
      <c r="C65" s="581"/>
      <c r="D65" s="588"/>
      <c r="E65" s="561"/>
      <c r="F65" s="562"/>
      <c r="G65" s="25"/>
      <c r="AB65" s="624"/>
      <c r="AC65" s="70"/>
      <c r="AD65" s="71"/>
      <c r="AE65" s="72"/>
    </row>
    <row r="66" spans="1:31">
      <c r="A66" s="576"/>
      <c r="B66" s="561"/>
      <c r="C66" s="581"/>
      <c r="D66" s="588"/>
      <c r="E66" s="561"/>
      <c r="F66" s="562"/>
      <c r="G66" s="25"/>
      <c r="H66" s="1611"/>
      <c r="I66" s="1611"/>
      <c r="J66" s="1611"/>
      <c r="K66" s="1611"/>
      <c r="L66" s="1611"/>
      <c r="M66" s="1611"/>
      <c r="N66" s="1611"/>
      <c r="O66" s="1611"/>
      <c r="P66" s="1610" t="s">
        <v>395</v>
      </c>
      <c r="Q66" s="1610"/>
      <c r="R66" s="1610"/>
      <c r="S66" s="1610"/>
      <c r="T66" s="1610" t="s">
        <v>391</v>
      </c>
      <c r="U66" s="1610"/>
      <c r="V66" s="1610"/>
      <c r="W66" s="1610"/>
      <c r="X66" s="1620" t="s">
        <v>385</v>
      </c>
      <c r="Y66" s="1620"/>
      <c r="Z66" s="1620"/>
      <c r="AA66" s="1620"/>
      <c r="AB66" s="624"/>
      <c r="AC66" s="70"/>
      <c r="AD66" s="71"/>
      <c r="AE66" s="72"/>
    </row>
    <row r="67" spans="1:31">
      <c r="A67" s="576"/>
      <c r="B67" s="561"/>
      <c r="C67" s="581"/>
      <c r="D67" s="588"/>
      <c r="E67" s="561"/>
      <c r="F67" s="562"/>
      <c r="G67" s="25"/>
      <c r="H67" s="1078" t="s">
        <v>392</v>
      </c>
      <c r="I67" s="1078"/>
      <c r="J67" s="1078"/>
      <c r="K67" s="1078"/>
      <c r="L67" s="1078"/>
      <c r="M67" s="1078"/>
      <c r="N67" s="1611" t="s">
        <v>238</v>
      </c>
      <c r="O67" s="1611"/>
      <c r="P67" s="1612">
        <f>J49</f>
        <v>0</v>
      </c>
      <c r="Q67" s="1612"/>
      <c r="R67" s="1612"/>
      <c r="S67" s="1612"/>
      <c r="T67" s="1612">
        <f>J64</f>
        <v>0</v>
      </c>
      <c r="U67" s="1612"/>
      <c r="V67" s="1612"/>
      <c r="W67" s="1612"/>
      <c r="X67" s="1652" t="str">
        <f>IFERROR(T67/P67*100,"")</f>
        <v/>
      </c>
      <c r="Y67" s="1653"/>
      <c r="Z67" s="1653"/>
      <c r="AA67" s="116" t="s">
        <v>387</v>
      </c>
      <c r="AB67" s="624"/>
      <c r="AC67" s="70"/>
      <c r="AD67" s="71"/>
      <c r="AE67" s="72"/>
    </row>
    <row r="68" spans="1:31">
      <c r="A68" s="576"/>
      <c r="B68" s="561"/>
      <c r="C68" s="581"/>
      <c r="D68" s="588"/>
      <c r="E68" s="561"/>
      <c r="F68" s="562"/>
      <c r="G68" s="25"/>
      <c r="H68" s="1078"/>
      <c r="I68" s="1078"/>
      <c r="J68" s="1078"/>
      <c r="K68" s="1078"/>
      <c r="L68" s="1078"/>
      <c r="M68" s="1078"/>
      <c r="N68" s="1654" t="s">
        <v>247</v>
      </c>
      <c r="O68" s="1654"/>
      <c r="P68" s="1661">
        <f>SUM(M49:R49)</f>
        <v>0</v>
      </c>
      <c r="Q68" s="1662"/>
      <c r="R68" s="1662"/>
      <c r="S68" s="1663"/>
      <c r="T68" s="1661">
        <f>SUM(M64:R64)</f>
        <v>0</v>
      </c>
      <c r="U68" s="1662"/>
      <c r="V68" s="1662"/>
      <c r="W68" s="1663"/>
      <c r="X68" s="1902" t="str">
        <f>IFERROR(T68/P68*100,"")</f>
        <v/>
      </c>
      <c r="Y68" s="1903"/>
      <c r="Z68" s="1903"/>
      <c r="AA68" s="1039" t="s">
        <v>387</v>
      </c>
      <c r="AB68" s="624"/>
      <c r="AC68" s="70"/>
      <c r="AD68" s="71"/>
      <c r="AE68" s="72"/>
    </row>
    <row r="69" spans="1:31">
      <c r="A69" s="576"/>
      <c r="B69" s="561"/>
      <c r="C69" s="581"/>
      <c r="D69" s="588"/>
      <c r="E69" s="561"/>
      <c r="F69" s="562"/>
      <c r="G69" s="25"/>
      <c r="H69" s="1078"/>
      <c r="I69" s="1078"/>
      <c r="J69" s="1078"/>
      <c r="K69" s="1078"/>
      <c r="L69" s="1078"/>
      <c r="M69" s="1078"/>
      <c r="N69" s="1655" t="s">
        <v>255</v>
      </c>
      <c r="O69" s="1655"/>
      <c r="P69" s="1664"/>
      <c r="Q69" s="1665"/>
      <c r="R69" s="1665"/>
      <c r="S69" s="1472"/>
      <c r="T69" s="1664"/>
      <c r="U69" s="1665"/>
      <c r="V69" s="1665"/>
      <c r="W69" s="1472"/>
      <c r="X69" s="1904"/>
      <c r="Y69" s="1905"/>
      <c r="Z69" s="1905"/>
      <c r="AA69" s="1042"/>
      <c r="AB69" s="624"/>
      <c r="AC69" s="70"/>
      <c r="AD69" s="71"/>
      <c r="AE69" s="72"/>
    </row>
    <row r="70" spans="1:31">
      <c r="A70" s="576"/>
      <c r="B70" s="561"/>
      <c r="C70" s="581"/>
      <c r="D70" s="588"/>
      <c r="E70" s="561"/>
      <c r="F70" s="562"/>
      <c r="G70" s="25"/>
      <c r="H70" s="1078" t="s">
        <v>388</v>
      </c>
      <c r="I70" s="1078"/>
      <c r="J70" s="1078"/>
      <c r="K70" s="1078"/>
      <c r="L70" s="1078"/>
      <c r="M70" s="1078"/>
      <c r="N70" s="1611" t="s">
        <v>238</v>
      </c>
      <c r="O70" s="1611"/>
      <c r="P70" s="1612">
        <f>S49</f>
        <v>0</v>
      </c>
      <c r="Q70" s="1612"/>
      <c r="R70" s="1612"/>
      <c r="S70" s="1612"/>
      <c r="T70" s="1612">
        <f>S64</f>
        <v>0</v>
      </c>
      <c r="U70" s="1612"/>
      <c r="V70" s="1612"/>
      <c r="W70" s="1612"/>
      <c r="X70" s="1656" t="str">
        <f t="shared" ref="X70:X73" si="0">IFERROR(T70/P70*100,"")</f>
        <v/>
      </c>
      <c r="Y70" s="1657"/>
      <c r="Z70" s="1657"/>
      <c r="AA70" s="32" t="s">
        <v>386</v>
      </c>
      <c r="AB70" s="624"/>
      <c r="AC70" s="70"/>
      <c r="AD70" s="71"/>
      <c r="AE70" s="72"/>
    </row>
    <row r="71" spans="1:31">
      <c r="A71" s="576"/>
      <c r="B71" s="561"/>
      <c r="C71" s="581"/>
      <c r="D71" s="588"/>
      <c r="E71" s="561"/>
      <c r="F71" s="562"/>
      <c r="G71" s="25"/>
      <c r="H71" s="1078"/>
      <c r="I71" s="1078"/>
      <c r="J71" s="1078"/>
      <c r="K71" s="1078"/>
      <c r="L71" s="1078"/>
      <c r="M71" s="1078"/>
      <c r="N71" s="1906" t="s">
        <v>547</v>
      </c>
      <c r="O71" s="1907"/>
      <c r="P71" s="1661">
        <f>SUM(V49:AA49)</f>
        <v>0</v>
      </c>
      <c r="Q71" s="1662"/>
      <c r="R71" s="1662"/>
      <c r="S71" s="1663"/>
      <c r="T71" s="1661">
        <f>SUM(V64:AA64)</f>
        <v>0</v>
      </c>
      <c r="U71" s="1662"/>
      <c r="V71" s="1662"/>
      <c r="W71" s="1663"/>
      <c r="X71" s="1902" t="str">
        <f t="shared" si="0"/>
        <v/>
      </c>
      <c r="Y71" s="1903"/>
      <c r="Z71" s="1903"/>
      <c r="AA71" s="1039" t="s">
        <v>386</v>
      </c>
      <c r="AB71" s="624"/>
      <c r="AC71" s="70"/>
      <c r="AD71" s="71"/>
      <c r="AE71" s="72"/>
    </row>
    <row r="72" spans="1:31">
      <c r="A72" s="576"/>
      <c r="B72" s="561"/>
      <c r="C72" s="581"/>
      <c r="D72" s="588"/>
      <c r="E72" s="561"/>
      <c r="F72" s="562"/>
      <c r="G72" s="25"/>
      <c r="H72" s="1078"/>
      <c r="I72" s="1078"/>
      <c r="J72" s="1078"/>
      <c r="K72" s="1078"/>
      <c r="L72" s="1078"/>
      <c r="M72" s="1078"/>
      <c r="N72" s="1908"/>
      <c r="O72" s="1909"/>
      <c r="P72" s="1664"/>
      <c r="Q72" s="1665"/>
      <c r="R72" s="1665"/>
      <c r="S72" s="1472"/>
      <c r="T72" s="1664"/>
      <c r="U72" s="1665"/>
      <c r="V72" s="1665"/>
      <c r="W72" s="1472"/>
      <c r="X72" s="1904"/>
      <c r="Y72" s="1905"/>
      <c r="Z72" s="1905"/>
      <c r="AA72" s="1042"/>
      <c r="AB72" s="624"/>
      <c r="AC72" s="70"/>
      <c r="AD72" s="71"/>
      <c r="AE72" s="72"/>
    </row>
    <row r="73" spans="1:31">
      <c r="A73" s="576"/>
      <c r="B73" s="561"/>
      <c r="C73" s="581"/>
      <c r="D73" s="588"/>
      <c r="E73" s="561"/>
      <c r="F73" s="562"/>
      <c r="G73" s="25"/>
      <c r="H73" s="1610" t="s">
        <v>389</v>
      </c>
      <c r="I73" s="1610"/>
      <c r="J73" s="1610"/>
      <c r="K73" s="1610"/>
      <c r="L73" s="1610"/>
      <c r="M73" s="1610"/>
      <c r="N73" s="1611" t="s">
        <v>238</v>
      </c>
      <c r="O73" s="1611"/>
      <c r="P73" s="1612">
        <f>IFERROR(P67+P70,P67)</f>
        <v>0</v>
      </c>
      <c r="Q73" s="1612"/>
      <c r="R73" s="1612"/>
      <c r="S73" s="1612"/>
      <c r="T73" s="1612">
        <f>IFERROR(T67+T70,T67)</f>
        <v>0</v>
      </c>
      <c r="U73" s="1612"/>
      <c r="V73" s="1612"/>
      <c r="W73" s="1612"/>
      <c r="X73" s="1652" t="str">
        <f t="shared" si="0"/>
        <v/>
      </c>
      <c r="Y73" s="1653"/>
      <c r="Z73" s="1653"/>
      <c r="AA73" s="116" t="s">
        <v>386</v>
      </c>
      <c r="AB73" s="624"/>
      <c r="AC73" s="70"/>
      <c r="AD73" s="71"/>
      <c r="AE73" s="72"/>
    </row>
    <row r="74" spans="1:31">
      <c r="A74" s="576"/>
      <c r="B74" s="561"/>
      <c r="C74" s="581"/>
      <c r="D74" s="588"/>
      <c r="E74" s="561"/>
      <c r="F74" s="562"/>
      <c r="G74" s="25"/>
      <c r="H74" s="1610"/>
      <c r="I74" s="1610"/>
      <c r="J74" s="1610"/>
      <c r="K74" s="1610"/>
      <c r="L74" s="1610"/>
      <c r="M74" s="1610"/>
      <c r="N74" s="1654" t="s">
        <v>247</v>
      </c>
      <c r="O74" s="1654"/>
      <c r="P74" s="1661">
        <f>IFERROR(P68+P71,P68)</f>
        <v>0</v>
      </c>
      <c r="Q74" s="1662"/>
      <c r="R74" s="1662"/>
      <c r="S74" s="1663"/>
      <c r="T74" s="1661">
        <f>IFERROR(T68+T71,T68)</f>
        <v>0</v>
      </c>
      <c r="U74" s="1662"/>
      <c r="V74" s="1662"/>
      <c r="W74" s="1663"/>
      <c r="X74" s="1902" t="str">
        <f>IFERROR(T74/P74*100,"")</f>
        <v/>
      </c>
      <c r="Y74" s="1903"/>
      <c r="Z74" s="1903"/>
      <c r="AA74" s="1039" t="s">
        <v>386</v>
      </c>
      <c r="AB74" s="624"/>
      <c r="AC74" s="70"/>
      <c r="AD74" s="71"/>
      <c r="AE74" s="72"/>
    </row>
    <row r="75" spans="1:31">
      <c r="A75" s="576"/>
      <c r="B75" s="561"/>
      <c r="C75" s="581"/>
      <c r="D75" s="588"/>
      <c r="E75" s="561"/>
      <c r="F75" s="562"/>
      <c r="G75" s="25"/>
      <c r="H75" s="1610"/>
      <c r="I75" s="1610"/>
      <c r="J75" s="1610"/>
      <c r="K75" s="1610"/>
      <c r="L75" s="1610"/>
      <c r="M75" s="1610"/>
      <c r="N75" s="1655" t="s">
        <v>255</v>
      </c>
      <c r="O75" s="1655"/>
      <c r="P75" s="1664"/>
      <c r="Q75" s="1665"/>
      <c r="R75" s="1665"/>
      <c r="S75" s="1472"/>
      <c r="T75" s="1664"/>
      <c r="U75" s="1665"/>
      <c r="V75" s="1665"/>
      <c r="W75" s="1472"/>
      <c r="X75" s="1904"/>
      <c r="Y75" s="1905"/>
      <c r="Z75" s="1905"/>
      <c r="AA75" s="1042"/>
      <c r="AB75" s="624"/>
      <c r="AC75" s="70"/>
      <c r="AD75" s="71"/>
      <c r="AE75" s="72"/>
    </row>
    <row r="76" spans="1:31">
      <c r="A76" s="576"/>
      <c r="B76" s="561"/>
      <c r="C76" s="581"/>
      <c r="D76" s="588"/>
      <c r="E76" s="561"/>
      <c r="F76" s="562"/>
      <c r="G76" s="25"/>
      <c r="V76" s="583"/>
      <c r="W76" s="583"/>
      <c r="X76" s="623"/>
      <c r="Y76" s="623"/>
      <c r="Z76" s="623"/>
      <c r="AA76" s="623"/>
      <c r="AB76" s="624"/>
      <c r="AC76" s="70"/>
      <c r="AD76" s="71"/>
      <c r="AE76" s="72"/>
    </row>
    <row r="77" spans="1:31">
      <c r="A77" s="576"/>
      <c r="B77" s="561"/>
      <c r="C77" s="581"/>
      <c r="D77" s="588"/>
      <c r="E77" s="561"/>
      <c r="F77" s="562"/>
      <c r="G77" s="25"/>
      <c r="H77" s="1644" t="s">
        <v>17</v>
      </c>
      <c r="I77" s="1644"/>
      <c r="J77" s="1645" t="s">
        <v>390</v>
      </c>
      <c r="K77" s="1645"/>
      <c r="L77" s="1645"/>
      <c r="M77" s="1645"/>
      <c r="N77" s="1645"/>
      <c r="O77" s="1645"/>
      <c r="P77" s="1645"/>
      <c r="Q77" s="1645"/>
      <c r="R77" s="1645"/>
      <c r="S77" s="1645"/>
      <c r="T77" s="1645"/>
      <c r="U77" s="1645"/>
      <c r="V77" s="583"/>
      <c r="W77" s="583"/>
      <c r="X77" s="623"/>
      <c r="Y77" s="623"/>
      <c r="Z77" s="623"/>
      <c r="AA77" s="623"/>
      <c r="AB77" s="624"/>
      <c r="AC77" s="70"/>
      <c r="AD77" s="71"/>
      <c r="AE77" s="72"/>
    </row>
    <row r="78" spans="1:31">
      <c r="A78" s="576"/>
      <c r="B78" s="561"/>
      <c r="C78" s="581"/>
      <c r="D78" s="588"/>
      <c r="E78" s="561"/>
      <c r="F78" s="562"/>
      <c r="G78" s="25"/>
      <c r="H78" s="1644"/>
      <c r="I78" s="1644"/>
      <c r="J78" s="1645" t="s">
        <v>105</v>
      </c>
      <c r="K78" s="1645"/>
      <c r="L78" s="1645"/>
      <c r="M78" s="1645"/>
      <c r="N78" s="1645"/>
      <c r="O78" s="1645"/>
      <c r="P78" s="1645" t="s">
        <v>113</v>
      </c>
      <c r="Q78" s="1645"/>
      <c r="R78" s="1645"/>
      <c r="S78" s="1645"/>
      <c r="T78" s="1645"/>
      <c r="U78" s="1645"/>
      <c r="V78" s="583"/>
      <c r="W78" s="583"/>
      <c r="X78" s="623"/>
      <c r="Y78" s="623"/>
      <c r="Z78" s="623"/>
      <c r="AA78" s="623"/>
      <c r="AB78" s="624"/>
      <c r="AC78" s="70"/>
      <c r="AD78" s="71"/>
      <c r="AE78" s="72"/>
    </row>
    <row r="79" spans="1:31">
      <c r="A79" s="576"/>
      <c r="B79" s="561"/>
      <c r="C79" s="581"/>
      <c r="D79" s="588"/>
      <c r="E79" s="561"/>
      <c r="F79" s="562"/>
      <c r="G79" s="25"/>
      <c r="H79" s="1644" t="s">
        <v>279</v>
      </c>
      <c r="I79" s="1644"/>
      <c r="J79" s="1646"/>
      <c r="K79" s="1646"/>
      <c r="L79" s="1646"/>
      <c r="M79" s="1646"/>
      <c r="N79" s="1646"/>
      <c r="O79" s="1646"/>
      <c r="P79" s="1646"/>
      <c r="Q79" s="1646"/>
      <c r="R79" s="1646"/>
      <c r="S79" s="1646"/>
      <c r="T79" s="1646"/>
      <c r="U79" s="1646"/>
      <c r="V79" s="583"/>
      <c r="W79" s="583"/>
      <c r="X79" s="623"/>
      <c r="Y79" s="623"/>
      <c r="Z79" s="623"/>
      <c r="AA79" s="623"/>
      <c r="AB79" s="624"/>
      <c r="AC79" s="70"/>
      <c r="AD79" s="71"/>
      <c r="AE79" s="72"/>
    </row>
    <row r="80" spans="1:31">
      <c r="A80" s="576"/>
      <c r="B80" s="561"/>
      <c r="C80" s="581"/>
      <c r="D80" s="588"/>
      <c r="E80" s="561"/>
      <c r="F80" s="562"/>
      <c r="G80" s="25"/>
      <c r="H80" s="1644" t="s">
        <v>239</v>
      </c>
      <c r="I80" s="1644"/>
      <c r="J80" s="1646"/>
      <c r="K80" s="1646"/>
      <c r="L80" s="1646"/>
      <c r="M80" s="1646"/>
      <c r="N80" s="1646"/>
      <c r="O80" s="1646"/>
      <c r="P80" s="1646"/>
      <c r="Q80" s="1646"/>
      <c r="R80" s="1646"/>
      <c r="S80" s="1646"/>
      <c r="T80" s="1646"/>
      <c r="U80" s="1646"/>
      <c r="V80" s="583"/>
      <c r="W80" s="583"/>
      <c r="X80" s="623"/>
      <c r="Y80" s="623"/>
      <c r="Z80" s="623"/>
      <c r="AA80" s="623"/>
      <c r="AB80" s="624"/>
      <c r="AC80" s="70"/>
      <c r="AD80" s="71"/>
      <c r="AE80" s="72"/>
    </row>
    <row r="81" spans="1:31">
      <c r="A81" s="576"/>
      <c r="B81" s="561"/>
      <c r="C81" s="581"/>
      <c r="D81" s="588"/>
      <c r="E81" s="561"/>
      <c r="F81" s="562"/>
      <c r="G81" s="25"/>
      <c r="H81" s="1644" t="s">
        <v>248</v>
      </c>
      <c r="I81" s="1644"/>
      <c r="J81" s="1646"/>
      <c r="K81" s="1646"/>
      <c r="L81" s="1646"/>
      <c r="M81" s="1646"/>
      <c r="N81" s="1646"/>
      <c r="O81" s="1646"/>
      <c r="P81" s="1646"/>
      <c r="Q81" s="1646"/>
      <c r="R81" s="1646"/>
      <c r="S81" s="1646"/>
      <c r="T81" s="1646"/>
      <c r="U81" s="1646"/>
      <c r="V81" s="583"/>
      <c r="W81" s="583"/>
      <c r="X81" s="623"/>
      <c r="Y81" s="623"/>
      <c r="Z81" s="623"/>
      <c r="AA81" s="623"/>
      <c r="AB81" s="624"/>
      <c r="AC81" s="70"/>
      <c r="AD81" s="71"/>
      <c r="AE81" s="72"/>
    </row>
    <row r="82" spans="1:31">
      <c r="A82" s="576"/>
      <c r="B82" s="561"/>
      <c r="C82" s="581"/>
      <c r="D82" s="588"/>
      <c r="E82" s="561"/>
      <c r="F82" s="562"/>
      <c r="G82" s="25"/>
      <c r="H82" s="1644" t="s">
        <v>256</v>
      </c>
      <c r="I82" s="1644"/>
      <c r="J82" s="1646"/>
      <c r="K82" s="1646"/>
      <c r="L82" s="1646"/>
      <c r="M82" s="1646"/>
      <c r="N82" s="1646"/>
      <c r="O82" s="1646"/>
      <c r="P82" s="1646"/>
      <c r="Q82" s="1646"/>
      <c r="R82" s="1646"/>
      <c r="S82" s="1646"/>
      <c r="T82" s="1646"/>
      <c r="U82" s="1646"/>
      <c r="V82" s="583"/>
      <c r="W82" s="583"/>
      <c r="X82" s="623"/>
      <c r="Y82" s="623"/>
      <c r="Z82" s="623"/>
      <c r="AA82" s="623"/>
      <c r="AB82" s="624"/>
      <c r="AC82" s="70"/>
      <c r="AD82" s="71"/>
      <c r="AE82" s="72"/>
    </row>
    <row r="83" spans="1:31">
      <c r="A83" s="576"/>
      <c r="B83" s="561"/>
      <c r="C83" s="581"/>
      <c r="D83" s="588"/>
      <c r="E83" s="561"/>
      <c r="F83" s="562"/>
      <c r="G83" s="25"/>
      <c r="H83" s="1644" t="s">
        <v>270</v>
      </c>
      <c r="I83" s="1644"/>
      <c r="J83" s="1646"/>
      <c r="K83" s="1646"/>
      <c r="L83" s="1646"/>
      <c r="M83" s="1646"/>
      <c r="N83" s="1646"/>
      <c r="O83" s="1646"/>
      <c r="P83" s="1646"/>
      <c r="Q83" s="1646"/>
      <c r="R83" s="1646"/>
      <c r="S83" s="1646"/>
      <c r="T83" s="1646"/>
      <c r="U83" s="1646"/>
      <c r="V83" s="583"/>
      <c r="W83" s="583"/>
      <c r="X83" s="623"/>
      <c r="Y83" s="623"/>
      <c r="Z83" s="623"/>
      <c r="AA83" s="623"/>
      <c r="AB83" s="624"/>
      <c r="AC83" s="70"/>
      <c r="AD83" s="71"/>
      <c r="AE83" s="72"/>
    </row>
    <row r="84" spans="1:31">
      <c r="A84" s="576"/>
      <c r="B84" s="561"/>
      <c r="C84" s="581"/>
      <c r="D84" s="588"/>
      <c r="E84" s="561"/>
      <c r="F84" s="562"/>
      <c r="G84" s="25"/>
      <c r="H84" s="1644" t="s">
        <v>273</v>
      </c>
      <c r="I84" s="1644"/>
      <c r="J84" s="1646"/>
      <c r="K84" s="1646"/>
      <c r="L84" s="1646"/>
      <c r="M84" s="1646"/>
      <c r="N84" s="1646"/>
      <c r="O84" s="1646"/>
      <c r="P84" s="1646"/>
      <c r="Q84" s="1646"/>
      <c r="R84" s="1646"/>
      <c r="S84" s="1646"/>
      <c r="T84" s="1646"/>
      <c r="U84" s="1646"/>
      <c r="V84" s="583"/>
      <c r="W84" s="583"/>
      <c r="X84" s="623"/>
      <c r="Y84" s="623"/>
      <c r="Z84" s="623"/>
      <c r="AA84" s="623"/>
      <c r="AB84" s="624"/>
      <c r="AC84" s="70"/>
      <c r="AD84" s="71"/>
      <c r="AE84" s="72"/>
    </row>
    <row r="85" spans="1:31">
      <c r="A85" s="598"/>
      <c r="B85" s="563"/>
      <c r="C85" s="585"/>
      <c r="D85" s="632"/>
      <c r="E85" s="563"/>
      <c r="F85" s="564"/>
      <c r="G85" s="66"/>
      <c r="H85" s="23"/>
      <c r="I85" s="23"/>
      <c r="J85" s="23"/>
      <c r="K85" s="23"/>
      <c r="L85" s="23"/>
      <c r="M85" s="23"/>
      <c r="N85" s="23"/>
      <c r="O85" s="23"/>
      <c r="P85" s="23"/>
      <c r="Q85" s="23"/>
      <c r="R85" s="23"/>
      <c r="S85" s="23"/>
      <c r="T85" s="23"/>
      <c r="U85" s="23"/>
      <c r="V85" s="586"/>
      <c r="W85" s="586"/>
      <c r="X85" s="386"/>
      <c r="Y85" s="386"/>
      <c r="Z85" s="386"/>
      <c r="AA85" s="386"/>
      <c r="AB85" s="34"/>
      <c r="AC85" s="73"/>
      <c r="AD85" s="74"/>
      <c r="AE85" s="75"/>
    </row>
    <row r="86" spans="1:31" ht="3" customHeight="1">
      <c r="A86" s="576"/>
      <c r="B86" s="561"/>
      <c r="C86" s="581"/>
      <c r="D86" s="588"/>
      <c r="E86" s="561"/>
      <c r="F86" s="562"/>
      <c r="G86" s="25"/>
      <c r="V86" s="583"/>
      <c r="W86" s="583"/>
      <c r="X86" s="623"/>
      <c r="Y86" s="623"/>
      <c r="Z86" s="623"/>
      <c r="AA86" s="623"/>
      <c r="AB86" s="624"/>
      <c r="AC86" s="70"/>
      <c r="AD86" s="71"/>
      <c r="AE86" s="72"/>
    </row>
    <row r="87" spans="1:31" ht="13.5" customHeight="1">
      <c r="A87" s="576"/>
      <c r="B87" s="561">
        <v>4</v>
      </c>
      <c r="C87" s="1264" t="s">
        <v>396</v>
      </c>
      <c r="D87" s="1265" t="s">
        <v>358</v>
      </c>
      <c r="E87" s="1318" t="s">
        <v>1122</v>
      </c>
      <c r="F87" s="1403"/>
      <c r="G87" s="25"/>
      <c r="AB87" s="624"/>
      <c r="AC87" s="70"/>
      <c r="AD87" s="71"/>
      <c r="AE87" s="72"/>
    </row>
    <row r="88" spans="1:31" ht="13.5" customHeight="1">
      <c r="A88" s="576"/>
      <c r="B88" s="561"/>
      <c r="C88" s="1264"/>
      <c r="D88" s="1265"/>
      <c r="E88" s="1318"/>
      <c r="F88" s="1403"/>
      <c r="G88" s="25"/>
      <c r="H88" s="1268" t="s">
        <v>71</v>
      </c>
      <c r="I88" s="1268"/>
      <c r="J88" s="1268"/>
      <c r="K88" s="1268"/>
      <c r="L88" s="1268"/>
      <c r="M88" s="1268"/>
      <c r="N88" s="1268"/>
      <c r="O88" s="1246" t="s">
        <v>297</v>
      </c>
      <c r="P88" s="1246"/>
      <c r="Q88" s="1246"/>
      <c r="R88" s="1246"/>
      <c r="S88" s="1246"/>
      <c r="T88" s="1246"/>
      <c r="U88" s="1246"/>
      <c r="V88" s="1246"/>
      <c r="W88" s="1246"/>
      <c r="AB88" s="624"/>
      <c r="AC88" s="1261" t="s">
        <v>558</v>
      </c>
      <c r="AD88" s="1262"/>
      <c r="AE88" s="1263"/>
    </row>
    <row r="89" spans="1:31">
      <c r="A89" s="576"/>
      <c r="B89" s="561"/>
      <c r="C89" s="581"/>
      <c r="D89" s="588"/>
      <c r="E89" s="1318"/>
      <c r="F89" s="1403"/>
      <c r="G89" s="25"/>
      <c r="H89" s="1268"/>
      <c r="I89" s="1268"/>
      <c r="J89" s="1268"/>
      <c r="K89" s="1268"/>
      <c r="L89" s="1268"/>
      <c r="M89" s="1268"/>
      <c r="N89" s="1268"/>
      <c r="O89" s="1246"/>
      <c r="P89" s="1246"/>
      <c r="Q89" s="1246"/>
      <c r="R89" s="1246"/>
      <c r="S89" s="1246"/>
      <c r="T89" s="1246"/>
      <c r="U89" s="1246"/>
      <c r="V89" s="1246"/>
      <c r="W89" s="1246"/>
      <c r="AB89" s="624"/>
      <c r="AC89" s="1261"/>
      <c r="AD89" s="1262"/>
      <c r="AE89" s="1263"/>
    </row>
    <row r="90" spans="1:31">
      <c r="A90" s="576"/>
      <c r="B90" s="561"/>
      <c r="C90" s="581"/>
      <c r="D90" s="588"/>
      <c r="E90" s="1318"/>
      <c r="F90" s="1403"/>
      <c r="G90" s="25"/>
      <c r="AB90" s="624"/>
      <c r="AC90" s="70"/>
      <c r="AD90" s="71"/>
      <c r="AE90" s="72"/>
    </row>
    <row r="91" spans="1:31">
      <c r="A91" s="576"/>
      <c r="B91" s="561"/>
      <c r="C91" s="581"/>
      <c r="D91" s="588"/>
      <c r="E91" s="1318"/>
      <c r="F91" s="1403"/>
      <c r="G91" s="25"/>
      <c r="H91" s="560" t="s">
        <v>397</v>
      </c>
      <c r="AB91" s="624"/>
      <c r="AC91" s="70"/>
      <c r="AD91" s="71"/>
      <c r="AE91" s="72"/>
    </row>
    <row r="92" spans="1:31" ht="12" customHeight="1">
      <c r="A92" s="576"/>
      <c r="B92" s="561"/>
      <c r="C92" s="581"/>
      <c r="D92" s="588"/>
      <c r="E92" s="1318"/>
      <c r="F92" s="1403"/>
      <c r="G92" s="25"/>
      <c r="H92" s="620" t="s">
        <v>814</v>
      </c>
      <c r="I92" s="620"/>
      <c r="J92" s="620"/>
      <c r="K92" s="620"/>
      <c r="L92" s="620"/>
      <c r="M92" s="620"/>
      <c r="N92" s="620"/>
      <c r="O92" s="620"/>
      <c r="P92" s="620"/>
      <c r="Q92" s="620"/>
      <c r="R92" s="620"/>
      <c r="S92" s="620"/>
      <c r="T92" s="620"/>
      <c r="U92" s="620"/>
      <c r="V92" s="620"/>
      <c r="W92" s="620"/>
      <c r="X92" s="620"/>
      <c r="Y92" s="620"/>
      <c r="Z92" s="620"/>
      <c r="AA92" s="620"/>
      <c r="AB92" s="624"/>
      <c r="AC92" s="70"/>
      <c r="AD92" s="71"/>
      <c r="AE92" s="72"/>
    </row>
    <row r="93" spans="1:31">
      <c r="A93" s="576"/>
      <c r="B93" s="561"/>
      <c r="C93" s="581"/>
      <c r="D93" s="588"/>
      <c r="E93" s="1266" t="s">
        <v>1389</v>
      </c>
      <c r="F93" s="1267"/>
      <c r="G93" s="25"/>
      <c r="H93" s="1852"/>
      <c r="I93" s="1853"/>
      <c r="J93" s="1853"/>
      <c r="K93" s="1853"/>
      <c r="L93" s="1853"/>
      <c r="M93" s="1853"/>
      <c r="N93" s="1853"/>
      <c r="O93" s="1853"/>
      <c r="P93" s="1853"/>
      <c r="Q93" s="1853"/>
      <c r="R93" s="1853"/>
      <c r="S93" s="1853"/>
      <c r="T93" s="1853"/>
      <c r="U93" s="1853"/>
      <c r="V93" s="1853"/>
      <c r="W93" s="1853"/>
      <c r="X93" s="1853"/>
      <c r="Y93" s="1853"/>
      <c r="Z93" s="1853"/>
      <c r="AA93" s="1854"/>
      <c r="AB93" s="624"/>
      <c r="AC93" s="70"/>
      <c r="AD93" s="71"/>
      <c r="AE93" s="72"/>
    </row>
    <row r="94" spans="1:31">
      <c r="A94" s="576"/>
      <c r="B94" s="561"/>
      <c r="C94" s="581"/>
      <c r="D94" s="588"/>
      <c r="E94" s="1266"/>
      <c r="F94" s="1267"/>
      <c r="G94" s="25"/>
      <c r="H94" s="1855"/>
      <c r="I94" s="1856"/>
      <c r="J94" s="1856"/>
      <c r="K94" s="1856"/>
      <c r="L94" s="1856"/>
      <c r="M94" s="1856"/>
      <c r="N94" s="1856"/>
      <c r="O94" s="1856"/>
      <c r="P94" s="1856"/>
      <c r="Q94" s="1856"/>
      <c r="R94" s="1856"/>
      <c r="S94" s="1856"/>
      <c r="T94" s="1856"/>
      <c r="U94" s="1856"/>
      <c r="V94" s="1856"/>
      <c r="W94" s="1856"/>
      <c r="X94" s="1856"/>
      <c r="Y94" s="1856"/>
      <c r="Z94" s="1856"/>
      <c r="AA94" s="1857"/>
      <c r="AB94" s="624"/>
      <c r="AC94" s="70"/>
      <c r="AD94" s="71"/>
      <c r="AE94" s="72"/>
    </row>
    <row r="95" spans="1:31" ht="13.5" customHeight="1">
      <c r="A95" s="576"/>
      <c r="B95" s="561"/>
      <c r="C95" s="581"/>
      <c r="D95" s="588"/>
      <c r="E95" s="1266"/>
      <c r="F95" s="1267"/>
      <c r="G95" s="25"/>
      <c r="H95" s="1855"/>
      <c r="I95" s="1856"/>
      <c r="J95" s="1856"/>
      <c r="K95" s="1856"/>
      <c r="L95" s="1856"/>
      <c r="M95" s="1856"/>
      <c r="N95" s="1856"/>
      <c r="O95" s="1856"/>
      <c r="P95" s="1856"/>
      <c r="Q95" s="1856"/>
      <c r="R95" s="1856"/>
      <c r="S95" s="1856"/>
      <c r="T95" s="1856"/>
      <c r="U95" s="1856"/>
      <c r="V95" s="1856"/>
      <c r="W95" s="1856"/>
      <c r="X95" s="1856"/>
      <c r="Y95" s="1856"/>
      <c r="Z95" s="1856"/>
      <c r="AA95" s="1857"/>
      <c r="AB95" s="624"/>
      <c r="AC95" s="70"/>
      <c r="AD95" s="71"/>
      <c r="AE95" s="72"/>
    </row>
    <row r="96" spans="1:31">
      <c r="A96" s="576"/>
      <c r="B96" s="561"/>
      <c r="C96" s="581"/>
      <c r="D96" s="588"/>
      <c r="E96" s="1266"/>
      <c r="F96" s="1267"/>
      <c r="G96" s="25"/>
      <c r="H96" s="1855"/>
      <c r="I96" s="1856"/>
      <c r="J96" s="1856"/>
      <c r="K96" s="1856"/>
      <c r="L96" s="1856"/>
      <c r="M96" s="1856"/>
      <c r="N96" s="1856"/>
      <c r="O96" s="1856"/>
      <c r="P96" s="1856"/>
      <c r="Q96" s="1856"/>
      <c r="R96" s="1856"/>
      <c r="S96" s="1856"/>
      <c r="T96" s="1856"/>
      <c r="U96" s="1856"/>
      <c r="V96" s="1856"/>
      <c r="W96" s="1856"/>
      <c r="X96" s="1856"/>
      <c r="Y96" s="1856"/>
      <c r="Z96" s="1856"/>
      <c r="AA96" s="1857"/>
      <c r="AB96" s="624"/>
      <c r="AC96" s="70"/>
      <c r="AD96" s="71"/>
      <c r="AE96" s="72"/>
    </row>
    <row r="97" spans="1:31">
      <c r="A97" s="576"/>
      <c r="B97" s="561"/>
      <c r="C97" s="581"/>
      <c r="D97" s="588"/>
      <c r="E97" s="1266"/>
      <c r="F97" s="1267"/>
      <c r="G97" s="25"/>
      <c r="H97" s="1858"/>
      <c r="I97" s="1859"/>
      <c r="J97" s="1859"/>
      <c r="K97" s="1859"/>
      <c r="L97" s="1859"/>
      <c r="M97" s="1859"/>
      <c r="N97" s="1859"/>
      <c r="O97" s="1859"/>
      <c r="P97" s="1859"/>
      <c r="Q97" s="1859"/>
      <c r="R97" s="1859"/>
      <c r="S97" s="1859"/>
      <c r="T97" s="1859"/>
      <c r="U97" s="1859"/>
      <c r="V97" s="1859"/>
      <c r="W97" s="1859"/>
      <c r="X97" s="1859"/>
      <c r="Y97" s="1859"/>
      <c r="Z97" s="1859"/>
      <c r="AA97" s="1860"/>
      <c r="AB97" s="624"/>
      <c r="AC97" s="70"/>
      <c r="AD97" s="71"/>
      <c r="AE97" s="72"/>
    </row>
    <row r="98" spans="1:31" ht="13.5" customHeight="1">
      <c r="A98" s="576"/>
      <c r="B98" s="561"/>
      <c r="C98" s="581"/>
      <c r="D98" s="588"/>
      <c r="E98" s="1266"/>
      <c r="F98" s="1267"/>
      <c r="G98" s="25"/>
      <c r="H98" s="613"/>
      <c r="I98" s="613"/>
      <c r="J98" s="613"/>
      <c r="K98" s="613"/>
      <c r="L98" s="613"/>
      <c r="M98" s="613"/>
      <c r="N98" s="613"/>
      <c r="O98" s="613"/>
      <c r="P98" s="613"/>
      <c r="Q98" s="613"/>
      <c r="R98" s="613"/>
      <c r="S98" s="613"/>
      <c r="T98" s="613"/>
      <c r="U98" s="613"/>
      <c r="V98" s="613"/>
      <c r="W98" s="613"/>
      <c r="X98" s="613"/>
      <c r="Y98" s="613"/>
      <c r="Z98" s="613"/>
      <c r="AA98" s="613"/>
      <c r="AB98" s="624"/>
      <c r="AC98" s="70"/>
      <c r="AD98" s="71"/>
      <c r="AE98" s="72"/>
    </row>
    <row r="99" spans="1:31">
      <c r="A99" s="576"/>
      <c r="B99" s="561"/>
      <c r="C99" s="581"/>
      <c r="D99" s="588"/>
      <c r="E99" s="1266"/>
      <c r="F99" s="1267"/>
      <c r="G99" s="25"/>
      <c r="H99" s="620" t="s">
        <v>815</v>
      </c>
      <c r="I99" s="620"/>
      <c r="J99" s="620"/>
      <c r="K99" s="620"/>
      <c r="L99" s="620"/>
      <c r="M99" s="620"/>
      <c r="N99" s="620"/>
      <c r="O99" s="620"/>
      <c r="P99" s="620"/>
      <c r="Q99" s="620"/>
      <c r="R99" s="620"/>
      <c r="S99" s="620"/>
      <c r="T99" s="620"/>
      <c r="U99" s="620"/>
      <c r="V99" s="620"/>
      <c r="W99" s="620"/>
      <c r="X99" s="620"/>
      <c r="Y99" s="620"/>
      <c r="Z99" s="620"/>
      <c r="AA99" s="620"/>
      <c r="AB99" s="624"/>
      <c r="AC99" s="70"/>
      <c r="AD99" s="71"/>
      <c r="AE99" s="72"/>
    </row>
    <row r="100" spans="1:31">
      <c r="A100" s="576"/>
      <c r="B100" s="561"/>
      <c r="C100" s="581"/>
      <c r="D100" s="588"/>
      <c r="E100" s="1266"/>
      <c r="F100" s="1267"/>
      <c r="G100" s="25"/>
      <c r="H100" s="1852"/>
      <c r="I100" s="1853"/>
      <c r="J100" s="1853"/>
      <c r="K100" s="1853"/>
      <c r="L100" s="1853"/>
      <c r="M100" s="1853"/>
      <c r="N100" s="1853"/>
      <c r="O100" s="1853"/>
      <c r="P100" s="1853"/>
      <c r="Q100" s="1853"/>
      <c r="R100" s="1853"/>
      <c r="S100" s="1853"/>
      <c r="T100" s="1853"/>
      <c r="U100" s="1853"/>
      <c r="V100" s="1853"/>
      <c r="W100" s="1853"/>
      <c r="X100" s="1853"/>
      <c r="Y100" s="1853"/>
      <c r="Z100" s="1853"/>
      <c r="AA100" s="1854"/>
      <c r="AB100" s="624"/>
      <c r="AC100" s="70"/>
      <c r="AD100" s="71"/>
      <c r="AE100" s="72"/>
    </row>
    <row r="101" spans="1:31">
      <c r="A101" s="576"/>
      <c r="B101" s="561"/>
      <c r="C101" s="581"/>
      <c r="D101" s="588"/>
      <c r="E101" s="1266"/>
      <c r="F101" s="1267"/>
      <c r="G101" s="25"/>
      <c r="H101" s="1855"/>
      <c r="I101" s="1856"/>
      <c r="J101" s="1856"/>
      <c r="K101" s="1856"/>
      <c r="L101" s="1856"/>
      <c r="M101" s="1856"/>
      <c r="N101" s="1856"/>
      <c r="O101" s="1856"/>
      <c r="P101" s="1856"/>
      <c r="Q101" s="1856"/>
      <c r="R101" s="1856"/>
      <c r="S101" s="1856"/>
      <c r="T101" s="1856"/>
      <c r="U101" s="1856"/>
      <c r="V101" s="1856"/>
      <c r="W101" s="1856"/>
      <c r="X101" s="1856"/>
      <c r="Y101" s="1856"/>
      <c r="Z101" s="1856"/>
      <c r="AA101" s="1857"/>
      <c r="AB101" s="624"/>
      <c r="AC101" s="70"/>
      <c r="AD101" s="71"/>
      <c r="AE101" s="72"/>
    </row>
    <row r="102" spans="1:31">
      <c r="A102" s="576"/>
      <c r="B102" s="561"/>
      <c r="C102" s="581"/>
      <c r="D102" s="588"/>
      <c r="E102" s="1266"/>
      <c r="F102" s="1267"/>
      <c r="G102" s="25"/>
      <c r="H102" s="1855"/>
      <c r="I102" s="1856"/>
      <c r="J102" s="1856"/>
      <c r="K102" s="1856"/>
      <c r="L102" s="1856"/>
      <c r="M102" s="1856"/>
      <c r="N102" s="1856"/>
      <c r="O102" s="1856"/>
      <c r="P102" s="1856"/>
      <c r="Q102" s="1856"/>
      <c r="R102" s="1856"/>
      <c r="S102" s="1856"/>
      <c r="T102" s="1856"/>
      <c r="U102" s="1856"/>
      <c r="V102" s="1856"/>
      <c r="W102" s="1856"/>
      <c r="X102" s="1856"/>
      <c r="Y102" s="1856"/>
      <c r="Z102" s="1856"/>
      <c r="AA102" s="1857"/>
      <c r="AB102" s="624"/>
      <c r="AC102" s="70"/>
      <c r="AD102" s="71"/>
      <c r="AE102" s="72"/>
    </row>
    <row r="103" spans="1:31">
      <c r="A103" s="576"/>
      <c r="B103" s="561"/>
      <c r="C103" s="581"/>
      <c r="D103" s="588"/>
      <c r="E103" s="1266"/>
      <c r="F103" s="1267"/>
      <c r="G103" s="25"/>
      <c r="H103" s="1855"/>
      <c r="I103" s="1856"/>
      <c r="J103" s="1856"/>
      <c r="K103" s="1856"/>
      <c r="L103" s="1856"/>
      <c r="M103" s="1856"/>
      <c r="N103" s="1856"/>
      <c r="O103" s="1856"/>
      <c r="P103" s="1856"/>
      <c r="Q103" s="1856"/>
      <c r="R103" s="1856"/>
      <c r="S103" s="1856"/>
      <c r="T103" s="1856"/>
      <c r="U103" s="1856"/>
      <c r="V103" s="1856"/>
      <c r="W103" s="1856"/>
      <c r="X103" s="1856"/>
      <c r="Y103" s="1856"/>
      <c r="Z103" s="1856"/>
      <c r="AA103" s="1857"/>
      <c r="AB103" s="624"/>
      <c r="AC103" s="70"/>
      <c r="AD103" s="71"/>
      <c r="AE103" s="72"/>
    </row>
    <row r="104" spans="1:31">
      <c r="A104" s="576"/>
      <c r="B104" s="561"/>
      <c r="C104" s="581"/>
      <c r="D104" s="588"/>
      <c r="E104" s="1266"/>
      <c r="F104" s="1267"/>
      <c r="G104" s="25"/>
      <c r="H104" s="1858"/>
      <c r="I104" s="1859"/>
      <c r="J104" s="1859"/>
      <c r="K104" s="1859"/>
      <c r="L104" s="1859"/>
      <c r="M104" s="1859"/>
      <c r="N104" s="1859"/>
      <c r="O104" s="1859"/>
      <c r="P104" s="1859"/>
      <c r="Q104" s="1859"/>
      <c r="R104" s="1859"/>
      <c r="S104" s="1859"/>
      <c r="T104" s="1859"/>
      <c r="U104" s="1859"/>
      <c r="V104" s="1859"/>
      <c r="W104" s="1859"/>
      <c r="X104" s="1859"/>
      <c r="Y104" s="1859"/>
      <c r="Z104" s="1859"/>
      <c r="AA104" s="1860"/>
      <c r="AB104" s="624"/>
      <c r="AC104" s="70"/>
      <c r="AD104" s="71"/>
      <c r="AE104" s="72"/>
    </row>
    <row r="105" spans="1:31">
      <c r="A105" s="576"/>
      <c r="B105" s="561"/>
      <c r="C105" s="581"/>
      <c r="D105" s="588"/>
      <c r="E105" s="1266"/>
      <c r="F105" s="1267"/>
      <c r="G105" s="25"/>
      <c r="AB105" s="624"/>
      <c r="AC105" s="70"/>
      <c r="AD105" s="71"/>
      <c r="AE105" s="72"/>
    </row>
    <row r="106" spans="1:31">
      <c r="A106" s="576"/>
      <c r="B106" s="561"/>
      <c r="C106" s="581"/>
      <c r="D106" s="588"/>
      <c r="E106" s="1266"/>
      <c r="F106" s="1267"/>
      <c r="G106" s="25"/>
      <c r="AB106" s="624"/>
      <c r="AC106" s="70"/>
      <c r="AD106" s="71"/>
      <c r="AE106" s="72"/>
    </row>
    <row r="107" spans="1:31">
      <c r="A107" s="576"/>
      <c r="B107" s="561"/>
      <c r="C107" s="581"/>
      <c r="D107" s="588"/>
      <c r="E107" s="1266"/>
      <c r="F107" s="1267"/>
      <c r="G107" s="25"/>
      <c r="AB107" s="624"/>
      <c r="AC107" s="70"/>
      <c r="AD107" s="71"/>
      <c r="AE107" s="72"/>
    </row>
    <row r="108" spans="1:31">
      <c r="A108" s="576"/>
      <c r="B108" s="561"/>
      <c r="C108" s="581"/>
      <c r="D108" s="588"/>
      <c r="E108" s="1266"/>
      <c r="F108" s="1267"/>
      <c r="G108" s="25"/>
      <c r="AB108" s="624"/>
      <c r="AC108" s="70"/>
      <c r="AD108" s="71"/>
      <c r="AE108" s="72"/>
    </row>
    <row r="109" spans="1:31">
      <c r="A109" s="576"/>
      <c r="B109" s="561"/>
      <c r="C109" s="581"/>
      <c r="D109" s="588"/>
      <c r="E109" s="1266"/>
      <c r="F109" s="1267"/>
      <c r="G109" s="25"/>
      <c r="AB109" s="624"/>
      <c r="AC109" s="70"/>
      <c r="AD109" s="71"/>
      <c r="AE109" s="72"/>
    </row>
    <row r="110" spans="1:31">
      <c r="A110" s="576"/>
      <c r="B110" s="561"/>
      <c r="C110" s="581"/>
      <c r="D110" s="588"/>
      <c r="E110" s="1266"/>
      <c r="F110" s="1267"/>
      <c r="G110" s="25"/>
      <c r="AB110" s="624"/>
      <c r="AC110" s="70"/>
      <c r="AD110" s="71"/>
      <c r="AE110" s="72"/>
    </row>
    <row r="111" spans="1:31">
      <c r="A111" s="576"/>
      <c r="B111" s="561"/>
      <c r="C111" s="581"/>
      <c r="D111" s="588"/>
      <c r="E111" s="1266"/>
      <c r="F111" s="1267"/>
      <c r="G111" s="25"/>
      <c r="AB111" s="624"/>
      <c r="AC111" s="70"/>
      <c r="AD111" s="71"/>
      <c r="AE111" s="72"/>
    </row>
    <row r="112" spans="1:31">
      <c r="A112" s="576"/>
      <c r="B112" s="561"/>
      <c r="C112" s="581"/>
      <c r="D112" s="588"/>
      <c r="E112" s="1266"/>
      <c r="F112" s="1267"/>
      <c r="G112" s="25"/>
      <c r="AB112" s="624"/>
      <c r="AC112" s="70"/>
      <c r="AD112" s="71"/>
      <c r="AE112" s="72"/>
    </row>
    <row r="113" spans="1:31" ht="29.25" customHeight="1">
      <c r="A113" s="576"/>
      <c r="B113" s="561"/>
      <c r="C113" s="581"/>
      <c r="D113" s="588"/>
      <c r="E113" s="1266"/>
      <c r="F113" s="1267"/>
      <c r="G113" s="25"/>
      <c r="AB113" s="624"/>
      <c r="AC113" s="70"/>
      <c r="AD113" s="71"/>
      <c r="AE113" s="72"/>
    </row>
    <row r="114" spans="1:31">
      <c r="A114" s="576"/>
      <c r="B114" s="561"/>
      <c r="C114" s="581"/>
      <c r="D114" s="588"/>
      <c r="E114" s="1266" t="s">
        <v>1123</v>
      </c>
      <c r="F114" s="1267"/>
      <c r="G114" s="25"/>
      <c r="AB114" s="624"/>
      <c r="AC114" s="70"/>
      <c r="AD114" s="71"/>
      <c r="AE114" s="72"/>
    </row>
    <row r="115" spans="1:31">
      <c r="A115" s="576"/>
      <c r="B115" s="561"/>
      <c r="C115" s="581"/>
      <c r="D115" s="588"/>
      <c r="E115" s="1266"/>
      <c r="F115" s="1267"/>
      <c r="G115" s="25"/>
      <c r="AB115" s="624"/>
      <c r="AC115" s="70"/>
      <c r="AD115" s="71"/>
      <c r="AE115" s="72"/>
    </row>
    <row r="116" spans="1:31" ht="13.5" customHeight="1">
      <c r="A116" s="576"/>
      <c r="B116" s="561"/>
      <c r="C116" s="581"/>
      <c r="D116" s="588"/>
      <c r="E116" s="1266"/>
      <c r="F116" s="1267"/>
      <c r="G116" s="25"/>
      <c r="AB116" s="624"/>
      <c r="AC116" s="70"/>
      <c r="AD116" s="71"/>
      <c r="AE116" s="72"/>
    </row>
    <row r="117" spans="1:31">
      <c r="A117" s="576"/>
      <c r="B117" s="561"/>
      <c r="C117" s="581"/>
      <c r="D117" s="588"/>
      <c r="E117" s="1266"/>
      <c r="F117" s="1267"/>
      <c r="G117" s="25"/>
      <c r="AB117" s="624"/>
      <c r="AC117" s="70"/>
      <c r="AD117" s="71"/>
      <c r="AE117" s="72"/>
    </row>
    <row r="118" spans="1:31">
      <c r="A118" s="576"/>
      <c r="B118" s="561"/>
      <c r="C118" s="581"/>
      <c r="D118" s="588"/>
      <c r="E118" s="1266"/>
      <c r="F118" s="1267"/>
      <c r="G118" s="25"/>
      <c r="AB118" s="624"/>
      <c r="AC118" s="70"/>
      <c r="AD118" s="71"/>
      <c r="AE118" s="72"/>
    </row>
    <row r="119" spans="1:31" ht="10.5" customHeight="1">
      <c r="A119" s="576"/>
      <c r="B119" s="561"/>
      <c r="C119" s="581"/>
      <c r="D119" s="588"/>
      <c r="E119" s="1266"/>
      <c r="F119" s="1267"/>
      <c r="G119" s="25"/>
      <c r="AB119" s="624"/>
      <c r="AC119" s="70"/>
      <c r="AD119" s="71"/>
      <c r="AE119" s="72"/>
    </row>
    <row r="120" spans="1:31" ht="13.5" customHeight="1">
      <c r="A120" s="576"/>
      <c r="B120" s="561"/>
      <c r="C120" s="581"/>
      <c r="D120" s="570"/>
      <c r="E120" s="1266" t="s">
        <v>1124</v>
      </c>
      <c r="F120" s="1267"/>
      <c r="G120" s="25"/>
      <c r="H120" s="593"/>
      <c r="I120" s="593"/>
      <c r="J120" s="593"/>
      <c r="K120" s="593"/>
      <c r="L120" s="593"/>
      <c r="M120" s="593"/>
      <c r="N120" s="593"/>
      <c r="O120" s="593"/>
      <c r="P120" s="593"/>
      <c r="Q120" s="593"/>
      <c r="R120" s="593"/>
      <c r="S120" s="593"/>
      <c r="T120" s="593"/>
      <c r="U120" s="593"/>
      <c r="V120" s="593"/>
      <c r="W120" s="593"/>
      <c r="AB120" s="624"/>
      <c r="AC120" s="1261"/>
      <c r="AD120" s="1262"/>
      <c r="AE120" s="1263"/>
    </row>
    <row r="121" spans="1:31">
      <c r="A121" s="576"/>
      <c r="B121" s="561"/>
      <c r="C121" s="581"/>
      <c r="D121" s="588"/>
      <c r="E121" s="1266"/>
      <c r="F121" s="1267"/>
      <c r="G121" s="25"/>
      <c r="AB121" s="624"/>
      <c r="AC121" s="70"/>
      <c r="AD121" s="71"/>
      <c r="AE121" s="72"/>
    </row>
    <row r="122" spans="1:31" ht="13.5" customHeight="1">
      <c r="A122" s="576"/>
      <c r="B122" s="561"/>
      <c r="C122" s="581"/>
      <c r="D122" s="588"/>
      <c r="E122" s="1266"/>
      <c r="F122" s="1267"/>
      <c r="G122" s="25"/>
      <c r="AB122" s="624"/>
      <c r="AC122" s="70"/>
      <c r="AD122" s="71"/>
      <c r="AE122" s="72"/>
    </row>
    <row r="123" spans="1:31">
      <c r="A123" s="576"/>
      <c r="B123" s="561"/>
      <c r="C123" s="581"/>
      <c r="D123" s="588"/>
      <c r="E123" s="1266"/>
      <c r="F123" s="1267"/>
      <c r="G123" s="25"/>
      <c r="AB123" s="624"/>
      <c r="AC123" s="70"/>
      <c r="AD123" s="71"/>
      <c r="AE123" s="72"/>
    </row>
    <row r="124" spans="1:31">
      <c r="A124" s="576"/>
      <c r="B124" s="561"/>
      <c r="C124" s="581"/>
      <c r="D124" s="588"/>
      <c r="E124" s="1266"/>
      <c r="F124" s="1267"/>
      <c r="G124" s="25"/>
      <c r="AB124" s="624"/>
      <c r="AC124" s="70"/>
      <c r="AD124" s="71"/>
      <c r="AE124" s="72"/>
    </row>
    <row r="125" spans="1:31">
      <c r="A125" s="576"/>
      <c r="B125" s="561"/>
      <c r="C125" s="581"/>
      <c r="D125" s="588"/>
      <c r="E125" s="1266"/>
      <c r="F125" s="1267"/>
      <c r="G125" s="25"/>
      <c r="AB125" s="624"/>
      <c r="AC125" s="70"/>
      <c r="AD125" s="71"/>
      <c r="AE125" s="72"/>
    </row>
    <row r="126" spans="1:31">
      <c r="A126" s="576"/>
      <c r="B126" s="561"/>
      <c r="C126" s="581"/>
      <c r="D126" s="588"/>
      <c r="E126" s="1266"/>
      <c r="F126" s="1267"/>
      <c r="G126" s="25"/>
      <c r="AB126" s="624"/>
      <c r="AC126" s="70"/>
      <c r="AD126" s="71"/>
      <c r="AE126" s="72"/>
    </row>
    <row r="127" spans="1:31" ht="13.5" customHeight="1">
      <c r="A127" s="598"/>
      <c r="B127" s="563"/>
      <c r="C127" s="585"/>
      <c r="D127" s="379"/>
      <c r="E127" s="1401"/>
      <c r="F127" s="1402"/>
      <c r="G127" s="66"/>
      <c r="H127" s="380"/>
      <c r="I127" s="380"/>
      <c r="J127" s="380"/>
      <c r="K127" s="380"/>
      <c r="L127" s="380"/>
      <c r="M127" s="380"/>
      <c r="N127" s="380"/>
      <c r="O127" s="380"/>
      <c r="P127" s="380"/>
      <c r="Q127" s="380"/>
      <c r="R127" s="380"/>
      <c r="S127" s="380"/>
      <c r="T127" s="380"/>
      <c r="U127" s="380"/>
      <c r="V127" s="380"/>
      <c r="W127" s="380"/>
      <c r="X127" s="23"/>
      <c r="Y127" s="23"/>
      <c r="Z127" s="23"/>
      <c r="AA127" s="23"/>
      <c r="AB127" s="34"/>
      <c r="AC127" s="1261"/>
      <c r="AD127" s="1262"/>
      <c r="AE127" s="1263"/>
    </row>
    <row r="128" spans="1:31">
      <c r="A128" s="576"/>
      <c r="B128" s="561"/>
      <c r="C128" s="581"/>
      <c r="D128" s="588"/>
      <c r="E128" s="561"/>
      <c r="F128" s="562"/>
      <c r="G128" s="25"/>
      <c r="AB128" s="624"/>
      <c r="AC128" s="70"/>
      <c r="AD128" s="71"/>
      <c r="AE128" s="72"/>
    </row>
    <row r="129" spans="1:31" ht="13.5" customHeight="1">
      <c r="A129" s="576"/>
      <c r="B129" s="561">
        <v>5</v>
      </c>
      <c r="C129" s="1264" t="s">
        <v>399</v>
      </c>
      <c r="D129" s="1265" t="s">
        <v>358</v>
      </c>
      <c r="E129" s="1266" t="s">
        <v>400</v>
      </c>
      <c r="F129" s="1267"/>
      <c r="G129" s="25"/>
      <c r="H129" s="1268" t="s">
        <v>71</v>
      </c>
      <c r="I129" s="1268"/>
      <c r="J129" s="1268"/>
      <c r="K129" s="1268"/>
      <c r="L129" s="1268"/>
      <c r="M129" s="1268"/>
      <c r="N129" s="1268"/>
      <c r="O129" s="1246" t="s">
        <v>1319</v>
      </c>
      <c r="P129" s="1246"/>
      <c r="Q129" s="1246"/>
      <c r="R129" s="1246"/>
      <c r="S129" s="1246"/>
      <c r="T129" s="1246"/>
      <c r="U129" s="1246"/>
      <c r="V129" s="1246"/>
      <c r="W129" s="1246"/>
      <c r="AB129" s="624"/>
      <c r="AC129" s="1261" t="s">
        <v>558</v>
      </c>
      <c r="AD129" s="1262"/>
      <c r="AE129" s="1263"/>
    </row>
    <row r="130" spans="1:31">
      <c r="A130" s="576"/>
      <c r="B130" s="561"/>
      <c r="C130" s="1264"/>
      <c r="D130" s="1265"/>
      <c r="E130" s="1266"/>
      <c r="F130" s="1267"/>
      <c r="G130" s="25"/>
      <c r="H130" s="1268"/>
      <c r="I130" s="1268"/>
      <c r="J130" s="1268"/>
      <c r="K130" s="1268"/>
      <c r="L130" s="1268"/>
      <c r="M130" s="1268"/>
      <c r="N130" s="1268"/>
      <c r="O130" s="1246"/>
      <c r="P130" s="1246"/>
      <c r="Q130" s="1246"/>
      <c r="R130" s="1246"/>
      <c r="S130" s="1246"/>
      <c r="T130" s="1246"/>
      <c r="U130" s="1246"/>
      <c r="V130" s="1246"/>
      <c r="W130" s="1246"/>
      <c r="AB130" s="624"/>
      <c r="AC130" s="1261"/>
      <c r="AD130" s="1262"/>
      <c r="AE130" s="1263"/>
    </row>
    <row r="131" spans="1:31">
      <c r="A131" s="576"/>
      <c r="B131" s="561"/>
      <c r="C131" s="581"/>
      <c r="D131" s="588"/>
      <c r="E131" s="1266"/>
      <c r="F131" s="1267"/>
      <c r="G131" s="25"/>
      <c r="H131" s="1425" t="s">
        <v>1144</v>
      </c>
      <c r="I131" s="1425"/>
      <c r="J131" s="1425"/>
      <c r="K131" s="1425"/>
      <c r="L131" s="1425"/>
      <c r="M131" s="1425"/>
      <c r="N131" s="1425"/>
      <c r="O131" s="1425"/>
      <c r="P131" s="1425"/>
      <c r="Q131" s="1425"/>
      <c r="R131" s="1425"/>
      <c r="S131" s="1425"/>
      <c r="T131" s="1425"/>
      <c r="U131" s="1425"/>
      <c r="V131" s="1425"/>
      <c r="W131" s="1425"/>
      <c r="X131" s="1425"/>
      <c r="Y131" s="1425"/>
      <c r="Z131" s="1425"/>
      <c r="AA131" s="1425"/>
      <c r="AB131" s="624"/>
      <c r="AC131" s="70"/>
      <c r="AD131" s="71"/>
      <c r="AE131" s="72"/>
    </row>
    <row r="132" spans="1:31" ht="13.5" customHeight="1">
      <c r="A132" s="576"/>
      <c r="B132" s="561"/>
      <c r="C132" s="581"/>
      <c r="D132" s="588"/>
      <c r="E132" s="1266"/>
      <c r="F132" s="1267"/>
      <c r="G132" s="25"/>
      <c r="H132" s="1425"/>
      <c r="I132" s="1425"/>
      <c r="J132" s="1425"/>
      <c r="K132" s="1425"/>
      <c r="L132" s="1425"/>
      <c r="M132" s="1425"/>
      <c r="N132" s="1425"/>
      <c r="O132" s="1425"/>
      <c r="P132" s="1425"/>
      <c r="Q132" s="1425"/>
      <c r="R132" s="1425"/>
      <c r="S132" s="1425"/>
      <c r="T132" s="1425"/>
      <c r="U132" s="1425"/>
      <c r="V132" s="1425"/>
      <c r="W132" s="1425"/>
      <c r="X132" s="1425"/>
      <c r="Y132" s="1425"/>
      <c r="Z132" s="1425"/>
      <c r="AA132" s="1425"/>
      <c r="AB132" s="624"/>
      <c r="AC132" s="70"/>
      <c r="AD132" s="71"/>
      <c r="AE132" s="72"/>
    </row>
    <row r="133" spans="1:31">
      <c r="A133" s="576"/>
      <c r="B133" s="561"/>
      <c r="C133" s="581"/>
      <c r="D133" s="588"/>
      <c r="E133" s="561"/>
      <c r="F133" s="562"/>
      <c r="G133" s="25"/>
      <c r="H133" s="1425"/>
      <c r="I133" s="1425"/>
      <c r="J133" s="1425"/>
      <c r="K133" s="1425"/>
      <c r="L133" s="1425"/>
      <c r="M133" s="1425"/>
      <c r="N133" s="1425"/>
      <c r="O133" s="1425"/>
      <c r="P133" s="1425"/>
      <c r="Q133" s="1425"/>
      <c r="R133" s="1425"/>
      <c r="S133" s="1425"/>
      <c r="T133" s="1425"/>
      <c r="U133" s="1425"/>
      <c r="V133" s="1425"/>
      <c r="W133" s="1425"/>
      <c r="X133" s="1425"/>
      <c r="Y133" s="1425"/>
      <c r="Z133" s="1425"/>
      <c r="AA133" s="1425"/>
      <c r="AB133" s="624"/>
      <c r="AC133" s="70"/>
      <c r="AD133" s="71"/>
      <c r="AE133" s="72"/>
    </row>
    <row r="134" spans="1:31">
      <c r="A134" s="576"/>
      <c r="B134" s="561"/>
      <c r="C134" s="581"/>
      <c r="D134" s="588"/>
      <c r="E134" s="561"/>
      <c r="F134" s="562"/>
      <c r="G134" s="25"/>
      <c r="H134" s="1425"/>
      <c r="I134" s="1425"/>
      <c r="J134" s="1425"/>
      <c r="K134" s="1425"/>
      <c r="L134" s="1425"/>
      <c r="M134" s="1425"/>
      <c r="N134" s="1425"/>
      <c r="O134" s="1425"/>
      <c r="P134" s="1425"/>
      <c r="Q134" s="1425"/>
      <c r="R134" s="1425"/>
      <c r="S134" s="1425"/>
      <c r="T134" s="1425"/>
      <c r="U134" s="1425"/>
      <c r="V134" s="1425"/>
      <c r="W134" s="1425"/>
      <c r="X134" s="1425"/>
      <c r="Y134" s="1425"/>
      <c r="Z134" s="1425"/>
      <c r="AA134" s="1425"/>
      <c r="AB134" s="624"/>
      <c r="AC134" s="70"/>
      <c r="AD134" s="71"/>
      <c r="AE134" s="72"/>
    </row>
    <row r="135" spans="1:31">
      <c r="A135" s="576"/>
      <c r="B135" s="561"/>
      <c r="C135" s="581"/>
      <c r="D135" s="588"/>
      <c r="E135" s="561"/>
      <c r="F135" s="562"/>
      <c r="G135" s="25"/>
      <c r="AB135" s="624"/>
      <c r="AC135" s="70"/>
      <c r="AD135" s="71"/>
      <c r="AE135" s="72"/>
    </row>
    <row r="136" spans="1:31" ht="13.5" customHeight="1">
      <c r="A136" s="576"/>
      <c r="B136" s="561">
        <v>6</v>
      </c>
      <c r="C136" s="1264" t="s">
        <v>401</v>
      </c>
      <c r="D136" s="1265" t="s">
        <v>358</v>
      </c>
      <c r="E136" s="1266" t="s">
        <v>402</v>
      </c>
      <c r="F136" s="1267"/>
      <c r="G136" s="25"/>
      <c r="H136" s="1268" t="s">
        <v>71</v>
      </c>
      <c r="I136" s="1268"/>
      <c r="J136" s="1268"/>
      <c r="K136" s="1268"/>
      <c r="L136" s="1268"/>
      <c r="M136" s="1268"/>
      <c r="N136" s="1268"/>
      <c r="O136" s="1246" t="s">
        <v>1319</v>
      </c>
      <c r="P136" s="1246"/>
      <c r="Q136" s="1246"/>
      <c r="R136" s="1246"/>
      <c r="S136" s="1246"/>
      <c r="T136" s="1246"/>
      <c r="U136" s="1246"/>
      <c r="V136" s="1246"/>
      <c r="W136" s="1246"/>
      <c r="AB136" s="624"/>
      <c r="AC136" s="1261" t="s">
        <v>558</v>
      </c>
      <c r="AD136" s="1262"/>
      <c r="AE136" s="1263"/>
    </row>
    <row r="137" spans="1:31">
      <c r="A137" s="576"/>
      <c r="B137" s="561"/>
      <c r="C137" s="1264"/>
      <c r="D137" s="1265"/>
      <c r="E137" s="1266"/>
      <c r="F137" s="1267"/>
      <c r="G137" s="25"/>
      <c r="H137" s="1268"/>
      <c r="I137" s="1268"/>
      <c r="J137" s="1268"/>
      <c r="K137" s="1268"/>
      <c r="L137" s="1268"/>
      <c r="M137" s="1268"/>
      <c r="N137" s="1268"/>
      <c r="O137" s="1246"/>
      <c r="P137" s="1246"/>
      <c r="Q137" s="1246"/>
      <c r="R137" s="1246"/>
      <c r="S137" s="1246"/>
      <c r="T137" s="1246"/>
      <c r="U137" s="1246"/>
      <c r="V137" s="1246"/>
      <c r="W137" s="1246"/>
      <c r="AB137" s="624"/>
      <c r="AC137" s="1261"/>
      <c r="AD137" s="1262"/>
      <c r="AE137" s="1263"/>
    </row>
    <row r="138" spans="1:31">
      <c r="A138" s="576"/>
      <c r="B138" s="561"/>
      <c r="C138" s="581"/>
      <c r="D138" s="588"/>
      <c r="E138" s="1266"/>
      <c r="F138" s="1267"/>
      <c r="G138" s="25"/>
      <c r="AB138" s="624"/>
      <c r="AC138" s="70"/>
      <c r="AD138" s="71"/>
      <c r="AE138" s="72"/>
    </row>
    <row r="139" spans="1:31">
      <c r="A139" s="576"/>
      <c r="B139" s="561"/>
      <c r="C139" s="581"/>
      <c r="D139" s="588"/>
      <c r="E139" s="1266"/>
      <c r="F139" s="1267"/>
      <c r="G139" s="25"/>
      <c r="AB139" s="624"/>
      <c r="AC139" s="70"/>
      <c r="AD139" s="71"/>
      <c r="AE139" s="72"/>
    </row>
    <row r="140" spans="1:31" ht="13.5" customHeight="1">
      <c r="A140" s="576"/>
      <c r="B140" s="561">
        <v>7</v>
      </c>
      <c r="C140" s="1264" t="s">
        <v>403</v>
      </c>
      <c r="D140" s="1265" t="s">
        <v>357</v>
      </c>
      <c r="E140" s="1266" t="s">
        <v>1125</v>
      </c>
      <c r="F140" s="1267"/>
      <c r="G140" s="25"/>
      <c r="H140" s="1268" t="s">
        <v>71</v>
      </c>
      <c r="I140" s="1268"/>
      <c r="J140" s="1268"/>
      <c r="K140" s="1268"/>
      <c r="L140" s="1268"/>
      <c r="M140" s="1268"/>
      <c r="N140" s="1268"/>
      <c r="O140" s="1246" t="s">
        <v>1319</v>
      </c>
      <c r="P140" s="1246"/>
      <c r="Q140" s="1246"/>
      <c r="R140" s="1246"/>
      <c r="S140" s="1246"/>
      <c r="T140" s="1246"/>
      <c r="U140" s="1246"/>
      <c r="V140" s="1246"/>
      <c r="W140" s="1246"/>
      <c r="AB140" s="624"/>
      <c r="AC140" s="1261" t="s">
        <v>558</v>
      </c>
      <c r="AD140" s="1262"/>
      <c r="AE140" s="1263"/>
    </row>
    <row r="141" spans="1:31">
      <c r="A141" s="576"/>
      <c r="B141" s="561"/>
      <c r="C141" s="1264"/>
      <c r="D141" s="1265"/>
      <c r="E141" s="1266"/>
      <c r="F141" s="1267"/>
      <c r="G141" s="25"/>
      <c r="H141" s="1268"/>
      <c r="I141" s="1268"/>
      <c r="J141" s="1268"/>
      <c r="K141" s="1268"/>
      <c r="L141" s="1268"/>
      <c r="M141" s="1268"/>
      <c r="N141" s="1268"/>
      <c r="O141" s="1246"/>
      <c r="P141" s="1246"/>
      <c r="Q141" s="1246"/>
      <c r="R141" s="1246"/>
      <c r="S141" s="1246"/>
      <c r="T141" s="1246"/>
      <c r="U141" s="1246"/>
      <c r="V141" s="1246"/>
      <c r="W141" s="1246"/>
      <c r="AB141" s="624"/>
      <c r="AC141" s="1261"/>
      <c r="AD141" s="1262"/>
      <c r="AE141" s="1263"/>
    </row>
    <row r="142" spans="1:31">
      <c r="A142" s="576"/>
      <c r="B142" s="561"/>
      <c r="C142" s="581"/>
      <c r="D142" s="588"/>
      <c r="E142" s="1266"/>
      <c r="F142" s="1267"/>
      <c r="G142" s="25"/>
      <c r="AB142" s="624"/>
      <c r="AC142" s="70"/>
      <c r="AD142" s="71"/>
      <c r="AE142" s="72"/>
    </row>
    <row r="143" spans="1:31">
      <c r="A143" s="576"/>
      <c r="B143" s="561"/>
      <c r="C143" s="581"/>
      <c r="D143" s="588"/>
      <c r="E143" s="1266"/>
      <c r="F143" s="1267"/>
      <c r="G143" s="25"/>
      <c r="H143" s="1715" t="s">
        <v>816</v>
      </c>
      <c r="I143" s="1715"/>
      <c r="J143" s="1715"/>
      <c r="K143" s="1715"/>
      <c r="L143" s="1715"/>
      <c r="M143" s="1715"/>
      <c r="N143" s="1715"/>
      <c r="O143" s="1715"/>
      <c r="P143" s="1715"/>
      <c r="Q143" s="1715"/>
      <c r="R143" s="1715"/>
      <c r="S143" s="1715"/>
      <c r="T143" s="1715"/>
      <c r="U143" s="1715"/>
      <c r="V143" s="1715"/>
      <c r="W143" s="1715"/>
      <c r="X143" s="1715"/>
      <c r="Y143" s="1715"/>
      <c r="Z143" s="1715"/>
      <c r="AA143" s="1715"/>
      <c r="AB143" s="624"/>
      <c r="AC143" s="70"/>
      <c r="AD143" s="71"/>
      <c r="AE143" s="72"/>
    </row>
    <row r="144" spans="1:31">
      <c r="A144" s="576"/>
      <c r="B144" s="561"/>
      <c r="C144" s="581"/>
      <c r="D144" s="588"/>
      <c r="E144" s="1266"/>
      <c r="F144" s="1267"/>
      <c r="G144" s="25"/>
      <c r="H144" s="1715"/>
      <c r="I144" s="1715"/>
      <c r="J144" s="1715"/>
      <c r="K144" s="1715"/>
      <c r="L144" s="1715"/>
      <c r="M144" s="1715"/>
      <c r="N144" s="1715"/>
      <c r="O144" s="1715"/>
      <c r="P144" s="1715"/>
      <c r="Q144" s="1715"/>
      <c r="R144" s="1715"/>
      <c r="S144" s="1715"/>
      <c r="T144" s="1715"/>
      <c r="U144" s="1715"/>
      <c r="V144" s="1715"/>
      <c r="W144" s="1715"/>
      <c r="X144" s="1715"/>
      <c r="Y144" s="1715"/>
      <c r="Z144" s="1715"/>
      <c r="AA144" s="1715"/>
      <c r="AB144" s="624"/>
      <c r="AC144" s="70"/>
      <c r="AD144" s="71"/>
      <c r="AE144" s="72"/>
    </row>
    <row r="145" spans="1:31">
      <c r="A145" s="576"/>
      <c r="B145" s="561"/>
      <c r="C145" s="581"/>
      <c r="D145" s="588"/>
      <c r="E145" s="1266"/>
      <c r="F145" s="1267"/>
      <c r="G145" s="25"/>
      <c r="O145" s="23"/>
      <c r="P145" s="23"/>
      <c r="Q145" s="23"/>
      <c r="R145" s="23"/>
      <c r="S145" s="23"/>
      <c r="T145" s="23"/>
      <c r="U145" s="23"/>
      <c r="V145" s="23"/>
      <c r="W145" s="23"/>
      <c r="AB145" s="624"/>
      <c r="AC145" s="70"/>
      <c r="AD145" s="71"/>
      <c r="AE145" s="72"/>
    </row>
    <row r="146" spans="1:31" ht="13.5" customHeight="1">
      <c r="A146" s="1304" t="s">
        <v>1128</v>
      </c>
      <c r="B146" s="561">
        <v>8</v>
      </c>
      <c r="C146" s="1267" t="s">
        <v>404</v>
      </c>
      <c r="D146" s="1265" t="s">
        <v>357</v>
      </c>
      <c r="E146" s="1266" t="s">
        <v>1126</v>
      </c>
      <c r="F146" s="1267"/>
      <c r="G146" s="25"/>
      <c r="H146" s="1268" t="s">
        <v>71</v>
      </c>
      <c r="I146" s="1268"/>
      <c r="J146" s="1268"/>
      <c r="K146" s="1268"/>
      <c r="L146" s="1268"/>
      <c r="M146" s="1268"/>
      <c r="N146" s="1600"/>
      <c r="O146" s="1613" t="s">
        <v>154</v>
      </c>
      <c r="P146" s="1613"/>
      <c r="Q146" s="1613"/>
      <c r="R146" s="1613"/>
      <c r="S146" s="1613"/>
      <c r="T146" s="1613"/>
      <c r="U146" s="1613"/>
      <c r="V146" s="1613"/>
      <c r="W146" s="1613"/>
      <c r="X146" s="18"/>
      <c r="AB146" s="624"/>
      <c r="AC146" s="1261" t="s">
        <v>558</v>
      </c>
      <c r="AD146" s="1262"/>
      <c r="AE146" s="1263"/>
    </row>
    <row r="147" spans="1:31">
      <c r="A147" s="1304"/>
      <c r="B147" s="561"/>
      <c r="C147" s="1267"/>
      <c r="D147" s="1265"/>
      <c r="E147" s="1266"/>
      <c r="F147" s="1267"/>
      <c r="G147" s="25"/>
      <c r="H147" s="1268"/>
      <c r="I147" s="1268"/>
      <c r="J147" s="1268"/>
      <c r="K147" s="1268"/>
      <c r="L147" s="1268"/>
      <c r="M147" s="1268"/>
      <c r="N147" s="1600"/>
      <c r="O147" s="1246"/>
      <c r="P147" s="1246"/>
      <c r="Q147" s="1246"/>
      <c r="R147" s="1246"/>
      <c r="S147" s="1246"/>
      <c r="T147" s="1246"/>
      <c r="U147" s="1246"/>
      <c r="V147" s="1246"/>
      <c r="W147" s="1246"/>
      <c r="AB147" s="624"/>
      <c r="AC147" s="1261"/>
      <c r="AD147" s="1262"/>
      <c r="AE147" s="1263"/>
    </row>
    <row r="148" spans="1:31">
      <c r="A148" s="1304"/>
      <c r="B148" s="561"/>
      <c r="C148" s="581"/>
      <c r="D148" s="588"/>
      <c r="E148" s="1266"/>
      <c r="F148" s="1267"/>
      <c r="G148" s="25"/>
      <c r="AB148" s="624"/>
      <c r="AC148" s="70"/>
      <c r="AD148" s="71"/>
      <c r="AE148" s="72"/>
    </row>
    <row r="149" spans="1:31">
      <c r="A149" s="1304"/>
      <c r="B149" s="561"/>
      <c r="C149" s="581"/>
      <c r="D149" s="588"/>
      <c r="E149" s="1266"/>
      <c r="F149" s="1267"/>
      <c r="G149" s="25"/>
      <c r="H149" s="1729" t="s">
        <v>1105</v>
      </c>
      <c r="I149" s="1729"/>
      <c r="J149" s="1729"/>
      <c r="K149" s="1729"/>
      <c r="L149" s="1729"/>
      <c r="M149" s="1729"/>
      <c r="N149" s="1729"/>
      <c r="O149" s="1729"/>
      <c r="P149" s="1729"/>
      <c r="Q149" s="1729"/>
      <c r="R149" s="1729"/>
      <c r="S149" s="1729"/>
      <c r="T149" s="1729"/>
      <c r="U149" s="1729"/>
      <c r="V149" s="1729"/>
      <c r="W149" s="1729"/>
      <c r="X149" s="1729"/>
      <c r="Y149" s="1729"/>
      <c r="Z149" s="1729"/>
      <c r="AA149" s="1729"/>
      <c r="AB149" s="1410"/>
      <c r="AC149" s="70"/>
      <c r="AD149" s="71"/>
      <c r="AE149" s="72"/>
    </row>
    <row r="150" spans="1:31" ht="14.25" thickBot="1">
      <c r="A150" s="1304"/>
      <c r="B150" s="561"/>
      <c r="C150" s="581"/>
      <c r="D150" s="588"/>
      <c r="E150" s="1266"/>
      <c r="F150" s="1267"/>
      <c r="G150" s="25"/>
      <c r="H150" s="1556" t="str">
        <f>IF($I$35=0,"",$I$35)</f>
        <v/>
      </c>
      <c r="I150" s="1556"/>
      <c r="J150" s="386" t="s">
        <v>353</v>
      </c>
      <c r="K150" s="386"/>
      <c r="L150" s="386"/>
      <c r="M150" s="386"/>
      <c r="N150" s="386"/>
      <c r="O150" s="386"/>
      <c r="P150" s="629"/>
      <c r="Q150" s="629"/>
      <c r="R150" s="629"/>
      <c r="S150" s="629"/>
      <c r="T150" s="629"/>
      <c r="U150" s="629"/>
      <c r="V150" s="629"/>
      <c r="W150" s="629"/>
      <c r="X150" s="629"/>
      <c r="Y150" s="629"/>
      <c r="Z150" s="629"/>
      <c r="AA150" s="629"/>
      <c r="AB150" s="624"/>
      <c r="AC150" s="70"/>
      <c r="AD150" s="71"/>
      <c r="AE150" s="72"/>
    </row>
    <row r="151" spans="1:31">
      <c r="A151" s="576"/>
      <c r="B151" s="561"/>
      <c r="C151" s="581"/>
      <c r="D151" s="588"/>
      <c r="E151" s="1266"/>
      <c r="F151" s="1267"/>
      <c r="G151" s="25"/>
      <c r="H151" s="1565" t="s">
        <v>18</v>
      </c>
      <c r="I151" s="1614"/>
      <c r="J151" s="1614"/>
      <c r="K151" s="1614"/>
      <c r="L151" s="1615"/>
      <c r="M151" s="1619" t="s">
        <v>19</v>
      </c>
      <c r="N151" s="1610"/>
      <c r="O151" s="1621" t="s">
        <v>284</v>
      </c>
      <c r="P151" s="1622"/>
      <c r="Q151" s="1622"/>
      <c r="R151" s="1622"/>
      <c r="S151" s="1622"/>
      <c r="T151" s="1622"/>
      <c r="U151" s="1623" t="s">
        <v>20</v>
      </c>
      <c r="V151" s="1624"/>
      <c r="W151" s="1624"/>
      <c r="X151" s="1624"/>
      <c r="Y151" s="1625"/>
      <c r="AB151" s="624"/>
      <c r="AC151" s="70"/>
      <c r="AD151" s="71"/>
      <c r="AE151" s="72"/>
    </row>
    <row r="152" spans="1:31" ht="14.25" thickBot="1">
      <c r="A152" s="576"/>
      <c r="B152" s="561"/>
      <c r="C152" s="581"/>
      <c r="D152" s="588"/>
      <c r="E152" s="1266"/>
      <c r="F152" s="1267"/>
      <c r="G152" s="25"/>
      <c r="H152" s="1616"/>
      <c r="I152" s="1617"/>
      <c r="J152" s="1617"/>
      <c r="K152" s="1617"/>
      <c r="L152" s="1618"/>
      <c r="M152" s="1620"/>
      <c r="N152" s="1620"/>
      <c r="O152" s="1626" t="s">
        <v>238</v>
      </c>
      <c r="P152" s="1626"/>
      <c r="Q152" s="1626" t="s">
        <v>247</v>
      </c>
      <c r="R152" s="1626"/>
      <c r="S152" s="1627" t="s">
        <v>16</v>
      </c>
      <c r="T152" s="1628"/>
      <c r="U152" s="1629" t="s">
        <v>21</v>
      </c>
      <c r="V152" s="1630"/>
      <c r="W152" s="1630"/>
      <c r="X152" s="1631" t="s">
        <v>405</v>
      </c>
      <c r="Y152" s="1632"/>
      <c r="AB152" s="624"/>
      <c r="AC152" s="70"/>
      <c r="AD152" s="71"/>
      <c r="AE152" s="72"/>
    </row>
    <row r="153" spans="1:31">
      <c r="A153" s="576"/>
      <c r="B153" s="561"/>
      <c r="C153" s="581"/>
      <c r="D153" s="588"/>
      <c r="E153" s="1266"/>
      <c r="F153" s="1267"/>
      <c r="G153" s="25"/>
      <c r="H153" s="1633"/>
      <c r="I153" s="1634"/>
      <c r="J153" s="1634"/>
      <c r="K153" s="1634"/>
      <c r="L153" s="1634"/>
      <c r="M153" s="1635"/>
      <c r="N153" s="1635"/>
      <c r="O153" s="1636"/>
      <c r="P153" s="1636"/>
      <c r="Q153" s="1636"/>
      <c r="R153" s="1637"/>
      <c r="S153" s="1638">
        <f>SUM(O153:R153)</f>
        <v>0</v>
      </c>
      <c r="T153" s="1639"/>
      <c r="U153" s="1640"/>
      <c r="V153" s="1641"/>
      <c r="W153" s="1641"/>
      <c r="X153" s="1642"/>
      <c r="Y153" s="1643"/>
      <c r="AB153" s="624"/>
      <c r="AC153" s="70"/>
      <c r="AD153" s="71"/>
      <c r="AE153" s="72"/>
    </row>
    <row r="154" spans="1:31">
      <c r="A154" s="576"/>
      <c r="B154" s="561"/>
      <c r="C154" s="581"/>
      <c r="D154" s="588"/>
      <c r="E154" s="1266"/>
      <c r="F154" s="1267"/>
      <c r="G154" s="25"/>
      <c r="H154" s="1581"/>
      <c r="I154" s="1582"/>
      <c r="J154" s="1582"/>
      <c r="K154" s="1582"/>
      <c r="L154" s="1582"/>
      <c r="M154" s="1583"/>
      <c r="N154" s="1583"/>
      <c r="O154" s="1584"/>
      <c r="P154" s="1584"/>
      <c r="Q154" s="1584"/>
      <c r="R154" s="1585"/>
      <c r="S154" s="1586">
        <f t="shared" ref="S154:S162" si="1">SUM(O154:R154)</f>
        <v>0</v>
      </c>
      <c r="T154" s="1587"/>
      <c r="U154" s="1588"/>
      <c r="V154" s="1589"/>
      <c r="W154" s="1589"/>
      <c r="X154" s="1549"/>
      <c r="Y154" s="1590"/>
      <c r="AB154" s="624"/>
      <c r="AC154" s="70"/>
      <c r="AD154" s="71"/>
      <c r="AE154" s="72"/>
    </row>
    <row r="155" spans="1:31">
      <c r="A155" s="576"/>
      <c r="B155" s="561"/>
      <c r="C155" s="581"/>
      <c r="D155" s="588"/>
      <c r="E155" s="1266"/>
      <c r="F155" s="1267"/>
      <c r="G155" s="25"/>
      <c r="H155" s="1581"/>
      <c r="I155" s="1582"/>
      <c r="J155" s="1582"/>
      <c r="K155" s="1582"/>
      <c r="L155" s="1582"/>
      <c r="M155" s="1583"/>
      <c r="N155" s="1583"/>
      <c r="O155" s="1584"/>
      <c r="P155" s="1584"/>
      <c r="Q155" s="1584"/>
      <c r="R155" s="1585"/>
      <c r="S155" s="1586">
        <f t="shared" si="1"/>
        <v>0</v>
      </c>
      <c r="T155" s="1587"/>
      <c r="U155" s="1588"/>
      <c r="V155" s="1589"/>
      <c r="W155" s="1589"/>
      <c r="X155" s="1549"/>
      <c r="Y155" s="1590"/>
      <c r="AB155" s="624"/>
      <c r="AC155" s="70"/>
      <c r="AD155" s="71"/>
      <c r="AE155" s="72"/>
    </row>
    <row r="156" spans="1:31">
      <c r="A156" s="576"/>
      <c r="B156" s="561"/>
      <c r="C156" s="581"/>
      <c r="D156" s="588"/>
      <c r="E156" s="1266"/>
      <c r="F156" s="1267"/>
      <c r="G156" s="25"/>
      <c r="H156" s="1581"/>
      <c r="I156" s="1582"/>
      <c r="J156" s="1582"/>
      <c r="K156" s="1582"/>
      <c r="L156" s="1582"/>
      <c r="M156" s="1583"/>
      <c r="N156" s="1583"/>
      <c r="O156" s="1584"/>
      <c r="P156" s="1584"/>
      <c r="Q156" s="1584"/>
      <c r="R156" s="1585"/>
      <c r="S156" s="1586">
        <f t="shared" si="1"/>
        <v>0</v>
      </c>
      <c r="T156" s="1587"/>
      <c r="U156" s="1588"/>
      <c r="V156" s="1589"/>
      <c r="W156" s="1589"/>
      <c r="X156" s="1549"/>
      <c r="Y156" s="1590"/>
      <c r="AB156" s="624"/>
      <c r="AC156" s="70"/>
      <c r="AD156" s="71"/>
      <c r="AE156" s="72"/>
    </row>
    <row r="157" spans="1:31">
      <c r="A157" s="576"/>
      <c r="B157" s="561"/>
      <c r="C157" s="581"/>
      <c r="D157" s="588"/>
      <c r="E157" s="561"/>
      <c r="F157" s="562"/>
      <c r="G157" s="25"/>
      <c r="H157" s="1581"/>
      <c r="I157" s="1582"/>
      <c r="J157" s="1582"/>
      <c r="K157" s="1582"/>
      <c r="L157" s="1582"/>
      <c r="M157" s="1583"/>
      <c r="N157" s="1583"/>
      <c r="O157" s="1584"/>
      <c r="P157" s="1584"/>
      <c r="Q157" s="1584"/>
      <c r="R157" s="1585"/>
      <c r="S157" s="1586">
        <f t="shared" si="1"/>
        <v>0</v>
      </c>
      <c r="T157" s="1587"/>
      <c r="U157" s="1588"/>
      <c r="V157" s="1589"/>
      <c r="W157" s="1589"/>
      <c r="X157" s="1549"/>
      <c r="Y157" s="1590"/>
      <c r="AB157" s="624"/>
      <c r="AC157" s="70"/>
      <c r="AD157" s="71"/>
      <c r="AE157" s="72"/>
    </row>
    <row r="158" spans="1:31">
      <c r="A158" s="576"/>
      <c r="B158" s="561"/>
      <c r="C158" s="581"/>
      <c r="D158" s="588"/>
      <c r="E158" s="561"/>
      <c r="F158" s="562"/>
      <c r="G158" s="25"/>
      <c r="H158" s="1581"/>
      <c r="I158" s="1582"/>
      <c r="J158" s="1582"/>
      <c r="K158" s="1582"/>
      <c r="L158" s="1582"/>
      <c r="M158" s="1583"/>
      <c r="N158" s="1583"/>
      <c r="O158" s="1584"/>
      <c r="P158" s="1584"/>
      <c r="Q158" s="1584"/>
      <c r="R158" s="1585"/>
      <c r="S158" s="1586">
        <f t="shared" si="1"/>
        <v>0</v>
      </c>
      <c r="T158" s="1587"/>
      <c r="U158" s="1588"/>
      <c r="V158" s="1589"/>
      <c r="W158" s="1589"/>
      <c r="X158" s="1549"/>
      <c r="Y158" s="1590"/>
      <c r="AB158" s="624"/>
      <c r="AC158" s="70"/>
      <c r="AD158" s="71"/>
      <c r="AE158" s="72"/>
    </row>
    <row r="159" spans="1:31">
      <c r="A159" s="576"/>
      <c r="B159" s="561"/>
      <c r="C159" s="581"/>
      <c r="D159" s="588"/>
      <c r="E159" s="561"/>
      <c r="F159" s="562"/>
      <c r="G159" s="25"/>
      <c r="H159" s="1581"/>
      <c r="I159" s="1582"/>
      <c r="J159" s="1582"/>
      <c r="K159" s="1582"/>
      <c r="L159" s="1582"/>
      <c r="M159" s="1583"/>
      <c r="N159" s="1583"/>
      <c r="O159" s="1584"/>
      <c r="P159" s="1584"/>
      <c r="Q159" s="1584"/>
      <c r="R159" s="1585"/>
      <c r="S159" s="1586">
        <f t="shared" si="1"/>
        <v>0</v>
      </c>
      <c r="T159" s="1587"/>
      <c r="U159" s="1588"/>
      <c r="V159" s="1589"/>
      <c r="W159" s="1589"/>
      <c r="X159" s="1549"/>
      <c r="Y159" s="1590"/>
      <c r="AB159" s="624"/>
      <c r="AC159" s="70"/>
      <c r="AD159" s="71"/>
      <c r="AE159" s="72"/>
    </row>
    <row r="160" spans="1:31">
      <c r="A160" s="576"/>
      <c r="B160" s="561"/>
      <c r="C160" s="581"/>
      <c r="D160" s="588"/>
      <c r="E160" s="561"/>
      <c r="F160" s="562"/>
      <c r="G160" s="25"/>
      <c r="H160" s="1581"/>
      <c r="I160" s="1582"/>
      <c r="J160" s="1582"/>
      <c r="K160" s="1582"/>
      <c r="L160" s="1582"/>
      <c r="M160" s="1583"/>
      <c r="N160" s="1583"/>
      <c r="O160" s="1584"/>
      <c r="P160" s="1584"/>
      <c r="Q160" s="1584"/>
      <c r="R160" s="1585"/>
      <c r="S160" s="1586">
        <f t="shared" si="1"/>
        <v>0</v>
      </c>
      <c r="T160" s="1587"/>
      <c r="U160" s="1588"/>
      <c r="V160" s="1589"/>
      <c r="W160" s="1589"/>
      <c r="X160" s="1549"/>
      <c r="Y160" s="1590"/>
      <c r="AB160" s="624"/>
      <c r="AC160" s="70"/>
      <c r="AD160" s="71"/>
      <c r="AE160" s="72"/>
    </row>
    <row r="161" spans="1:31">
      <c r="A161" s="576"/>
      <c r="B161" s="561"/>
      <c r="C161" s="581"/>
      <c r="D161" s="588"/>
      <c r="E161" s="561"/>
      <c r="F161" s="562"/>
      <c r="G161" s="25"/>
      <c r="H161" s="1581"/>
      <c r="I161" s="1582"/>
      <c r="J161" s="1582"/>
      <c r="K161" s="1582"/>
      <c r="L161" s="1582"/>
      <c r="M161" s="1583"/>
      <c r="N161" s="1583"/>
      <c r="O161" s="1584"/>
      <c r="P161" s="1584"/>
      <c r="Q161" s="1584"/>
      <c r="R161" s="1585"/>
      <c r="S161" s="1586">
        <f t="shared" si="1"/>
        <v>0</v>
      </c>
      <c r="T161" s="1587"/>
      <c r="U161" s="1588"/>
      <c r="V161" s="1589"/>
      <c r="W161" s="1589"/>
      <c r="X161" s="1549"/>
      <c r="Y161" s="1590"/>
      <c r="AB161" s="624"/>
      <c r="AC161" s="70"/>
      <c r="AD161" s="71"/>
      <c r="AE161" s="72"/>
    </row>
    <row r="162" spans="1:31" ht="14.25" thickBot="1">
      <c r="A162" s="576"/>
      <c r="B162" s="561"/>
      <c r="C162" s="581"/>
      <c r="D162" s="588"/>
      <c r="E162" s="561"/>
      <c r="F162" s="562"/>
      <c r="G162" s="25"/>
      <c r="H162" s="1591"/>
      <c r="I162" s="1592"/>
      <c r="J162" s="1592"/>
      <c r="K162" s="1592"/>
      <c r="L162" s="1592"/>
      <c r="M162" s="1593"/>
      <c r="N162" s="1593"/>
      <c r="O162" s="1594"/>
      <c r="P162" s="1594"/>
      <c r="Q162" s="1584"/>
      <c r="R162" s="1585"/>
      <c r="S162" s="1586">
        <f t="shared" si="1"/>
        <v>0</v>
      </c>
      <c r="T162" s="1587"/>
      <c r="U162" s="1595"/>
      <c r="V162" s="1596"/>
      <c r="W162" s="1596"/>
      <c r="X162" s="1597"/>
      <c r="Y162" s="1598"/>
      <c r="AB162" s="624"/>
      <c r="AC162" s="70"/>
      <c r="AD162" s="71"/>
      <c r="AE162" s="72"/>
    </row>
    <row r="163" spans="1:31" ht="14.25" thickBot="1">
      <c r="A163" s="576"/>
      <c r="B163" s="561"/>
      <c r="C163" s="581"/>
      <c r="D163" s="588"/>
      <c r="E163" s="561"/>
      <c r="F163" s="562"/>
      <c r="G163" s="276"/>
      <c r="H163" s="1604" t="s">
        <v>560</v>
      </c>
      <c r="I163" s="1604"/>
      <c r="J163" s="1604"/>
      <c r="K163" s="1604"/>
      <c r="L163" s="1604"/>
      <c r="M163" s="1604"/>
      <c r="N163" s="1605"/>
      <c r="O163" s="1428">
        <f>O153+O154+O155+O156+O157+O158+O159+O160+O161+O162</f>
        <v>0</v>
      </c>
      <c r="P163" s="1428"/>
      <c r="Q163" s="1428">
        <f>Q153+Q154+Q155+Q156+Q157+Q158+Q159+Q160+Q161+Q162</f>
        <v>0</v>
      </c>
      <c r="R163" s="1429"/>
      <c r="S163" s="1426">
        <f>SUM(S153:T162)</f>
        <v>0</v>
      </c>
      <c r="T163" s="1427"/>
      <c r="U163" s="275"/>
      <c r="V163" s="275"/>
      <c r="W163" s="275"/>
      <c r="X163" s="475"/>
      <c r="Y163" s="475"/>
      <c r="Z163" s="620"/>
      <c r="AA163" s="620"/>
      <c r="AB163" s="285"/>
      <c r="AC163" s="278"/>
      <c r="AD163" s="279"/>
      <c r="AE163" s="280"/>
    </row>
    <row r="164" spans="1:31">
      <c r="A164" s="576"/>
      <c r="B164" s="561"/>
      <c r="C164" s="581"/>
      <c r="D164" s="588"/>
      <c r="E164" s="561"/>
      <c r="F164" s="562"/>
      <c r="G164" s="276"/>
      <c r="H164" s="1599" t="s">
        <v>181</v>
      </c>
      <c r="I164" s="1599"/>
      <c r="J164" s="1599"/>
      <c r="K164" s="1599"/>
      <c r="L164" s="1599"/>
      <c r="M164" s="1599"/>
      <c r="N164" s="1599"/>
      <c r="O164" s="1599"/>
      <c r="P164" s="1599"/>
      <c r="Q164" s="1599"/>
      <c r="R164" s="1599"/>
      <c r="S164" s="1599"/>
      <c r="T164" s="1599"/>
      <c r="U164" s="1599"/>
      <c r="V164" s="1599"/>
      <c r="W164" s="1599"/>
      <c r="X164" s="1599"/>
      <c r="Y164" s="1599"/>
      <c r="Z164" s="1599"/>
      <c r="AA164" s="1599"/>
      <c r="AB164" s="285"/>
      <c r="AC164" s="278"/>
      <c r="AD164" s="279"/>
      <c r="AE164" s="280"/>
    </row>
    <row r="165" spans="1:31">
      <c r="A165" s="576"/>
      <c r="B165" s="561"/>
      <c r="C165" s="581"/>
      <c r="D165" s="588"/>
      <c r="E165" s="561"/>
      <c r="F165" s="562"/>
      <c r="G165" s="276"/>
      <c r="H165" s="1336" t="s">
        <v>169</v>
      </c>
      <c r="I165" s="1336"/>
      <c r="J165" s="1336"/>
      <c r="K165" s="1336"/>
      <c r="L165" s="1336"/>
      <c r="M165" s="1336"/>
      <c r="N165" s="1336"/>
      <c r="O165" s="1336"/>
      <c r="P165" s="1336"/>
      <c r="Q165" s="1336"/>
      <c r="R165" s="1336"/>
      <c r="S165" s="1336"/>
      <c r="T165" s="1336"/>
      <c r="U165" s="1336"/>
      <c r="V165" s="1336"/>
      <c r="W165" s="1336"/>
      <c r="X165" s="476"/>
      <c r="Y165" s="476"/>
      <c r="Z165" s="476"/>
      <c r="AA165" s="476"/>
      <c r="AB165" s="285"/>
      <c r="AC165" s="278"/>
      <c r="AD165" s="279"/>
      <c r="AE165" s="280"/>
    </row>
    <row r="166" spans="1:31">
      <c r="A166" s="576"/>
      <c r="B166" s="561"/>
      <c r="C166" s="581"/>
      <c r="D166" s="588"/>
      <c r="E166" s="561"/>
      <c r="F166" s="562"/>
      <c r="G166" s="25"/>
      <c r="H166" s="476"/>
      <c r="I166" s="590"/>
      <c r="J166" s="25" t="s">
        <v>137</v>
      </c>
      <c r="K166" s="35"/>
      <c r="L166" s="35"/>
      <c r="M166" s="35"/>
      <c r="N166" s="35"/>
      <c r="O166" s="35"/>
      <c r="P166" s="35"/>
      <c r="Q166" s="590"/>
      <c r="R166" s="25" t="s">
        <v>139</v>
      </c>
      <c r="S166" s="35"/>
      <c r="T166" s="35"/>
      <c r="U166" s="35"/>
      <c r="V166" s="35"/>
      <c r="W166" s="35"/>
      <c r="X166" s="35"/>
      <c r="Y166" s="35"/>
      <c r="Z166" s="35"/>
      <c r="AA166" s="35"/>
      <c r="AB166" s="624"/>
      <c r="AC166" s="70"/>
      <c r="AD166" s="71"/>
      <c r="AE166" s="72"/>
    </row>
    <row r="167" spans="1:31">
      <c r="A167" s="576"/>
      <c r="B167" s="561"/>
      <c r="C167" s="581"/>
      <c r="D167" s="588"/>
      <c r="E167" s="561"/>
      <c r="F167" s="562"/>
      <c r="G167" s="25"/>
      <c r="H167" s="35"/>
      <c r="I167" s="577"/>
      <c r="J167" s="25" t="s">
        <v>138</v>
      </c>
      <c r="K167" s="35"/>
      <c r="L167" s="35"/>
      <c r="M167" s="35"/>
      <c r="N167" s="35"/>
      <c r="O167" s="35"/>
      <c r="P167" s="35"/>
      <c r="Q167" s="35"/>
      <c r="R167" s="35"/>
      <c r="S167" s="35"/>
      <c r="T167" s="35"/>
      <c r="U167" s="35"/>
      <c r="V167" s="35"/>
      <c r="W167" s="35"/>
      <c r="X167" s="35"/>
      <c r="Y167" s="35"/>
      <c r="Z167" s="35"/>
      <c r="AA167" s="35"/>
      <c r="AB167" s="624"/>
      <c r="AC167" s="70"/>
      <c r="AD167" s="71"/>
      <c r="AE167" s="72"/>
    </row>
    <row r="168" spans="1:31">
      <c r="A168" s="576"/>
      <c r="B168" s="561"/>
      <c r="C168" s="581"/>
      <c r="D168" s="588"/>
      <c r="E168" s="561"/>
      <c r="F168" s="562"/>
      <c r="G168" s="25"/>
      <c r="AB168" s="624"/>
      <c r="AC168" s="70"/>
      <c r="AD168" s="71"/>
      <c r="AE168" s="72"/>
    </row>
    <row r="169" spans="1:31">
      <c r="A169" s="598"/>
      <c r="B169" s="563"/>
      <c r="C169" s="585"/>
      <c r="D169" s="632"/>
      <c r="E169" s="563"/>
      <c r="F169" s="564"/>
      <c r="G169" s="66"/>
      <c r="H169" s="23"/>
      <c r="I169" s="23"/>
      <c r="J169" s="23"/>
      <c r="K169" s="23"/>
      <c r="L169" s="23"/>
      <c r="M169" s="23"/>
      <c r="N169" s="23"/>
      <c r="O169" s="23"/>
      <c r="P169" s="23"/>
      <c r="Q169" s="23"/>
      <c r="R169" s="23"/>
      <c r="S169" s="23"/>
      <c r="T169" s="23"/>
      <c r="U169" s="23"/>
      <c r="V169" s="23"/>
      <c r="W169" s="23"/>
      <c r="X169" s="23"/>
      <c r="Y169" s="23"/>
      <c r="Z169" s="23"/>
      <c r="AA169" s="23"/>
      <c r="AB169" s="34"/>
      <c r="AC169" s="73"/>
      <c r="AD169" s="74"/>
      <c r="AE169" s="75"/>
    </row>
    <row r="170" spans="1:31" ht="3" customHeight="1">
      <c r="A170" s="576"/>
      <c r="B170" s="561"/>
      <c r="C170" s="581"/>
      <c r="D170" s="588"/>
      <c r="E170" s="561"/>
      <c r="F170" s="562"/>
      <c r="G170" s="25"/>
      <c r="AB170" s="624"/>
      <c r="AC170" s="70"/>
      <c r="AD170" s="71"/>
      <c r="AE170" s="72"/>
    </row>
    <row r="171" spans="1:31" ht="13.5" customHeight="1">
      <c r="A171" s="576"/>
      <c r="B171" s="561">
        <v>9</v>
      </c>
      <c r="C171" s="1264" t="s">
        <v>406</v>
      </c>
      <c r="D171" s="1265" t="s">
        <v>357</v>
      </c>
      <c r="E171" s="1266" t="s">
        <v>407</v>
      </c>
      <c r="F171" s="1267"/>
      <c r="G171" s="25"/>
      <c r="H171" s="1268" t="s">
        <v>71</v>
      </c>
      <c r="I171" s="1268"/>
      <c r="J171" s="1268"/>
      <c r="K171" s="1268"/>
      <c r="L171" s="1268"/>
      <c r="M171" s="1268"/>
      <c r="N171" s="1600"/>
      <c r="O171" s="1246" t="s">
        <v>1319</v>
      </c>
      <c r="P171" s="1246"/>
      <c r="Q171" s="1246"/>
      <c r="R171" s="1246"/>
      <c r="S171" s="1246"/>
      <c r="T171" s="1246"/>
      <c r="U171" s="1246"/>
      <c r="V171" s="1246"/>
      <c r="W171" s="1246"/>
      <c r="AA171" s="623"/>
      <c r="AB171" s="624"/>
      <c r="AC171" s="1261" t="s">
        <v>558</v>
      </c>
      <c r="AD171" s="1262"/>
      <c r="AE171" s="1263"/>
    </row>
    <row r="172" spans="1:31">
      <c r="A172" s="576"/>
      <c r="B172" s="561"/>
      <c r="C172" s="1264"/>
      <c r="D172" s="1265"/>
      <c r="E172" s="1266"/>
      <c r="F172" s="1267"/>
      <c r="G172" s="25"/>
      <c r="H172" s="1268"/>
      <c r="I172" s="1268"/>
      <c r="J172" s="1268"/>
      <c r="K172" s="1268"/>
      <c r="L172" s="1268"/>
      <c r="M172" s="1268"/>
      <c r="N172" s="1600"/>
      <c r="O172" s="1246"/>
      <c r="P172" s="1246"/>
      <c r="Q172" s="1246"/>
      <c r="R172" s="1246"/>
      <c r="S172" s="1246"/>
      <c r="T172" s="1246"/>
      <c r="U172" s="1246"/>
      <c r="V172" s="1246"/>
      <c r="W172" s="1246"/>
      <c r="AA172" s="623"/>
      <c r="AB172" s="624"/>
      <c r="AC172" s="1261"/>
      <c r="AD172" s="1262"/>
      <c r="AE172" s="1263"/>
    </row>
    <row r="173" spans="1:31">
      <c r="A173" s="576"/>
      <c r="B173" s="561"/>
      <c r="C173" s="1264"/>
      <c r="D173" s="588"/>
      <c r="E173" s="1266"/>
      <c r="F173" s="1267"/>
      <c r="G173" s="25"/>
      <c r="H173" s="571"/>
      <c r="I173" s="571"/>
      <c r="J173" s="571"/>
      <c r="K173" s="571"/>
      <c r="L173" s="571"/>
      <c r="M173" s="571"/>
      <c r="N173" s="571"/>
      <c r="O173" s="571"/>
      <c r="P173" s="571"/>
      <c r="Q173" s="571"/>
      <c r="R173" s="571"/>
      <c r="S173" s="571"/>
      <c r="T173" s="571"/>
      <c r="U173" s="571"/>
      <c r="V173" s="571"/>
      <c r="W173" s="571"/>
      <c r="X173" s="571"/>
      <c r="AA173" s="623"/>
      <c r="AB173" s="624"/>
      <c r="AC173" s="70"/>
      <c r="AD173" s="71"/>
      <c r="AE173" s="72"/>
    </row>
    <row r="174" spans="1:31">
      <c r="A174" s="576"/>
      <c r="B174" s="561"/>
      <c r="C174" s="581"/>
      <c r="D174" s="588"/>
      <c r="E174" s="1266"/>
      <c r="F174" s="1267"/>
      <c r="G174" s="25"/>
      <c r="H174" s="1141" t="s">
        <v>121</v>
      </c>
      <c r="I174" s="1141"/>
      <c r="J174" s="1141"/>
      <c r="K174" s="1141"/>
      <c r="L174" s="1141"/>
      <c r="M174" s="1141"/>
      <c r="N174" s="1141"/>
      <c r="O174" s="1556" t="str">
        <f>IF($I$35=0,"",$I$35)</f>
        <v/>
      </c>
      <c r="P174" s="1556"/>
      <c r="Q174" s="386" t="s">
        <v>353</v>
      </c>
      <c r="R174" s="386"/>
      <c r="S174" s="386"/>
      <c r="T174" s="386"/>
      <c r="U174" s="623"/>
      <c r="V174" s="623"/>
      <c r="AA174" s="623"/>
      <c r="AB174" s="624"/>
      <c r="AC174" s="70"/>
      <c r="AD174" s="71"/>
      <c r="AE174" s="72"/>
    </row>
    <row r="175" spans="1:31">
      <c r="A175" s="576"/>
      <c r="B175" s="561"/>
      <c r="C175" s="581"/>
      <c r="D175" s="588"/>
      <c r="E175" s="1266"/>
      <c r="F175" s="1267"/>
      <c r="G175" s="25"/>
      <c r="H175" s="258"/>
      <c r="I175" s="258"/>
      <c r="J175" s="258"/>
      <c r="K175" s="258"/>
      <c r="L175" s="258"/>
      <c r="M175" s="258"/>
      <c r="N175" s="258"/>
      <c r="O175" s="258"/>
      <c r="P175" s="258"/>
      <c r="Q175" s="258"/>
      <c r="R175" s="258"/>
      <c r="S175" s="258"/>
      <c r="T175" s="258"/>
      <c r="U175" s="258"/>
      <c r="V175" s="258"/>
      <c r="W175" s="258"/>
      <c r="X175" s="258"/>
      <c r="Y175" s="258"/>
      <c r="Z175" s="258"/>
      <c r="AA175" s="623"/>
      <c r="AB175" s="624"/>
      <c r="AC175" s="70"/>
      <c r="AD175" s="71"/>
      <c r="AE175" s="72"/>
    </row>
    <row r="176" spans="1:31">
      <c r="A176" s="576"/>
      <c r="B176" s="561"/>
      <c r="C176" s="581"/>
      <c r="D176" s="588"/>
      <c r="E176" s="1266"/>
      <c r="F176" s="1267"/>
      <c r="G176" s="276"/>
      <c r="H176" s="1336" t="s">
        <v>1434</v>
      </c>
      <c r="I176" s="1336"/>
      <c r="J176" s="1336"/>
      <c r="K176" s="1336"/>
      <c r="L176" s="1336"/>
      <c r="M176" s="1336"/>
      <c r="N176" s="1336"/>
      <c r="O176" s="1336"/>
      <c r="P176" s="1336"/>
      <c r="Q176" s="1336"/>
      <c r="R176" s="1336"/>
      <c r="S176" s="1336"/>
      <c r="T176" s="1337"/>
      <c r="U176" s="1601" t="s">
        <v>199</v>
      </c>
      <c r="V176" s="1602"/>
      <c r="W176" s="1602"/>
      <c r="X176" s="1603"/>
      <c r="Y176" s="613"/>
      <c r="Z176" s="613"/>
      <c r="AA176" s="613"/>
      <c r="AB176" s="285"/>
      <c r="AC176" s="70"/>
      <c r="AD176" s="71"/>
      <c r="AE176" s="72"/>
    </row>
    <row r="177" spans="1:31" ht="3.75" customHeight="1">
      <c r="A177" s="576"/>
      <c r="B177" s="561"/>
      <c r="C177" s="581"/>
      <c r="D177" s="588"/>
      <c r="E177" s="1266"/>
      <c r="F177" s="1267"/>
      <c r="G177" s="623"/>
      <c r="H177" s="623"/>
      <c r="I177" s="623"/>
      <c r="J177" s="24"/>
      <c r="K177" s="24"/>
      <c r="L177" s="67"/>
      <c r="M177" s="67"/>
      <c r="N177" s="67"/>
      <c r="O177" s="67"/>
      <c r="P177" s="67"/>
      <c r="Q177" s="67"/>
      <c r="R177" s="67"/>
      <c r="S177" s="67"/>
      <c r="T177" s="583"/>
      <c r="U177" s="583"/>
      <c r="V177" s="583"/>
      <c r="W177" s="583"/>
      <c r="X177" s="623"/>
      <c r="Y177" s="623"/>
      <c r="Z177" s="623"/>
      <c r="AA177" s="623"/>
      <c r="AB177" s="624"/>
      <c r="AC177" s="70"/>
      <c r="AD177" s="71"/>
      <c r="AE177" s="72"/>
    </row>
    <row r="178" spans="1:31">
      <c r="A178" s="576"/>
      <c r="B178" s="561"/>
      <c r="C178" s="581"/>
      <c r="D178" s="588"/>
      <c r="E178" s="50" t="s">
        <v>408</v>
      </c>
      <c r="F178" s="51" t="s">
        <v>409</v>
      </c>
      <c r="G178" s="25"/>
      <c r="H178" s="386" t="s">
        <v>108</v>
      </c>
      <c r="I178" s="386"/>
      <c r="J178" s="386"/>
      <c r="K178" s="386"/>
      <c r="L178" s="386"/>
      <c r="M178" s="386"/>
      <c r="N178" s="386"/>
      <c r="Z178" s="67" t="s">
        <v>412</v>
      </c>
      <c r="AA178" s="623"/>
      <c r="AB178" s="624"/>
      <c r="AC178" s="70"/>
      <c r="AD178" s="71"/>
      <c r="AE178" s="72"/>
    </row>
    <row r="179" spans="1:31">
      <c r="A179" s="576"/>
      <c r="B179" s="561"/>
      <c r="C179" s="581"/>
      <c r="D179" s="588"/>
      <c r="E179" s="52" t="s">
        <v>240</v>
      </c>
      <c r="F179" s="53" t="s">
        <v>257</v>
      </c>
      <c r="G179" s="25"/>
      <c r="H179" s="1031" t="s">
        <v>17</v>
      </c>
      <c r="I179" s="1032"/>
      <c r="J179" s="1032"/>
      <c r="K179" s="1032"/>
      <c r="L179" s="1033"/>
      <c r="M179" s="1411" t="s">
        <v>87</v>
      </c>
      <c r="N179" s="1482"/>
      <c r="O179" s="1412"/>
      <c r="P179" s="1119" t="s">
        <v>845</v>
      </c>
      <c r="Q179" s="1217"/>
      <c r="R179" s="1217"/>
      <c r="S179" s="1218"/>
      <c r="T179" s="1119" t="s">
        <v>1429</v>
      </c>
      <c r="U179" s="1217"/>
      <c r="V179" s="1218"/>
      <c r="W179" s="1119" t="s">
        <v>1430</v>
      </c>
      <c r="X179" s="1120"/>
      <c r="Y179" s="1120"/>
      <c r="Z179" s="1120"/>
      <c r="AA179" s="1121"/>
      <c r="AB179" s="624"/>
      <c r="AC179" s="70"/>
      <c r="AD179" s="71"/>
      <c r="AE179" s="72"/>
    </row>
    <row r="180" spans="1:31" ht="24" customHeight="1" thickBot="1">
      <c r="A180" s="576"/>
      <c r="B180" s="561"/>
      <c r="C180" s="581"/>
      <c r="D180" s="588"/>
      <c r="E180" s="52" t="s">
        <v>410</v>
      </c>
      <c r="F180" s="53" t="s">
        <v>277</v>
      </c>
      <c r="G180" s="25"/>
      <c r="H180" s="1055"/>
      <c r="I180" s="1056"/>
      <c r="J180" s="1056"/>
      <c r="K180" s="1056"/>
      <c r="L180" s="1057"/>
      <c r="M180" s="1415"/>
      <c r="N180" s="1527"/>
      <c r="O180" s="1416"/>
      <c r="P180" s="1606"/>
      <c r="Q180" s="1607"/>
      <c r="R180" s="1607"/>
      <c r="S180" s="1608"/>
      <c r="T180" s="1219"/>
      <c r="U180" s="1220"/>
      <c r="V180" s="1221"/>
      <c r="W180" s="1122"/>
      <c r="X180" s="1123"/>
      <c r="Y180" s="1123"/>
      <c r="Z180" s="1123"/>
      <c r="AA180" s="1124"/>
      <c r="AB180" s="624"/>
      <c r="AC180" s="70"/>
      <c r="AD180" s="71"/>
      <c r="AE180" s="72"/>
    </row>
    <row r="181" spans="1:31">
      <c r="A181" s="576"/>
      <c r="B181" s="561"/>
      <c r="C181" s="581"/>
      <c r="D181" s="588"/>
      <c r="E181" s="1198" t="s">
        <v>411</v>
      </c>
      <c r="F181" s="1200" t="s">
        <v>280</v>
      </c>
      <c r="G181" s="25"/>
      <c r="H181" s="1128" t="s">
        <v>279</v>
      </c>
      <c r="I181" s="1129"/>
      <c r="J181" s="1129"/>
      <c r="K181" s="1129"/>
      <c r="L181" s="1130"/>
      <c r="M181" s="1192">
        <f>SUM(M57:R57)</f>
        <v>0</v>
      </c>
      <c r="N181" s="1193"/>
      <c r="O181" s="1194"/>
      <c r="P181" s="1134" t="s">
        <v>258</v>
      </c>
      <c r="Q181" s="1135"/>
      <c r="R181" s="1189">
        <f>IFERROR(ROUNDDOWN(M181/3,1),"")</f>
        <v>0</v>
      </c>
      <c r="S181" s="1190"/>
      <c r="T181" s="1202"/>
      <c r="U181" s="1203"/>
      <c r="V181" s="1204"/>
      <c r="W181" s="1180"/>
      <c r="X181" s="1180"/>
      <c r="Y181" s="1180"/>
      <c r="Z181" s="1180"/>
      <c r="AA181" s="1181"/>
      <c r="AB181" s="624"/>
      <c r="AC181" s="70"/>
      <c r="AD181" s="71"/>
      <c r="AE181" s="72"/>
    </row>
    <row r="182" spans="1:31" s="964" customFormat="1">
      <c r="A182" s="963"/>
      <c r="B182" s="961"/>
      <c r="C182" s="960"/>
      <c r="D182" s="979"/>
      <c r="E182" s="1199"/>
      <c r="F182" s="1201"/>
      <c r="G182" s="25"/>
      <c r="H182" s="1214"/>
      <c r="I182" s="1215"/>
      <c r="J182" s="1215"/>
      <c r="K182" s="1215"/>
      <c r="L182" s="1216"/>
      <c r="M182" s="1195"/>
      <c r="N182" s="1196"/>
      <c r="O182" s="1197"/>
      <c r="P182" s="1136"/>
      <c r="Q182" s="1137"/>
      <c r="R182" s="1136"/>
      <c r="S182" s="1191"/>
      <c r="T182" s="1205"/>
      <c r="U182" s="1206"/>
      <c r="V182" s="1207"/>
      <c r="W182" s="1182"/>
      <c r="X182" s="1182"/>
      <c r="Y182" s="1182"/>
      <c r="Z182" s="1182"/>
      <c r="AA182" s="1183"/>
      <c r="AB182" s="986"/>
      <c r="AC182" s="70"/>
      <c r="AD182" s="71"/>
      <c r="AE182" s="72"/>
    </row>
    <row r="183" spans="1:31" s="964" customFormat="1">
      <c r="A183" s="963"/>
      <c r="B183" s="961"/>
      <c r="C183" s="960"/>
      <c r="D183" s="979"/>
      <c r="E183" s="52" t="s">
        <v>271</v>
      </c>
      <c r="F183" s="53" t="s">
        <v>282</v>
      </c>
      <c r="G183" s="25"/>
      <c r="H183" s="1128" t="s">
        <v>249</v>
      </c>
      <c r="I183" s="1129"/>
      <c r="J183" s="1129"/>
      <c r="K183" s="1129"/>
      <c r="L183" s="1130"/>
      <c r="M183" s="1192">
        <f>SUM(M58:R59)</f>
        <v>0</v>
      </c>
      <c r="N183" s="1193"/>
      <c r="O183" s="1194"/>
      <c r="P183" s="1134" t="s">
        <v>278</v>
      </c>
      <c r="Q183" s="1135"/>
      <c r="R183" s="1189">
        <f>IFERROR(ROUNDDOWN(M183/6,1),"")</f>
        <v>0</v>
      </c>
      <c r="S183" s="1190"/>
      <c r="T183" s="1208"/>
      <c r="U183" s="1209"/>
      <c r="V183" s="1210"/>
      <c r="W183" s="1184"/>
      <c r="X183" s="1184"/>
      <c r="Y183" s="1184"/>
      <c r="Z183" s="1184"/>
      <c r="AA183" s="1185"/>
      <c r="AB183" s="986"/>
      <c r="AC183" s="70"/>
      <c r="AD183" s="71"/>
      <c r="AE183" s="72"/>
    </row>
    <row r="184" spans="1:31" ht="14.25" customHeight="1">
      <c r="A184" s="576"/>
      <c r="B184" s="561"/>
      <c r="C184" s="581"/>
      <c r="D184" s="588"/>
      <c r="E184" s="1002"/>
      <c r="F184" s="1003"/>
      <c r="G184" s="25"/>
      <c r="H184" s="1131"/>
      <c r="I184" s="1132"/>
      <c r="J184" s="1132"/>
      <c r="K184" s="1132"/>
      <c r="L184" s="1133"/>
      <c r="M184" s="1195"/>
      <c r="N184" s="1196"/>
      <c r="O184" s="1197"/>
      <c r="P184" s="1136"/>
      <c r="Q184" s="1137"/>
      <c r="R184" s="1136"/>
      <c r="S184" s="1191"/>
      <c r="T184" s="1205"/>
      <c r="U184" s="1206"/>
      <c r="V184" s="1207"/>
      <c r="W184" s="1182"/>
      <c r="X184" s="1182"/>
      <c r="Y184" s="1182"/>
      <c r="Z184" s="1182"/>
      <c r="AA184" s="1183"/>
      <c r="AB184" s="624"/>
      <c r="AC184" s="70"/>
      <c r="AD184" s="71"/>
      <c r="AE184" s="72"/>
    </row>
    <row r="185" spans="1:31">
      <c r="A185" s="576"/>
      <c r="B185" s="561"/>
      <c r="C185" s="581"/>
      <c r="D185" s="588"/>
      <c r="E185" s="1125" t="s">
        <v>1431</v>
      </c>
      <c r="F185" s="1126"/>
      <c r="G185" s="25"/>
      <c r="H185" s="1128" t="s">
        <v>259</v>
      </c>
      <c r="I185" s="1129"/>
      <c r="J185" s="1129"/>
      <c r="K185" s="1129"/>
      <c r="L185" s="1130"/>
      <c r="M185" s="1192">
        <f>SUM(J61:R61,J60)</f>
        <v>0</v>
      </c>
      <c r="N185" s="1193"/>
      <c r="O185" s="1194"/>
      <c r="P185" s="1134" t="s">
        <v>281</v>
      </c>
      <c r="Q185" s="1135"/>
      <c r="R185" s="1189">
        <f>IFERROR(ROUNDDOWN(M185/20,1),"")</f>
        <v>0</v>
      </c>
      <c r="S185" s="1190"/>
      <c r="T185" s="1208"/>
      <c r="U185" s="1209"/>
      <c r="V185" s="1210"/>
      <c r="W185" s="1184"/>
      <c r="X185" s="1184"/>
      <c r="Y185" s="1184"/>
      <c r="Z185" s="1184"/>
      <c r="AA185" s="1185"/>
      <c r="AB185" s="624"/>
      <c r="AC185" s="70"/>
      <c r="AD185" s="71"/>
      <c r="AE185" s="72"/>
    </row>
    <row r="186" spans="1:31" s="964" customFormat="1">
      <c r="A186" s="963"/>
      <c r="B186" s="961"/>
      <c r="C186" s="960"/>
      <c r="D186" s="979"/>
      <c r="E186" s="1127"/>
      <c r="F186" s="1126"/>
      <c r="G186" s="25"/>
      <c r="H186" s="1131"/>
      <c r="I186" s="1132"/>
      <c r="J186" s="1132"/>
      <c r="K186" s="1132"/>
      <c r="L186" s="1133"/>
      <c r="M186" s="1195"/>
      <c r="N186" s="1196"/>
      <c r="O186" s="1197"/>
      <c r="P186" s="1136"/>
      <c r="Q186" s="1137"/>
      <c r="R186" s="1136"/>
      <c r="S186" s="1191"/>
      <c r="T186" s="1205"/>
      <c r="U186" s="1206"/>
      <c r="V186" s="1207"/>
      <c r="W186" s="1182"/>
      <c r="X186" s="1182"/>
      <c r="Y186" s="1182"/>
      <c r="Z186" s="1182"/>
      <c r="AA186" s="1183"/>
      <c r="AB186" s="986"/>
      <c r="AC186" s="70"/>
      <c r="AD186" s="71"/>
      <c r="AE186" s="72"/>
    </row>
    <row r="187" spans="1:31" ht="13.5" customHeight="1">
      <c r="A187" s="576"/>
      <c r="B187" s="561"/>
      <c r="C187" s="581"/>
      <c r="D187" s="588"/>
      <c r="E187" s="1127"/>
      <c r="F187" s="1126"/>
      <c r="G187" s="25"/>
      <c r="H187" s="1128" t="s">
        <v>274</v>
      </c>
      <c r="I187" s="1129"/>
      <c r="J187" s="1129"/>
      <c r="K187" s="1129"/>
      <c r="L187" s="1130"/>
      <c r="M187" s="1192">
        <f>SUM(J62:R63)</f>
        <v>0</v>
      </c>
      <c r="N187" s="1193"/>
      <c r="O187" s="1194"/>
      <c r="P187" s="1134" t="s">
        <v>283</v>
      </c>
      <c r="Q187" s="1135"/>
      <c r="R187" s="1189">
        <f>IFERROR(ROUNDDOWN(M187/30,1),"")</f>
        <v>0</v>
      </c>
      <c r="S187" s="1190"/>
      <c r="T187" s="1208"/>
      <c r="U187" s="1209"/>
      <c r="V187" s="1210"/>
      <c r="W187" s="1184"/>
      <c r="X187" s="1184"/>
      <c r="Y187" s="1184"/>
      <c r="Z187" s="1184"/>
      <c r="AA187" s="1185"/>
      <c r="AB187" s="624"/>
      <c r="AC187" s="70"/>
      <c r="AD187" s="71"/>
      <c r="AE187" s="72"/>
    </row>
    <row r="188" spans="1:31" s="964" customFormat="1" ht="13.5" customHeight="1" thickBot="1">
      <c r="A188" s="963"/>
      <c r="B188" s="961"/>
      <c r="C188" s="960"/>
      <c r="D188" s="979"/>
      <c r="E188" s="1127"/>
      <c r="F188" s="1126"/>
      <c r="G188" s="25"/>
      <c r="H188" s="1131"/>
      <c r="I188" s="1132"/>
      <c r="J188" s="1132"/>
      <c r="K188" s="1132"/>
      <c r="L188" s="1133"/>
      <c r="M188" s="1195"/>
      <c r="N188" s="1196"/>
      <c r="O188" s="1197"/>
      <c r="P188" s="1136"/>
      <c r="Q188" s="1137"/>
      <c r="R188" s="1136"/>
      <c r="S188" s="1191"/>
      <c r="T188" s="1211"/>
      <c r="U188" s="1212"/>
      <c r="V188" s="1213"/>
      <c r="W188" s="1117"/>
      <c r="X188" s="1117"/>
      <c r="Y188" s="1117"/>
      <c r="Z188" s="1117"/>
      <c r="AA188" s="1118"/>
      <c r="AB188" s="986"/>
      <c r="AC188" s="70"/>
      <c r="AD188" s="71"/>
      <c r="AE188" s="72"/>
    </row>
    <row r="189" spans="1:31">
      <c r="A189" s="576"/>
      <c r="B189" s="561"/>
      <c r="C189" s="581"/>
      <c r="D189" s="588"/>
      <c r="E189" s="1127"/>
      <c r="F189" s="1126"/>
      <c r="G189" s="25"/>
      <c r="H189" s="1078" t="s">
        <v>16</v>
      </c>
      <c r="I189" s="1078"/>
      <c r="J189" s="1078"/>
      <c r="K189" s="1078"/>
      <c r="L189" s="1078"/>
      <c r="M189" s="1910">
        <f>M181+M184+M185+M187</f>
        <v>0</v>
      </c>
      <c r="N189" s="1911"/>
      <c r="O189" s="1912"/>
      <c r="P189" s="1222" t="s">
        <v>22</v>
      </c>
      <c r="Q189" s="1223"/>
      <c r="R189" s="1224">
        <f>IF(ROUND(SUM(R181:S187),0)=0,0,IF(ROUND(SUM(R181:S187),0)&lt;2,2,ROUND(SUM(R181:S187),0)))</f>
        <v>0</v>
      </c>
      <c r="S189" s="1225"/>
      <c r="T189" s="1578">
        <f>IF(SUM(T181:V187)=0,0,SUM(T181:V187))</f>
        <v>0</v>
      </c>
      <c r="U189" s="1579"/>
      <c r="V189" s="1580"/>
      <c r="W189" s="1186"/>
      <c r="X189" s="1187"/>
      <c r="Y189" s="1187"/>
      <c r="Z189" s="1187"/>
      <c r="AA189" s="1188"/>
      <c r="AB189" s="624"/>
      <c r="AC189" s="70"/>
      <c r="AD189" s="71"/>
      <c r="AE189" s="72"/>
    </row>
    <row r="190" spans="1:31" ht="23.25" customHeight="1">
      <c r="A190" s="576"/>
      <c r="B190" s="561"/>
      <c r="C190" s="581"/>
      <c r="D190" s="588"/>
      <c r="E190" s="1127"/>
      <c r="F190" s="1126"/>
      <c r="G190" s="25"/>
      <c r="P190" s="580"/>
      <c r="Q190" s="580"/>
      <c r="R190" s="580"/>
      <c r="S190" s="580"/>
      <c r="T190" s="137"/>
      <c r="U190" s="137"/>
      <c r="V190" s="137"/>
      <c r="W190" s="137"/>
      <c r="X190" s="137"/>
      <c r="Y190" s="137"/>
      <c r="Z190" s="137"/>
      <c r="AA190" s="623"/>
      <c r="AB190" s="624"/>
      <c r="AC190" s="70"/>
      <c r="AD190" s="71"/>
      <c r="AE190" s="72"/>
    </row>
    <row r="191" spans="1:31">
      <c r="A191" s="576"/>
      <c r="B191" s="561"/>
      <c r="C191" s="581"/>
      <c r="D191" s="588"/>
      <c r="E191" s="1127"/>
      <c r="F191" s="1126"/>
      <c r="G191" s="25"/>
      <c r="H191" s="623" t="s">
        <v>111</v>
      </c>
      <c r="I191" s="40"/>
      <c r="J191" s="40"/>
      <c r="K191" s="40"/>
      <c r="L191" s="40"/>
      <c r="M191" s="40"/>
      <c r="N191" s="623"/>
      <c r="O191" s="623"/>
      <c r="P191" s="623"/>
      <c r="Q191" s="623"/>
      <c r="R191" s="623"/>
      <c r="S191" s="623"/>
      <c r="T191" s="623"/>
      <c r="U191" s="623"/>
      <c r="V191" s="623"/>
      <c r="W191" s="623"/>
      <c r="X191" s="623"/>
      <c r="Y191" s="623"/>
      <c r="Z191" s="40" t="s">
        <v>412</v>
      </c>
      <c r="AA191" s="623"/>
      <c r="AB191" s="624"/>
      <c r="AC191" s="70"/>
      <c r="AD191" s="71"/>
      <c r="AE191" s="72"/>
    </row>
    <row r="192" spans="1:31" ht="13.5" customHeight="1">
      <c r="A192" s="576"/>
      <c r="B192" s="561"/>
      <c r="C192" s="581"/>
      <c r="D192" s="588"/>
      <c r="E192" s="1127"/>
      <c r="F192" s="1126"/>
      <c r="G192" s="25"/>
      <c r="H192" s="1031" t="s">
        <v>17</v>
      </c>
      <c r="I192" s="1032"/>
      <c r="J192" s="1032"/>
      <c r="K192" s="1032"/>
      <c r="L192" s="1033"/>
      <c r="M192" s="1411" t="s">
        <v>87</v>
      </c>
      <c r="N192" s="1482"/>
      <c r="O192" s="1412"/>
      <c r="P192" s="1119" t="s">
        <v>845</v>
      </c>
      <c r="Q192" s="1217"/>
      <c r="R192" s="1217"/>
      <c r="S192" s="1218"/>
      <c r="T192" s="1119" t="s">
        <v>1429</v>
      </c>
      <c r="U192" s="1217"/>
      <c r="V192" s="1218"/>
      <c r="W192" s="1119" t="s">
        <v>1430</v>
      </c>
      <c r="X192" s="1120"/>
      <c r="Y192" s="1120"/>
      <c r="Z192" s="1120"/>
      <c r="AA192" s="1121"/>
      <c r="AB192" s="624"/>
      <c r="AC192" s="70"/>
      <c r="AD192" s="71"/>
      <c r="AE192" s="72"/>
    </row>
    <row r="193" spans="1:31" s="964" customFormat="1" ht="6.75" customHeight="1">
      <c r="A193" s="963"/>
      <c r="B193" s="961"/>
      <c r="C193" s="960"/>
      <c r="D193" s="979"/>
      <c r="E193" s="981"/>
      <c r="F193" s="980"/>
      <c r="G193" s="25"/>
      <c r="H193" s="1034"/>
      <c r="I193" s="1035"/>
      <c r="J193" s="1035"/>
      <c r="K193" s="1035"/>
      <c r="L193" s="1036"/>
      <c r="M193" s="1413"/>
      <c r="N193" s="1483"/>
      <c r="O193" s="1414"/>
      <c r="P193" s="1122"/>
      <c r="Q193" s="1220"/>
      <c r="R193" s="1220"/>
      <c r="S193" s="1221"/>
      <c r="T193" s="1122"/>
      <c r="U193" s="1220"/>
      <c r="V193" s="1221"/>
      <c r="W193" s="1122"/>
      <c r="X193" s="1123"/>
      <c r="Y193" s="1123"/>
      <c r="Z193" s="1123"/>
      <c r="AA193" s="1124"/>
      <c r="AB193" s="986"/>
      <c r="AC193" s="70"/>
      <c r="AD193" s="71"/>
      <c r="AE193" s="72"/>
    </row>
    <row r="194" spans="1:31" ht="9.75" customHeight="1" thickBot="1">
      <c r="A194" s="576"/>
      <c r="B194" s="561"/>
      <c r="C194" s="581"/>
      <c r="D194" s="588"/>
      <c r="E194" s="1150" t="s">
        <v>1432</v>
      </c>
      <c r="F194" s="1151"/>
      <c r="G194" s="25"/>
      <c r="H194" s="1055"/>
      <c r="I194" s="1056"/>
      <c r="J194" s="1056"/>
      <c r="K194" s="1056"/>
      <c r="L194" s="1057"/>
      <c r="M194" s="1415"/>
      <c r="N194" s="1527"/>
      <c r="O194" s="1416"/>
      <c r="P194" s="1606"/>
      <c r="Q194" s="1607"/>
      <c r="R194" s="1607"/>
      <c r="S194" s="1608"/>
      <c r="T194" s="1219"/>
      <c r="U194" s="1220"/>
      <c r="V194" s="1221"/>
      <c r="W194" s="1122"/>
      <c r="X194" s="1123"/>
      <c r="Y194" s="1123"/>
      <c r="Z194" s="1123"/>
      <c r="AA194" s="1124"/>
      <c r="AB194" s="624"/>
      <c r="AC194" s="70"/>
      <c r="AD194" s="71"/>
      <c r="AE194" s="72"/>
    </row>
    <row r="195" spans="1:31">
      <c r="A195" s="576"/>
      <c r="B195" s="561"/>
      <c r="C195" s="581"/>
      <c r="D195" s="588"/>
      <c r="E195" s="1150"/>
      <c r="F195" s="1151"/>
      <c r="G195" s="25"/>
      <c r="H195" s="1128" t="s">
        <v>279</v>
      </c>
      <c r="I195" s="1129"/>
      <c r="J195" s="1129"/>
      <c r="K195" s="1129"/>
      <c r="L195" s="1130"/>
      <c r="M195" s="1192">
        <f>SUM(V57:AA57)</f>
        <v>0</v>
      </c>
      <c r="N195" s="1193"/>
      <c r="O195" s="1194"/>
      <c r="P195" s="1134" t="s">
        <v>258</v>
      </c>
      <c r="Q195" s="1135"/>
      <c r="R195" s="1189">
        <f>IFERROR(ROUNDDOWN(M195/3,1),"")</f>
        <v>0</v>
      </c>
      <c r="S195" s="1190"/>
      <c r="T195" s="1202"/>
      <c r="U195" s="1203"/>
      <c r="V195" s="1204"/>
      <c r="W195" s="1180"/>
      <c r="X195" s="1180"/>
      <c r="Y195" s="1180"/>
      <c r="Z195" s="1180"/>
      <c r="AA195" s="1181"/>
      <c r="AB195" s="624"/>
      <c r="AC195" s="70"/>
      <c r="AD195" s="71"/>
      <c r="AE195" s="72"/>
    </row>
    <row r="196" spans="1:31" s="964" customFormat="1">
      <c r="A196" s="963"/>
      <c r="B196" s="961"/>
      <c r="C196" s="960"/>
      <c r="D196" s="979"/>
      <c r="E196" s="1150"/>
      <c r="F196" s="1151"/>
      <c r="G196" s="25"/>
      <c r="H196" s="1214"/>
      <c r="I196" s="1215"/>
      <c r="J196" s="1215"/>
      <c r="K196" s="1215"/>
      <c r="L196" s="1216"/>
      <c r="M196" s="1195"/>
      <c r="N196" s="1196"/>
      <c r="O196" s="1197"/>
      <c r="P196" s="1136"/>
      <c r="Q196" s="1137"/>
      <c r="R196" s="1136"/>
      <c r="S196" s="1191"/>
      <c r="T196" s="1205"/>
      <c r="U196" s="1206"/>
      <c r="V196" s="1207"/>
      <c r="W196" s="1182"/>
      <c r="X196" s="1182"/>
      <c r="Y196" s="1182"/>
      <c r="Z196" s="1182"/>
      <c r="AA196" s="1183"/>
      <c r="AB196" s="986"/>
      <c r="AC196" s="70"/>
      <c r="AD196" s="71"/>
      <c r="AE196" s="72"/>
    </row>
    <row r="197" spans="1:31" ht="14.25" customHeight="1">
      <c r="A197" s="576"/>
      <c r="B197" s="561"/>
      <c r="C197" s="581"/>
      <c r="D197" s="588"/>
      <c r="E197" s="1150"/>
      <c r="F197" s="1151"/>
      <c r="G197" s="25"/>
      <c r="H197" s="1128" t="s">
        <v>249</v>
      </c>
      <c r="I197" s="1129"/>
      <c r="J197" s="1129"/>
      <c r="K197" s="1129"/>
      <c r="L197" s="1130"/>
      <c r="M197" s="1192">
        <f>SUM(V58:AA59)</f>
        <v>0</v>
      </c>
      <c r="N197" s="1193"/>
      <c r="O197" s="1194"/>
      <c r="P197" s="1134" t="s">
        <v>278</v>
      </c>
      <c r="Q197" s="1135"/>
      <c r="R197" s="1189">
        <f>IFERROR(ROUNDDOWN(M197/6,1),"")</f>
        <v>0</v>
      </c>
      <c r="S197" s="1190"/>
      <c r="T197" s="1208"/>
      <c r="U197" s="1209"/>
      <c r="V197" s="1210"/>
      <c r="W197" s="1184"/>
      <c r="X197" s="1184"/>
      <c r="Y197" s="1184"/>
      <c r="Z197" s="1184"/>
      <c r="AA197" s="1185"/>
      <c r="AB197" s="624"/>
      <c r="AC197" s="70"/>
      <c r="AD197" s="71"/>
      <c r="AE197" s="72"/>
    </row>
    <row r="198" spans="1:31" s="964" customFormat="1" ht="14.25" customHeight="1">
      <c r="A198" s="963"/>
      <c r="B198" s="961"/>
      <c r="C198" s="960"/>
      <c r="D198" s="979"/>
      <c r="E198" s="1150"/>
      <c r="F198" s="1151"/>
      <c r="G198" s="25"/>
      <c r="H198" s="1131"/>
      <c r="I198" s="1132"/>
      <c r="J198" s="1132"/>
      <c r="K198" s="1132"/>
      <c r="L198" s="1133"/>
      <c r="M198" s="1195"/>
      <c r="N198" s="1196"/>
      <c r="O198" s="1197"/>
      <c r="P198" s="1136"/>
      <c r="Q198" s="1137"/>
      <c r="R198" s="1136"/>
      <c r="S198" s="1191"/>
      <c r="T198" s="1205"/>
      <c r="U198" s="1206"/>
      <c r="V198" s="1207"/>
      <c r="W198" s="1182"/>
      <c r="X198" s="1182"/>
      <c r="Y198" s="1182"/>
      <c r="Z198" s="1182"/>
      <c r="AA198" s="1183"/>
      <c r="AB198" s="986"/>
      <c r="AC198" s="70"/>
      <c r="AD198" s="71"/>
      <c r="AE198" s="72"/>
    </row>
    <row r="199" spans="1:31">
      <c r="A199" s="576"/>
      <c r="B199" s="561"/>
      <c r="C199" s="581"/>
      <c r="D199" s="588"/>
      <c r="E199" s="1150"/>
      <c r="F199" s="1151"/>
      <c r="G199" s="25"/>
      <c r="H199" s="1128" t="s">
        <v>259</v>
      </c>
      <c r="I199" s="1129"/>
      <c r="J199" s="1129"/>
      <c r="K199" s="1129"/>
      <c r="L199" s="1130"/>
      <c r="M199" s="1192">
        <f>SUM(S60,S61:AA61)</f>
        <v>0</v>
      </c>
      <c r="N199" s="1193"/>
      <c r="O199" s="1194"/>
      <c r="P199" s="1134" t="s">
        <v>281</v>
      </c>
      <c r="Q199" s="1135"/>
      <c r="R199" s="1189">
        <f>IFERROR(ROUNDDOWN(M199/20,1),"")</f>
        <v>0</v>
      </c>
      <c r="S199" s="1190"/>
      <c r="T199" s="1208"/>
      <c r="U199" s="1209"/>
      <c r="V199" s="1210"/>
      <c r="W199" s="1184"/>
      <c r="X199" s="1184"/>
      <c r="Y199" s="1184"/>
      <c r="Z199" s="1184"/>
      <c r="AA199" s="1185"/>
      <c r="AB199" s="624"/>
      <c r="AC199" s="70"/>
      <c r="AD199" s="71"/>
      <c r="AE199" s="72"/>
    </row>
    <row r="200" spans="1:31" s="964" customFormat="1">
      <c r="A200" s="963"/>
      <c r="B200" s="961"/>
      <c r="C200" s="960"/>
      <c r="D200" s="979"/>
      <c r="E200" s="1150"/>
      <c r="F200" s="1151"/>
      <c r="G200" s="25"/>
      <c r="H200" s="1131"/>
      <c r="I200" s="1132"/>
      <c r="J200" s="1132"/>
      <c r="K200" s="1132"/>
      <c r="L200" s="1133"/>
      <c r="M200" s="1195"/>
      <c r="N200" s="1196"/>
      <c r="O200" s="1197"/>
      <c r="P200" s="1136"/>
      <c r="Q200" s="1137"/>
      <c r="R200" s="1136"/>
      <c r="S200" s="1191"/>
      <c r="T200" s="1205"/>
      <c r="U200" s="1206"/>
      <c r="V200" s="1207"/>
      <c r="W200" s="1182"/>
      <c r="X200" s="1182"/>
      <c r="Y200" s="1182"/>
      <c r="Z200" s="1182"/>
      <c r="AA200" s="1183"/>
      <c r="AB200" s="986"/>
      <c r="AC200" s="70"/>
      <c r="AD200" s="71"/>
      <c r="AE200" s="72"/>
    </row>
    <row r="201" spans="1:31" ht="13.5" customHeight="1">
      <c r="A201" s="576"/>
      <c r="B201" s="561"/>
      <c r="C201" s="581"/>
      <c r="D201" s="588"/>
      <c r="E201" s="1150"/>
      <c r="F201" s="1151"/>
      <c r="G201" s="25"/>
      <c r="H201" s="1128" t="s">
        <v>274</v>
      </c>
      <c r="I201" s="1129"/>
      <c r="J201" s="1129"/>
      <c r="K201" s="1129"/>
      <c r="L201" s="1130"/>
      <c r="M201" s="1192">
        <f>SUM(S62:AA63)</f>
        <v>0</v>
      </c>
      <c r="N201" s="1193"/>
      <c r="O201" s="1194"/>
      <c r="P201" s="1134" t="s">
        <v>283</v>
      </c>
      <c r="Q201" s="1135"/>
      <c r="R201" s="1189">
        <f>IFERROR(ROUNDDOWN(M201/30,1),"")</f>
        <v>0</v>
      </c>
      <c r="S201" s="1190"/>
      <c r="T201" s="1208"/>
      <c r="U201" s="1209"/>
      <c r="V201" s="1210"/>
      <c r="W201" s="1184"/>
      <c r="X201" s="1184"/>
      <c r="Y201" s="1184"/>
      <c r="Z201" s="1184"/>
      <c r="AA201" s="1185"/>
      <c r="AB201" s="624"/>
      <c r="AC201" s="70"/>
      <c r="AD201" s="71"/>
      <c r="AE201" s="72"/>
    </row>
    <row r="202" spans="1:31" s="964" customFormat="1" ht="13.5" customHeight="1" thickBot="1">
      <c r="A202" s="963"/>
      <c r="B202" s="961"/>
      <c r="C202" s="960"/>
      <c r="D202" s="979"/>
      <c r="E202" s="1150"/>
      <c r="F202" s="1151"/>
      <c r="G202" s="25"/>
      <c r="H202" s="1131"/>
      <c r="I202" s="1132"/>
      <c r="J202" s="1132"/>
      <c r="K202" s="1132"/>
      <c r="L202" s="1133"/>
      <c r="M202" s="1195"/>
      <c r="N202" s="1196"/>
      <c r="O202" s="1197"/>
      <c r="P202" s="1136"/>
      <c r="Q202" s="1137"/>
      <c r="R202" s="1136"/>
      <c r="S202" s="1191"/>
      <c r="T202" s="1211"/>
      <c r="U202" s="1212"/>
      <c r="V202" s="1213"/>
      <c r="W202" s="1117"/>
      <c r="X202" s="1117"/>
      <c r="Y202" s="1117"/>
      <c r="Z202" s="1117"/>
      <c r="AA202" s="1118"/>
      <c r="AB202" s="986"/>
      <c r="AC202" s="70"/>
      <c r="AD202" s="71"/>
      <c r="AE202" s="72"/>
    </row>
    <row r="203" spans="1:31" ht="13.5" customHeight="1">
      <c r="A203" s="747"/>
      <c r="B203" s="744"/>
      <c r="C203" s="742"/>
      <c r="D203" s="768"/>
      <c r="E203" s="1150"/>
      <c r="F203" s="1151"/>
      <c r="G203" s="25"/>
      <c r="H203" s="1078" t="s">
        <v>16</v>
      </c>
      <c r="I203" s="1078"/>
      <c r="J203" s="1078"/>
      <c r="K203" s="1078"/>
      <c r="L203" s="1078"/>
      <c r="M203" s="1910">
        <f>M195+M197+M199+M201</f>
        <v>0</v>
      </c>
      <c r="N203" s="1911"/>
      <c r="O203" s="1912"/>
      <c r="P203" s="1222" t="s">
        <v>22</v>
      </c>
      <c r="Q203" s="1223"/>
      <c r="R203" s="1224">
        <f>IF(ROUND(SUM(R195:S201),0)=0,0,IF(ROUND(SUM(R195:S201),0)&lt;2,2,ROUND(SUM(R195:S201),0)))</f>
        <v>0</v>
      </c>
      <c r="S203" s="1225"/>
      <c r="T203" s="1578">
        <f>IF(SUM(T195:V201)=0,0,SUM(T195:V201))</f>
        <v>0</v>
      </c>
      <c r="U203" s="1579"/>
      <c r="V203" s="1580"/>
      <c r="W203" s="1187"/>
      <c r="X203" s="1187"/>
      <c r="Y203" s="1187"/>
      <c r="Z203" s="1187"/>
      <c r="AA203" s="788"/>
      <c r="AB203" s="789"/>
      <c r="AC203" s="70"/>
      <c r="AD203" s="71"/>
      <c r="AE203" s="72"/>
    </row>
    <row r="204" spans="1:31" ht="13.5" customHeight="1">
      <c r="A204" s="747"/>
      <c r="B204" s="744"/>
      <c r="C204" s="742"/>
      <c r="D204" s="768"/>
      <c r="E204" s="1150"/>
      <c r="F204" s="1151"/>
      <c r="G204" s="25"/>
      <c r="H204" s="258"/>
      <c r="I204" s="258"/>
      <c r="J204" s="258"/>
      <c r="K204" s="258"/>
      <c r="L204" s="258"/>
      <c r="M204" s="258"/>
      <c r="N204" s="258"/>
      <c r="O204" s="258"/>
      <c r="P204" s="258"/>
      <c r="Q204" s="258"/>
      <c r="R204" s="258"/>
      <c r="S204" s="258"/>
      <c r="T204" s="258"/>
      <c r="U204" s="258"/>
      <c r="V204" s="258"/>
      <c r="W204" s="258"/>
      <c r="X204" s="258"/>
      <c r="Y204" s="258"/>
      <c r="Z204" s="258"/>
      <c r="AA204" s="788"/>
      <c r="AB204" s="789"/>
      <c r="AC204" s="70"/>
      <c r="AD204" s="71"/>
      <c r="AE204" s="72"/>
    </row>
    <row r="205" spans="1:31">
      <c r="A205" s="747"/>
      <c r="B205" s="744"/>
      <c r="C205" s="742"/>
      <c r="D205" s="768"/>
      <c r="E205" s="1150"/>
      <c r="F205" s="1151"/>
      <c r="G205" s="25"/>
      <c r="H205" s="755"/>
      <c r="I205" s="755"/>
      <c r="J205" s="755"/>
      <c r="K205" s="755"/>
      <c r="L205" s="755"/>
      <c r="M205" s="755"/>
      <c r="N205" s="755"/>
      <c r="O205" s="755"/>
      <c r="P205" s="755"/>
      <c r="Q205" s="755"/>
      <c r="R205" s="755"/>
      <c r="S205" s="755"/>
      <c r="T205" s="755"/>
      <c r="U205" s="755"/>
      <c r="V205" s="755"/>
      <c r="W205" s="788"/>
      <c r="X205" s="1609"/>
      <c r="Y205" s="1609"/>
      <c r="Z205" s="788"/>
      <c r="AA205" s="788"/>
      <c r="AB205" s="789"/>
      <c r="AC205" s="70"/>
      <c r="AD205" s="71"/>
      <c r="AE205" s="72"/>
    </row>
    <row r="206" spans="1:31" ht="13.5" customHeight="1">
      <c r="A206" s="747"/>
      <c r="B206" s="744"/>
      <c r="C206" s="742"/>
      <c r="D206" s="768"/>
      <c r="E206" s="1150"/>
      <c r="F206" s="1151"/>
      <c r="G206" s="25"/>
      <c r="H206" s="1247" t="s">
        <v>1302</v>
      </c>
      <c r="I206" s="1247"/>
      <c r="J206" s="1247"/>
      <c r="K206" s="1247"/>
      <c r="L206" s="1248"/>
      <c r="M206" s="1246" t="s">
        <v>832</v>
      </c>
      <c r="N206" s="1246"/>
      <c r="O206" s="1246"/>
      <c r="P206" s="1246"/>
      <c r="Q206" s="1246"/>
      <c r="R206" s="1246"/>
      <c r="S206" s="1246"/>
      <c r="T206" s="1246"/>
      <c r="U206" s="1246"/>
      <c r="V206" s="258"/>
      <c r="W206" s="258"/>
      <c r="X206" s="258"/>
      <c r="Y206" s="258"/>
      <c r="Z206" s="258"/>
      <c r="AA206" s="788"/>
      <c r="AB206" s="789"/>
      <c r="AC206" s="70"/>
      <c r="AD206" s="71"/>
      <c r="AE206" s="72"/>
    </row>
    <row r="207" spans="1:31">
      <c r="A207" s="747"/>
      <c r="B207" s="744"/>
      <c r="C207" s="742"/>
      <c r="D207" s="768"/>
      <c r="E207" s="1152"/>
      <c r="F207" s="1153"/>
      <c r="G207" s="788"/>
      <c r="H207" s="1247"/>
      <c r="I207" s="1247"/>
      <c r="J207" s="1247"/>
      <c r="K207" s="1247"/>
      <c r="L207" s="1248"/>
      <c r="M207" s="1246"/>
      <c r="N207" s="1246"/>
      <c r="O207" s="1246"/>
      <c r="P207" s="1246"/>
      <c r="Q207" s="1246"/>
      <c r="R207" s="1246"/>
      <c r="S207" s="1246"/>
      <c r="T207" s="1246"/>
      <c r="U207" s="1246"/>
      <c r="V207" s="760"/>
      <c r="W207" s="760"/>
      <c r="X207" s="788"/>
      <c r="Y207" s="788"/>
      <c r="Z207" s="788"/>
      <c r="AA207" s="788"/>
      <c r="AB207" s="789"/>
      <c r="AC207" s="70"/>
      <c r="AD207" s="71"/>
      <c r="AE207" s="72"/>
    </row>
    <row r="208" spans="1:31">
      <c r="A208" s="963"/>
      <c r="B208" s="961"/>
      <c r="C208" s="960"/>
      <c r="D208" s="979"/>
      <c r="E208" s="1004"/>
      <c r="F208" s="1005"/>
      <c r="G208" s="985"/>
      <c r="H208" s="985"/>
      <c r="I208" s="985"/>
      <c r="J208" s="24"/>
      <c r="K208" s="24"/>
      <c r="L208" s="67"/>
      <c r="M208" s="1249" t="s">
        <v>1303</v>
      </c>
      <c r="N208" s="1249"/>
      <c r="O208" s="1249"/>
      <c r="P208" s="1249"/>
      <c r="Q208" s="1249"/>
      <c r="R208" s="1249"/>
      <c r="S208" s="1249"/>
      <c r="T208" s="1249"/>
      <c r="U208" s="1249"/>
      <c r="V208" s="1249"/>
      <c r="W208" s="964"/>
      <c r="X208" s="964"/>
      <c r="Y208" s="964"/>
      <c r="Z208" s="985"/>
      <c r="AA208" s="985"/>
      <c r="AB208" s="986"/>
      <c r="AC208" s="70"/>
      <c r="AD208" s="71"/>
      <c r="AE208" s="72"/>
    </row>
    <row r="209" spans="1:31">
      <c r="A209" s="963"/>
      <c r="B209" s="961"/>
      <c r="C209" s="960"/>
      <c r="D209" s="979"/>
      <c r="E209" s="1145" t="s">
        <v>1433</v>
      </c>
      <c r="F209" s="1146"/>
      <c r="G209" s="985"/>
      <c r="H209" s="985"/>
      <c r="I209" s="985"/>
      <c r="J209" s="24"/>
      <c r="K209" s="24"/>
      <c r="L209" s="67"/>
      <c r="M209" s="67"/>
      <c r="N209" s="67"/>
      <c r="O209" s="67"/>
      <c r="P209" s="67"/>
      <c r="Q209" s="67"/>
      <c r="R209" s="67"/>
      <c r="S209" s="67"/>
      <c r="T209" s="970"/>
      <c r="U209" s="970"/>
      <c r="V209" s="970"/>
      <c r="W209" s="970"/>
      <c r="X209" s="985"/>
      <c r="Y209" s="985"/>
      <c r="Z209" s="985"/>
      <c r="AA209" s="985"/>
      <c r="AB209" s="986"/>
      <c r="AC209" s="70"/>
      <c r="AD209" s="71"/>
      <c r="AE209" s="72"/>
    </row>
    <row r="210" spans="1:31">
      <c r="A210" s="963"/>
      <c r="B210" s="961"/>
      <c r="C210" s="960"/>
      <c r="D210" s="979"/>
      <c r="E210" s="1147"/>
      <c r="F210" s="1146"/>
      <c r="G210" s="985"/>
      <c r="H210" s="985"/>
      <c r="I210" s="985"/>
      <c r="J210" s="24"/>
      <c r="K210" s="24"/>
      <c r="L210" s="67"/>
      <c r="M210" s="67"/>
      <c r="N210" s="67"/>
      <c r="O210" s="67"/>
      <c r="P210" s="67"/>
      <c r="Q210" s="67"/>
      <c r="R210" s="67"/>
      <c r="S210" s="67"/>
      <c r="T210" s="970"/>
      <c r="U210" s="970"/>
      <c r="V210" s="970"/>
      <c r="W210" s="970"/>
      <c r="X210" s="985"/>
      <c r="Y210" s="985"/>
      <c r="Z210" s="985"/>
      <c r="AA210" s="985"/>
      <c r="AB210" s="986"/>
      <c r="AC210" s="70"/>
      <c r="AD210" s="71"/>
      <c r="AE210" s="72"/>
    </row>
    <row r="211" spans="1:31">
      <c r="A211" s="963"/>
      <c r="B211" s="961"/>
      <c r="C211" s="960"/>
      <c r="D211" s="979"/>
      <c r="E211" s="1147"/>
      <c r="F211" s="1146"/>
      <c r="G211" s="985"/>
      <c r="H211" s="985"/>
      <c r="I211" s="985"/>
      <c r="J211" s="24"/>
      <c r="K211" s="24"/>
      <c r="L211" s="67"/>
      <c r="M211" s="67"/>
      <c r="N211" s="67"/>
      <c r="O211" s="67"/>
      <c r="P211" s="67"/>
      <c r="Q211" s="67"/>
      <c r="R211" s="67"/>
      <c r="S211" s="67"/>
      <c r="T211" s="970"/>
      <c r="U211" s="970"/>
      <c r="V211" s="970"/>
      <c r="W211" s="970"/>
      <c r="X211" s="985"/>
      <c r="Y211" s="985"/>
      <c r="Z211" s="985"/>
      <c r="AA211" s="985"/>
      <c r="AB211" s="986"/>
      <c r="AC211" s="70"/>
      <c r="AD211" s="71"/>
      <c r="AE211" s="72"/>
    </row>
    <row r="212" spans="1:31">
      <c r="A212" s="984"/>
      <c r="B212" s="965"/>
      <c r="C212" s="982"/>
      <c r="D212" s="991"/>
      <c r="E212" s="1148"/>
      <c r="F212" s="1149"/>
      <c r="G212" s="386"/>
      <c r="H212" s="386"/>
      <c r="I212" s="386"/>
      <c r="J212" s="234"/>
      <c r="K212" s="234"/>
      <c r="L212" s="235"/>
      <c r="M212" s="235"/>
      <c r="N212" s="235"/>
      <c r="O212" s="235"/>
      <c r="P212" s="235"/>
      <c r="Q212" s="235"/>
      <c r="R212" s="235"/>
      <c r="S212" s="235"/>
      <c r="T212" s="977"/>
      <c r="U212" s="977"/>
      <c r="V212" s="977"/>
      <c r="W212" s="977"/>
      <c r="X212" s="386"/>
      <c r="Y212" s="386"/>
      <c r="Z212" s="386"/>
      <c r="AA212" s="386"/>
      <c r="AB212" s="34"/>
      <c r="AC212" s="73"/>
      <c r="AD212" s="74"/>
      <c r="AE212" s="75"/>
    </row>
    <row r="213" spans="1:31" s="755" customFormat="1" ht="2.25" customHeight="1">
      <c r="A213" s="747"/>
      <c r="B213" s="744"/>
      <c r="C213" s="742"/>
      <c r="D213" s="768"/>
      <c r="E213" s="1318"/>
      <c r="F213" s="1146"/>
      <c r="G213" s="788"/>
      <c r="H213" s="788"/>
      <c r="I213" s="788"/>
      <c r="J213" s="24"/>
      <c r="K213" s="24"/>
      <c r="L213" s="67"/>
      <c r="M213" s="67"/>
      <c r="N213" s="67"/>
      <c r="O213" s="67"/>
      <c r="P213" s="67"/>
      <c r="Q213" s="67"/>
      <c r="R213" s="67"/>
      <c r="S213" s="67"/>
      <c r="T213" s="760"/>
      <c r="U213" s="760"/>
      <c r="V213" s="760"/>
      <c r="W213" s="760"/>
      <c r="X213" s="788"/>
      <c r="Y213" s="788"/>
      <c r="Z213" s="788"/>
      <c r="AA213" s="788"/>
      <c r="AB213" s="789"/>
      <c r="AC213" s="70"/>
      <c r="AD213" s="71"/>
      <c r="AE213" s="72"/>
    </row>
    <row r="214" spans="1:31" ht="3.75" customHeight="1">
      <c r="A214" s="576"/>
      <c r="B214" s="561"/>
      <c r="C214" s="581"/>
      <c r="D214" s="588"/>
      <c r="E214" s="561"/>
      <c r="F214" s="562"/>
      <c r="G214" s="623"/>
      <c r="H214" s="623"/>
      <c r="I214" s="623"/>
      <c r="J214" s="26"/>
      <c r="K214" s="26"/>
      <c r="L214" s="67"/>
      <c r="M214" s="67"/>
      <c r="N214" s="67"/>
      <c r="O214" s="67"/>
      <c r="P214" s="67"/>
      <c r="Q214" s="67"/>
      <c r="R214" s="67"/>
      <c r="S214" s="67"/>
      <c r="T214" s="583"/>
      <c r="U214" s="583"/>
      <c r="V214" s="583"/>
      <c r="W214" s="583"/>
      <c r="X214" s="623"/>
      <c r="Y214" s="623"/>
      <c r="Z214" s="623"/>
      <c r="AA214" s="623"/>
      <c r="AB214" s="624"/>
      <c r="AC214" s="70"/>
      <c r="AD214" s="71"/>
      <c r="AE214" s="72"/>
    </row>
    <row r="215" spans="1:31" ht="13.5" customHeight="1">
      <c r="A215" s="576"/>
      <c r="B215" s="561">
        <v>10</v>
      </c>
      <c r="C215" s="1403" t="s">
        <v>1129</v>
      </c>
      <c r="D215" s="1265" t="s">
        <v>357</v>
      </c>
      <c r="E215" s="1318" t="s">
        <v>285</v>
      </c>
      <c r="F215" s="1403"/>
      <c r="H215" s="1268" t="s">
        <v>71</v>
      </c>
      <c r="I215" s="1268"/>
      <c r="J215" s="1268"/>
      <c r="K215" s="1268"/>
      <c r="L215" s="1268"/>
      <c r="M215" s="1268"/>
      <c r="N215" s="1268"/>
      <c r="O215" s="1246" t="s">
        <v>1319</v>
      </c>
      <c r="P215" s="1246"/>
      <c r="Q215" s="1246"/>
      <c r="R215" s="1246"/>
      <c r="S215" s="1246"/>
      <c r="T215" s="1246"/>
      <c r="U215" s="1246"/>
      <c r="V215" s="1246"/>
      <c r="W215" s="1246"/>
      <c r="X215" s="38"/>
      <c r="Y215" s="38"/>
      <c r="Z215" s="38"/>
      <c r="AA215" s="38"/>
      <c r="AB215" s="624"/>
      <c r="AC215" s="1261" t="s">
        <v>558</v>
      </c>
      <c r="AD215" s="1262"/>
      <c r="AE215" s="1263"/>
    </row>
    <row r="216" spans="1:31">
      <c r="A216" s="576"/>
      <c r="B216" s="561"/>
      <c r="C216" s="1403"/>
      <c r="D216" s="1265"/>
      <c r="E216" s="1318"/>
      <c r="F216" s="1403"/>
      <c r="H216" s="1268"/>
      <c r="I216" s="1268"/>
      <c r="J216" s="1268"/>
      <c r="K216" s="1268"/>
      <c r="L216" s="1268"/>
      <c r="M216" s="1268"/>
      <c r="N216" s="1268"/>
      <c r="O216" s="1246"/>
      <c r="P216" s="1246"/>
      <c r="Q216" s="1246"/>
      <c r="R216" s="1246"/>
      <c r="S216" s="1246"/>
      <c r="T216" s="1246"/>
      <c r="U216" s="1246"/>
      <c r="V216" s="1246"/>
      <c r="W216" s="1246"/>
      <c r="AB216" s="624"/>
      <c r="AC216" s="1261"/>
      <c r="AD216" s="1262"/>
      <c r="AE216" s="1263"/>
    </row>
    <row r="217" spans="1:31">
      <c r="A217" s="576"/>
      <c r="B217" s="561"/>
      <c r="C217" s="1403"/>
      <c r="D217" s="588"/>
      <c r="E217" s="1318"/>
      <c r="F217" s="1403"/>
      <c r="H217" s="582"/>
      <c r="I217" s="582"/>
      <c r="J217" s="582"/>
      <c r="K217" s="582"/>
      <c r="L217" s="582"/>
      <c r="M217" s="582"/>
      <c r="N217" s="24"/>
      <c r="O217" s="24"/>
      <c r="P217" s="24"/>
      <c r="Q217" s="24"/>
      <c r="R217" s="24"/>
      <c r="S217" s="24"/>
      <c r="T217" s="24"/>
      <c r="U217" s="24"/>
      <c r="V217" s="24"/>
      <c r="W217" s="24"/>
      <c r="AB217" s="624"/>
      <c r="AC217" s="70"/>
      <c r="AD217" s="71"/>
      <c r="AE217" s="72"/>
    </row>
    <row r="218" spans="1:31">
      <c r="A218" s="576"/>
      <c r="B218" s="561"/>
      <c r="C218" s="1403"/>
      <c r="D218" s="588"/>
      <c r="E218" s="1318"/>
      <c r="F218" s="1403"/>
      <c r="H218" s="1141" t="s">
        <v>183</v>
      </c>
      <c r="I218" s="1141"/>
      <c r="J218" s="1141"/>
      <c r="K218" s="1141"/>
      <c r="L218" s="1141"/>
      <c r="M218" s="1141"/>
      <c r="N218" s="1141"/>
      <c r="O218" s="1141"/>
      <c r="P218" s="1141"/>
      <c r="Q218" s="1141"/>
      <c r="R218" s="1556" t="str">
        <f>IF($I$35=0,"",$I$35)</f>
        <v/>
      </c>
      <c r="S218" s="1556"/>
      <c r="T218" s="386" t="s">
        <v>353</v>
      </c>
      <c r="U218" s="386"/>
      <c r="V218" s="386"/>
      <c r="W218" s="386"/>
      <c r="X218" s="623"/>
      <c r="Y218" s="623"/>
      <c r="Z218" s="623"/>
      <c r="AA218" s="623"/>
      <c r="AB218" s="624"/>
      <c r="AC218" s="70"/>
      <c r="AD218" s="71"/>
      <c r="AE218" s="72"/>
    </row>
    <row r="219" spans="1:31">
      <c r="A219" s="576"/>
      <c r="B219" s="561"/>
      <c r="C219" s="1403"/>
      <c r="D219" s="588"/>
      <c r="E219" s="1318"/>
      <c r="F219" s="1403"/>
      <c r="AB219" s="624"/>
      <c r="AC219" s="70"/>
      <c r="AD219" s="71"/>
      <c r="AE219" s="72"/>
    </row>
    <row r="220" spans="1:31">
      <c r="A220" s="576"/>
      <c r="B220" s="561"/>
      <c r="C220" s="1403"/>
      <c r="D220" s="588"/>
      <c r="E220" s="1318"/>
      <c r="F220" s="1403"/>
      <c r="G220" s="623"/>
      <c r="H220" s="1562"/>
      <c r="I220" s="1563"/>
      <c r="J220" s="1563"/>
      <c r="K220" s="1563"/>
      <c r="L220" s="1563"/>
      <c r="M220" s="1563"/>
      <c r="N220" s="1563"/>
      <c r="O220" s="1564"/>
      <c r="P220" s="1078" t="s">
        <v>102</v>
      </c>
      <c r="Q220" s="1078"/>
      <c r="R220" s="1078"/>
      <c r="S220" s="1078"/>
      <c r="T220" s="1078"/>
      <c r="U220" s="1078"/>
      <c r="V220" s="1078" t="s">
        <v>103</v>
      </c>
      <c r="W220" s="1078"/>
      <c r="X220" s="1078"/>
      <c r="Y220" s="1078"/>
      <c r="Z220" s="1078"/>
      <c r="AA220" s="1078"/>
      <c r="AB220" s="624"/>
      <c r="AC220" s="70"/>
      <c r="AD220" s="71"/>
      <c r="AE220" s="72"/>
    </row>
    <row r="221" spans="1:31">
      <c r="A221" s="576"/>
      <c r="B221" s="561"/>
      <c r="C221" s="1403"/>
      <c r="D221" s="588"/>
      <c r="E221" s="1318"/>
      <c r="F221" s="1403"/>
      <c r="G221" s="623"/>
      <c r="H221" s="1565" t="s">
        <v>306</v>
      </c>
      <c r="I221" s="1566"/>
      <c r="J221" s="1566"/>
      <c r="K221" s="1566"/>
      <c r="L221" s="1567"/>
      <c r="M221" s="1031" t="s">
        <v>23</v>
      </c>
      <c r="N221" s="1032"/>
      <c r="O221" s="1033"/>
      <c r="P221" s="1550"/>
      <c r="Q221" s="1551"/>
      <c r="R221" s="1551"/>
      <c r="S221" s="1551"/>
      <c r="T221" s="1551"/>
      <c r="U221" s="1551"/>
      <c r="V221" s="1550"/>
      <c r="W221" s="1551"/>
      <c r="X221" s="1551"/>
      <c r="Y221" s="1551"/>
      <c r="Z221" s="1551"/>
      <c r="AA221" s="1554"/>
      <c r="AB221" s="624"/>
      <c r="AC221" s="70"/>
      <c r="AD221" s="71"/>
      <c r="AE221" s="72"/>
    </row>
    <row r="222" spans="1:31">
      <c r="A222" s="576"/>
      <c r="B222" s="561"/>
      <c r="C222" s="1403"/>
      <c r="D222" s="588"/>
      <c r="E222" s="1318"/>
      <c r="F222" s="1403"/>
      <c r="G222" s="623"/>
      <c r="H222" s="1568"/>
      <c r="I222" s="1569"/>
      <c r="J222" s="1569"/>
      <c r="K222" s="1569"/>
      <c r="L222" s="1570"/>
      <c r="M222" s="1055"/>
      <c r="N222" s="1056"/>
      <c r="O222" s="1057"/>
      <c r="P222" s="1574"/>
      <c r="Q222" s="1575"/>
      <c r="R222" s="1575"/>
      <c r="S222" s="1575"/>
      <c r="T222" s="1575"/>
      <c r="U222" s="1575"/>
      <c r="V222" s="1574"/>
      <c r="W222" s="1575"/>
      <c r="X222" s="1575"/>
      <c r="Y222" s="1575"/>
      <c r="Z222" s="1575"/>
      <c r="AA222" s="1576"/>
      <c r="AB222" s="624"/>
      <c r="AC222" s="70"/>
      <c r="AD222" s="71"/>
      <c r="AE222" s="72"/>
    </row>
    <row r="223" spans="1:31">
      <c r="A223" s="576"/>
      <c r="B223" s="561"/>
      <c r="C223" s="1403"/>
      <c r="D223" s="588"/>
      <c r="E223" s="1318"/>
      <c r="F223" s="1403"/>
      <c r="G223" s="623"/>
      <c r="H223" s="1568"/>
      <c r="I223" s="1569"/>
      <c r="J223" s="1569"/>
      <c r="K223" s="1569"/>
      <c r="L223" s="1570"/>
      <c r="M223" s="1031" t="s">
        <v>24</v>
      </c>
      <c r="N223" s="1032"/>
      <c r="O223" s="1033"/>
      <c r="P223" s="1550"/>
      <c r="Q223" s="1551"/>
      <c r="R223" s="1551"/>
      <c r="S223" s="1551"/>
      <c r="T223" s="1551"/>
      <c r="U223" s="1551"/>
      <c r="V223" s="1550"/>
      <c r="W223" s="1551"/>
      <c r="X223" s="1551"/>
      <c r="Y223" s="1551"/>
      <c r="Z223" s="1551"/>
      <c r="AA223" s="1554"/>
      <c r="AB223" s="624"/>
      <c r="AC223" s="70"/>
      <c r="AD223" s="71"/>
      <c r="AE223" s="72"/>
    </row>
    <row r="224" spans="1:31">
      <c r="A224" s="576"/>
      <c r="B224" s="561"/>
      <c r="C224" s="1403"/>
      <c r="D224" s="588"/>
      <c r="E224" s="1318"/>
      <c r="F224" s="1403"/>
      <c r="G224" s="623"/>
      <c r="H224" s="1568"/>
      <c r="I224" s="1569"/>
      <c r="J224" s="1569"/>
      <c r="K224" s="1569"/>
      <c r="L224" s="1570"/>
      <c r="M224" s="1055"/>
      <c r="N224" s="1056"/>
      <c r="O224" s="1057"/>
      <c r="P224" s="1574"/>
      <c r="Q224" s="1575"/>
      <c r="R224" s="1575"/>
      <c r="S224" s="1575"/>
      <c r="T224" s="1575"/>
      <c r="U224" s="1575"/>
      <c r="V224" s="1574"/>
      <c r="W224" s="1575"/>
      <c r="X224" s="1575"/>
      <c r="Y224" s="1575"/>
      <c r="Z224" s="1575"/>
      <c r="AA224" s="1576"/>
      <c r="AB224" s="624"/>
      <c r="AC224" s="70"/>
      <c r="AD224" s="71"/>
      <c r="AE224" s="72"/>
    </row>
    <row r="225" spans="1:31">
      <c r="A225" s="576"/>
      <c r="B225" s="561"/>
      <c r="C225" s="1403"/>
      <c r="D225" s="588"/>
      <c r="E225" s="1318"/>
      <c r="F225" s="1403"/>
      <c r="G225" s="623"/>
      <c r="H225" s="1568"/>
      <c r="I225" s="1569"/>
      <c r="J225" s="1569"/>
      <c r="K225" s="1569"/>
      <c r="L225" s="1570"/>
      <c r="M225" s="1031" t="s">
        <v>25</v>
      </c>
      <c r="N225" s="1032"/>
      <c r="O225" s="1033"/>
      <c r="P225" s="1550"/>
      <c r="Q225" s="1551"/>
      <c r="R225" s="1551"/>
      <c r="S225" s="1551"/>
      <c r="T225" s="1551"/>
      <c r="U225" s="1551"/>
      <c r="V225" s="1550"/>
      <c r="W225" s="1551"/>
      <c r="X225" s="1551"/>
      <c r="Y225" s="1551"/>
      <c r="Z225" s="1551"/>
      <c r="AA225" s="1554"/>
      <c r="AB225" s="624"/>
      <c r="AC225" s="70"/>
      <c r="AD225" s="71"/>
      <c r="AE225" s="72"/>
    </row>
    <row r="226" spans="1:31">
      <c r="A226" s="576"/>
      <c r="B226" s="561"/>
      <c r="C226" s="1403"/>
      <c r="D226" s="588"/>
      <c r="E226" s="1318"/>
      <c r="F226" s="1403"/>
      <c r="G226" s="623"/>
      <c r="H226" s="1571"/>
      <c r="I226" s="1572"/>
      <c r="J226" s="1572"/>
      <c r="K226" s="1572"/>
      <c r="L226" s="1573"/>
      <c r="M226" s="1055"/>
      <c r="N226" s="1056"/>
      <c r="O226" s="1057"/>
      <c r="P226" s="1552"/>
      <c r="Q226" s="1553"/>
      <c r="R226" s="1553"/>
      <c r="S226" s="1553"/>
      <c r="T226" s="1553"/>
      <c r="U226" s="1553"/>
      <c r="V226" s="1552"/>
      <c r="W226" s="1553"/>
      <c r="X226" s="1553"/>
      <c r="Y226" s="1553"/>
      <c r="Z226" s="1553"/>
      <c r="AA226" s="1555"/>
      <c r="AB226" s="624"/>
      <c r="AC226" s="70"/>
      <c r="AD226" s="71"/>
      <c r="AE226" s="72"/>
    </row>
    <row r="227" spans="1:31">
      <c r="A227" s="576"/>
      <c r="B227" s="561"/>
      <c r="C227" s="1403"/>
      <c r="D227" s="588"/>
      <c r="E227" s="1318"/>
      <c r="F227" s="1403"/>
      <c r="G227" s="25"/>
      <c r="H227" s="580"/>
      <c r="I227" s="580"/>
      <c r="J227" s="580"/>
      <c r="K227" s="580"/>
      <c r="L227" s="580"/>
      <c r="M227" s="580"/>
      <c r="N227" s="580"/>
      <c r="O227" s="580"/>
      <c r="P227" s="580"/>
      <c r="Q227" s="580"/>
      <c r="R227" s="580"/>
      <c r="S227" s="580"/>
      <c r="T227" s="623"/>
      <c r="U227" s="623"/>
      <c r="V227" s="623"/>
      <c r="W227" s="623"/>
      <c r="X227" s="623"/>
      <c r="Y227" s="623"/>
      <c r="Z227" s="623"/>
      <c r="AA227" s="623"/>
      <c r="AB227" s="624"/>
      <c r="AC227" s="70"/>
      <c r="AD227" s="71"/>
      <c r="AE227" s="72"/>
    </row>
    <row r="228" spans="1:31">
      <c r="A228" s="576"/>
      <c r="B228" s="561"/>
      <c r="C228" s="562"/>
      <c r="D228" s="588"/>
      <c r="E228" s="561"/>
      <c r="F228" s="562"/>
      <c r="G228" s="25"/>
      <c r="H228" s="623"/>
      <c r="I228" s="623"/>
      <c r="J228" s="26"/>
      <c r="K228" s="26"/>
      <c r="L228" s="67"/>
      <c r="M228" s="67"/>
      <c r="N228" s="67"/>
      <c r="O228" s="67"/>
      <c r="P228" s="67"/>
      <c r="Q228" s="67"/>
      <c r="R228" s="67"/>
      <c r="S228" s="67"/>
      <c r="T228" s="583"/>
      <c r="U228" s="583"/>
      <c r="V228" s="583"/>
      <c r="W228" s="583"/>
      <c r="X228" s="623"/>
      <c r="Y228" s="623"/>
      <c r="Z228" s="623"/>
      <c r="AA228" s="623"/>
      <c r="AB228" s="624"/>
      <c r="AC228" s="70"/>
      <c r="AD228" s="71"/>
      <c r="AE228" s="72"/>
    </row>
    <row r="229" spans="1:31" ht="13.5" customHeight="1">
      <c r="A229" s="576"/>
      <c r="B229" s="561">
        <v>11</v>
      </c>
      <c r="C229" s="1523" t="s">
        <v>1130</v>
      </c>
      <c r="D229" s="1265" t="s">
        <v>357</v>
      </c>
      <c r="E229" s="1318" t="s">
        <v>846</v>
      </c>
      <c r="F229" s="1403"/>
      <c r="H229" s="1268" t="s">
        <v>71</v>
      </c>
      <c r="I229" s="1268"/>
      <c r="J229" s="1268"/>
      <c r="K229" s="1268"/>
      <c r="L229" s="1268"/>
      <c r="M229" s="1268"/>
      <c r="N229" s="1268"/>
      <c r="O229" s="1246" t="s">
        <v>1320</v>
      </c>
      <c r="P229" s="1246"/>
      <c r="Q229" s="1246"/>
      <c r="R229" s="1246"/>
      <c r="S229" s="1246"/>
      <c r="T229" s="1246"/>
      <c r="U229" s="1246"/>
      <c r="V229" s="1246"/>
      <c r="W229" s="1246"/>
      <c r="X229" s="1246"/>
      <c r="Y229" s="1246"/>
      <c r="Z229" s="1246"/>
      <c r="AA229" s="1246"/>
      <c r="AB229" s="603"/>
      <c r="AC229" s="1261" t="s">
        <v>558</v>
      </c>
      <c r="AD229" s="1262"/>
      <c r="AE229" s="1263"/>
    </row>
    <row r="230" spans="1:31">
      <c r="A230" s="576"/>
      <c r="B230" s="561"/>
      <c r="C230" s="1523"/>
      <c r="D230" s="1265"/>
      <c r="E230" s="1318"/>
      <c r="F230" s="1403"/>
      <c r="H230" s="1268"/>
      <c r="I230" s="1268"/>
      <c r="J230" s="1268"/>
      <c r="K230" s="1268"/>
      <c r="L230" s="1268"/>
      <c r="M230" s="1268"/>
      <c r="N230" s="1268"/>
      <c r="O230" s="1246"/>
      <c r="P230" s="1246"/>
      <c r="Q230" s="1246"/>
      <c r="R230" s="1246"/>
      <c r="S230" s="1246"/>
      <c r="T230" s="1246"/>
      <c r="U230" s="1246"/>
      <c r="V230" s="1246"/>
      <c r="W230" s="1246"/>
      <c r="X230" s="1246"/>
      <c r="Y230" s="1246"/>
      <c r="Z230" s="1246"/>
      <c r="AA230" s="1246"/>
      <c r="AB230" s="603"/>
      <c r="AC230" s="1261"/>
      <c r="AD230" s="1262"/>
      <c r="AE230" s="1263"/>
    </row>
    <row r="231" spans="1:31">
      <c r="A231" s="576"/>
      <c r="B231" s="561"/>
      <c r="C231" s="1523"/>
      <c r="D231" s="588"/>
      <c r="E231" s="1318"/>
      <c r="F231" s="1403"/>
      <c r="AB231" s="603"/>
      <c r="AC231" s="70"/>
      <c r="AD231" s="71"/>
      <c r="AE231" s="72"/>
    </row>
    <row r="232" spans="1:31">
      <c r="A232" s="576"/>
      <c r="B232" s="561"/>
      <c r="C232" s="1523"/>
      <c r="D232" s="588"/>
      <c r="E232" s="1318"/>
      <c r="F232" s="1403"/>
      <c r="H232" s="1141" t="s">
        <v>107</v>
      </c>
      <c r="I232" s="1141"/>
      <c r="J232" s="1141"/>
      <c r="K232" s="1141"/>
      <c r="L232" s="1141"/>
      <c r="M232" s="1141"/>
      <c r="N232" s="1141"/>
      <c r="O232" s="1141"/>
      <c r="P232" s="1556" t="str">
        <f>IF($I$35=0,"",$I$35)</f>
        <v/>
      </c>
      <c r="Q232" s="1556"/>
      <c r="R232" s="574" t="s">
        <v>1127</v>
      </c>
      <c r="S232" s="574"/>
      <c r="T232" s="574"/>
      <c r="U232" s="574"/>
      <c r="V232" s="386"/>
      <c r="W232" s="386"/>
      <c r="X232" s="623"/>
      <c r="Y232" s="623"/>
      <c r="Z232" s="623"/>
      <c r="AA232" s="623"/>
      <c r="AB232" s="603"/>
      <c r="AC232" s="70"/>
      <c r="AD232" s="71"/>
      <c r="AE232" s="72"/>
    </row>
    <row r="233" spans="1:31">
      <c r="A233" s="576"/>
      <c r="B233" s="561"/>
      <c r="C233" s="1523"/>
      <c r="D233" s="588"/>
      <c r="E233" s="1318"/>
      <c r="F233" s="1403"/>
      <c r="H233" s="623" t="s">
        <v>170</v>
      </c>
      <c r="I233" s="623"/>
      <c r="J233" s="623"/>
      <c r="K233" s="623"/>
      <c r="L233" s="623"/>
      <c r="M233" s="623"/>
      <c r="N233" s="623"/>
      <c r="O233" s="623"/>
      <c r="P233" s="623"/>
      <c r="Q233" s="623"/>
      <c r="R233" s="623"/>
      <c r="S233" s="623"/>
      <c r="T233" s="623"/>
      <c r="U233" s="623"/>
      <c r="V233" s="623"/>
      <c r="W233" s="623"/>
      <c r="X233" s="623"/>
      <c r="Y233" s="623"/>
      <c r="Z233" s="623"/>
      <c r="AA233" s="623"/>
      <c r="AB233" s="603"/>
      <c r="AC233" s="70"/>
      <c r="AD233" s="71"/>
      <c r="AE233" s="72"/>
    </row>
    <row r="234" spans="1:31" ht="13.5" customHeight="1">
      <c r="A234" s="576"/>
      <c r="B234" s="561"/>
      <c r="C234" s="1523"/>
      <c r="D234" s="588"/>
      <c r="E234" s="1318"/>
      <c r="F234" s="1403"/>
      <c r="G234" s="623"/>
      <c r="H234" s="1031" t="s">
        <v>26</v>
      </c>
      <c r="I234" s="1032"/>
      <c r="J234" s="1032"/>
      <c r="K234" s="1032"/>
      <c r="L234" s="1031" t="s">
        <v>27</v>
      </c>
      <c r="M234" s="1032"/>
      <c r="N234" s="1032"/>
      <c r="O234" s="1033"/>
      <c r="P234" s="667"/>
      <c r="Q234" s="1560" t="s">
        <v>1435</v>
      </c>
      <c r="R234" s="1560"/>
      <c r="S234" s="1560"/>
      <c r="T234" s="1560"/>
      <c r="U234" s="1560"/>
      <c r="V234" s="1560"/>
      <c r="W234" s="1560"/>
      <c r="X234" s="1560"/>
      <c r="Y234" s="1560"/>
      <c r="Z234" s="1560"/>
      <c r="AA234" s="1560"/>
      <c r="AB234" s="1561"/>
      <c r="AC234" s="70"/>
      <c r="AD234" s="71"/>
      <c r="AE234" s="72"/>
    </row>
    <row r="235" spans="1:31">
      <c r="A235" s="576"/>
      <c r="B235" s="561"/>
      <c r="C235" s="1523"/>
      <c r="D235" s="588"/>
      <c r="E235" s="1318"/>
      <c r="F235" s="1403"/>
      <c r="G235" s="623"/>
      <c r="H235" s="1557"/>
      <c r="I235" s="1558"/>
      <c r="J235" s="1558"/>
      <c r="K235" s="39" t="s">
        <v>5</v>
      </c>
      <c r="L235" s="1557"/>
      <c r="M235" s="1558"/>
      <c r="N235" s="1558"/>
      <c r="O235" s="256" t="s">
        <v>5</v>
      </c>
      <c r="P235" s="668"/>
      <c r="Q235" s="1560"/>
      <c r="R235" s="1560"/>
      <c r="S235" s="1560"/>
      <c r="T235" s="1560"/>
      <c r="U235" s="1560"/>
      <c r="V235" s="1560"/>
      <c r="W235" s="1560"/>
      <c r="X235" s="1560"/>
      <c r="Y235" s="1560"/>
      <c r="Z235" s="1560"/>
      <c r="AA235" s="1560"/>
      <c r="AB235" s="1561"/>
      <c r="AC235" s="70"/>
      <c r="AD235" s="71"/>
      <c r="AE235" s="72"/>
    </row>
    <row r="236" spans="1:31">
      <c r="A236" s="576"/>
      <c r="B236" s="561"/>
      <c r="C236" s="1523"/>
      <c r="D236" s="588"/>
      <c r="E236" s="1318"/>
      <c r="F236" s="1403"/>
      <c r="G236" s="623"/>
      <c r="H236" s="580"/>
      <c r="I236" s="580"/>
      <c r="J236" s="580"/>
      <c r="K236" s="28"/>
      <c r="L236" s="580"/>
      <c r="M236" s="580"/>
      <c r="N236" s="580"/>
      <c r="O236" s="623"/>
      <c r="P236" s="668"/>
      <c r="Q236" s="1560"/>
      <c r="R236" s="1560"/>
      <c r="S236" s="1560"/>
      <c r="T236" s="1560"/>
      <c r="U236" s="1560"/>
      <c r="V236" s="1560"/>
      <c r="W236" s="1560"/>
      <c r="X236" s="1560"/>
      <c r="Y236" s="1560"/>
      <c r="Z236" s="1560"/>
      <c r="AA236" s="1560"/>
      <c r="AB236" s="1561"/>
      <c r="AC236" s="70"/>
      <c r="AD236" s="71"/>
      <c r="AE236" s="72"/>
    </row>
    <row r="237" spans="1:31">
      <c r="A237" s="576"/>
      <c r="B237" s="561"/>
      <c r="C237" s="1523"/>
      <c r="D237" s="588"/>
      <c r="E237" s="1318"/>
      <c r="F237" s="1403"/>
      <c r="G237" s="623"/>
      <c r="H237" s="580"/>
      <c r="I237" s="580"/>
      <c r="J237" s="580"/>
      <c r="K237" s="28"/>
      <c r="L237" s="580"/>
      <c r="M237" s="580"/>
      <c r="N237" s="580"/>
      <c r="O237" s="623"/>
      <c r="P237" s="669"/>
      <c r="Q237" s="1560"/>
      <c r="R237" s="1560"/>
      <c r="S237" s="1560"/>
      <c r="T237" s="1560"/>
      <c r="U237" s="1560"/>
      <c r="V237" s="1560"/>
      <c r="W237" s="1560"/>
      <c r="X237" s="1560"/>
      <c r="Y237" s="1560"/>
      <c r="Z237" s="1560"/>
      <c r="AA237" s="1560"/>
      <c r="AB237" s="1561"/>
      <c r="AC237" s="70"/>
      <c r="AD237" s="71"/>
      <c r="AE237" s="72"/>
    </row>
    <row r="238" spans="1:31" ht="12.75" customHeight="1">
      <c r="A238" s="576"/>
      <c r="B238" s="561"/>
      <c r="C238" s="1523"/>
      <c r="D238" s="588"/>
      <c r="E238" s="1318"/>
      <c r="F238" s="1403"/>
      <c r="AB238" s="603"/>
      <c r="AC238" s="70"/>
      <c r="AD238" s="71"/>
      <c r="AE238" s="72"/>
    </row>
    <row r="239" spans="1:31" ht="13.5" customHeight="1">
      <c r="A239" s="1304" t="s">
        <v>1132</v>
      </c>
      <c r="B239" s="561">
        <v>12</v>
      </c>
      <c r="C239" s="1523" t="s">
        <v>1131</v>
      </c>
      <c r="D239" s="1265" t="s">
        <v>357</v>
      </c>
      <c r="E239" s="1318" t="s">
        <v>1133</v>
      </c>
      <c r="F239" s="1403"/>
      <c r="G239" s="583"/>
      <c r="H239" s="1268" t="s">
        <v>71</v>
      </c>
      <c r="I239" s="1268"/>
      <c r="J239" s="1268"/>
      <c r="K239" s="1268"/>
      <c r="L239" s="1268"/>
      <c r="M239" s="1268"/>
      <c r="N239" s="1268"/>
      <c r="O239" s="1246" t="s">
        <v>519</v>
      </c>
      <c r="P239" s="1246"/>
      <c r="Q239" s="1246"/>
      <c r="R239" s="1246"/>
      <c r="S239" s="1246"/>
      <c r="T239" s="1246"/>
      <c r="U239" s="1246"/>
      <c r="V239" s="1246"/>
      <c r="W239" s="1246"/>
      <c r="X239" s="583"/>
      <c r="Y239" s="583"/>
      <c r="Z239" s="583"/>
      <c r="AA239" s="623"/>
      <c r="AB239" s="624"/>
      <c r="AC239" s="1261" t="s">
        <v>558</v>
      </c>
      <c r="AD239" s="1262"/>
      <c r="AE239" s="1263"/>
    </row>
    <row r="240" spans="1:31">
      <c r="A240" s="1304"/>
      <c r="B240" s="561"/>
      <c r="C240" s="1523"/>
      <c r="D240" s="1265"/>
      <c r="E240" s="1318"/>
      <c r="F240" s="1403"/>
      <c r="G240" s="583"/>
      <c r="H240" s="1268"/>
      <c r="I240" s="1268"/>
      <c r="J240" s="1268"/>
      <c r="K240" s="1268"/>
      <c r="L240" s="1268"/>
      <c r="M240" s="1268"/>
      <c r="N240" s="1268"/>
      <c r="O240" s="1246"/>
      <c r="P240" s="1246"/>
      <c r="Q240" s="1246"/>
      <c r="R240" s="1246"/>
      <c r="S240" s="1246"/>
      <c r="T240" s="1246"/>
      <c r="U240" s="1246"/>
      <c r="V240" s="1246"/>
      <c r="W240" s="1246"/>
      <c r="X240" s="583"/>
      <c r="Y240" s="583"/>
      <c r="Z240" s="583"/>
      <c r="AA240" s="623"/>
      <c r="AB240" s="624"/>
      <c r="AC240" s="1261"/>
      <c r="AD240" s="1262"/>
      <c r="AE240" s="1263"/>
    </row>
    <row r="241" spans="1:31">
      <c r="A241" s="1304"/>
      <c r="B241" s="561"/>
      <c r="C241" s="1523"/>
      <c r="D241" s="570"/>
      <c r="E241" s="1318"/>
      <c r="F241" s="1403"/>
      <c r="G241" s="477"/>
      <c r="H241" s="606"/>
      <c r="I241" s="606"/>
      <c r="J241" s="606"/>
      <c r="K241" s="606"/>
      <c r="L241" s="606"/>
      <c r="M241" s="606"/>
      <c r="N241" s="606"/>
      <c r="O241" s="478"/>
      <c r="P241" s="478"/>
      <c r="Q241" s="478"/>
      <c r="R241" s="478"/>
      <c r="S241" s="478"/>
      <c r="T241" s="478"/>
      <c r="U241" s="478"/>
      <c r="V241" s="478"/>
      <c r="W241" s="478"/>
      <c r="X241" s="477"/>
      <c r="Y241" s="477"/>
      <c r="Z241" s="477"/>
      <c r="AA241" s="613"/>
      <c r="AB241" s="285"/>
      <c r="AC241" s="70"/>
      <c r="AD241" s="71"/>
      <c r="AE241" s="72"/>
    </row>
    <row r="242" spans="1:31" ht="13.5" customHeight="1">
      <c r="A242" s="576"/>
      <c r="B242" s="561"/>
      <c r="C242" s="1523"/>
      <c r="D242" s="588"/>
      <c r="E242" s="1318"/>
      <c r="F242" s="1403"/>
      <c r="G242" s="584"/>
      <c r="K242" s="1374"/>
      <c r="L242" s="1501"/>
      <c r="M242" s="1559" t="s">
        <v>275</v>
      </c>
      <c r="N242" s="1559"/>
      <c r="O242" s="1559"/>
      <c r="P242" s="1559"/>
      <c r="Q242" s="1559"/>
      <c r="R242" s="1559"/>
      <c r="S242" s="1559"/>
      <c r="T242" s="1559"/>
      <c r="U242" s="1559"/>
      <c r="V242" s="1559"/>
      <c r="W242" s="1559"/>
      <c r="X242" s="1559"/>
      <c r="Y242" s="1559"/>
      <c r="Z242" s="1559"/>
      <c r="AA242" s="623"/>
      <c r="AB242" s="624"/>
      <c r="AC242" s="70"/>
      <c r="AD242" s="71"/>
      <c r="AE242" s="72"/>
    </row>
    <row r="243" spans="1:31">
      <c r="A243" s="576"/>
      <c r="B243" s="561"/>
      <c r="C243" s="1523"/>
      <c r="D243" s="588"/>
      <c r="E243" s="1318"/>
      <c r="F243" s="1403"/>
      <c r="G243" s="584"/>
      <c r="K243" s="1377"/>
      <c r="L243" s="1545"/>
      <c r="M243" s="1559"/>
      <c r="N243" s="1559"/>
      <c r="O243" s="1559"/>
      <c r="P243" s="1559"/>
      <c r="Q243" s="1559"/>
      <c r="R243" s="1559"/>
      <c r="S243" s="1559"/>
      <c r="T243" s="1559"/>
      <c r="U243" s="1559"/>
      <c r="V243" s="1559"/>
      <c r="W243" s="1559"/>
      <c r="X243" s="1559"/>
      <c r="Y243" s="1559"/>
      <c r="Z243" s="1559"/>
      <c r="AA243" s="623"/>
      <c r="AB243" s="624"/>
      <c r="AC243" s="70"/>
      <c r="AD243" s="71"/>
      <c r="AE243" s="72"/>
    </row>
    <row r="244" spans="1:31" ht="13.5" customHeight="1">
      <c r="A244" s="576"/>
      <c r="B244" s="561"/>
      <c r="C244" s="1523"/>
      <c r="D244" s="588"/>
      <c r="E244" s="1318"/>
      <c r="F244" s="1403"/>
      <c r="G244" s="584"/>
      <c r="K244" s="1374"/>
      <c r="L244" s="1501"/>
      <c r="M244" s="1559" t="s">
        <v>184</v>
      </c>
      <c r="N244" s="1559"/>
      <c r="O244" s="1559"/>
      <c r="P244" s="1559"/>
      <c r="Q244" s="1559"/>
      <c r="R244" s="1559"/>
      <c r="S244" s="1559"/>
      <c r="T244" s="1559"/>
      <c r="U244" s="1559"/>
      <c r="V244" s="1559"/>
      <c r="W244" s="1559"/>
      <c r="X244" s="1559"/>
      <c r="Y244" s="1559"/>
      <c r="Z244" s="1559"/>
      <c r="AA244" s="623"/>
      <c r="AB244" s="624"/>
      <c r="AC244" s="70"/>
      <c r="AD244" s="71"/>
      <c r="AE244" s="72"/>
    </row>
    <row r="245" spans="1:31">
      <c r="A245" s="576"/>
      <c r="B245" s="561"/>
      <c r="C245" s="1523"/>
      <c r="D245" s="588"/>
      <c r="E245" s="1318"/>
      <c r="F245" s="1403"/>
      <c r="G245" s="28"/>
      <c r="K245" s="1377"/>
      <c r="L245" s="1545"/>
      <c r="M245" s="1559"/>
      <c r="N245" s="1559"/>
      <c r="O245" s="1559"/>
      <c r="P245" s="1559"/>
      <c r="Q245" s="1559"/>
      <c r="R245" s="1559"/>
      <c r="S245" s="1559"/>
      <c r="T245" s="1559"/>
      <c r="U245" s="1559"/>
      <c r="V245" s="1559"/>
      <c r="W245" s="1559"/>
      <c r="X245" s="1559"/>
      <c r="Y245" s="1559"/>
      <c r="Z245" s="1559"/>
      <c r="AA245" s="623"/>
      <c r="AB245" s="624"/>
      <c r="AC245" s="70"/>
      <c r="AD245" s="71"/>
      <c r="AE245" s="72"/>
    </row>
    <row r="246" spans="1:31">
      <c r="A246" s="576"/>
      <c r="B246" s="561"/>
      <c r="C246" s="1523"/>
      <c r="D246" s="588"/>
      <c r="E246" s="1318"/>
      <c r="F246" s="1403"/>
      <c r="G246" s="28"/>
      <c r="H246" s="24"/>
      <c r="I246" s="24"/>
      <c r="K246" s="1577" t="s">
        <v>548</v>
      </c>
      <c r="L246" s="1577"/>
      <c r="M246" s="1577"/>
      <c r="N246" s="1577"/>
      <c r="O246" s="1577"/>
      <c r="P246" s="1577"/>
      <c r="Q246" s="1577"/>
      <c r="R246" s="1577"/>
      <c r="S246" s="1577"/>
      <c r="T246" s="1577"/>
      <c r="U246" s="1577"/>
      <c r="V246" s="1577"/>
      <c r="W246" s="1577"/>
      <c r="X246" s="1577"/>
      <c r="Y246" s="1577"/>
      <c r="Z246" s="1577"/>
      <c r="AB246" s="624"/>
      <c r="AC246" s="70"/>
      <c r="AD246" s="71"/>
      <c r="AE246" s="72"/>
    </row>
    <row r="247" spans="1:31">
      <c r="A247" s="576"/>
      <c r="B247" s="561"/>
      <c r="C247" s="1523"/>
      <c r="D247" s="588"/>
      <c r="E247" s="1318"/>
      <c r="F247" s="1403"/>
      <c r="G247" s="28"/>
      <c r="H247" s="24"/>
      <c r="I247" s="24"/>
      <c r="AB247" s="624"/>
      <c r="AC247" s="70"/>
      <c r="AD247" s="71"/>
      <c r="AE247" s="72"/>
    </row>
    <row r="248" spans="1:31">
      <c r="A248" s="576"/>
      <c r="B248" s="561"/>
      <c r="C248" s="1523"/>
      <c r="D248" s="588"/>
      <c r="E248" s="1318"/>
      <c r="F248" s="1403"/>
      <c r="G248" s="28"/>
      <c r="H248" s="24"/>
      <c r="I248" s="24"/>
      <c r="AB248" s="624"/>
      <c r="AC248" s="70"/>
      <c r="AD248" s="71"/>
      <c r="AE248" s="72"/>
    </row>
    <row r="249" spans="1:31" s="755" customFormat="1">
      <c r="A249" s="747"/>
      <c r="B249" s="744"/>
      <c r="C249" s="1523"/>
      <c r="D249" s="768"/>
      <c r="E249" s="1318"/>
      <c r="F249" s="1403"/>
      <c r="G249" s="28"/>
      <c r="H249" s="24"/>
      <c r="I249" s="24"/>
      <c r="AB249" s="789"/>
      <c r="AC249" s="70"/>
      <c r="AD249" s="71"/>
      <c r="AE249" s="72"/>
    </row>
    <row r="250" spans="1:31" s="755" customFormat="1">
      <c r="A250" s="747"/>
      <c r="B250" s="744"/>
      <c r="C250" s="1523"/>
      <c r="D250" s="768"/>
      <c r="E250" s="1318"/>
      <c r="F250" s="1403"/>
      <c r="G250" s="28"/>
      <c r="H250" s="24"/>
      <c r="I250" s="24"/>
      <c r="AB250" s="789"/>
      <c r="AC250" s="70"/>
      <c r="AD250" s="71"/>
      <c r="AE250" s="72"/>
    </row>
    <row r="251" spans="1:31" s="964" customFormat="1">
      <c r="A251" s="963"/>
      <c r="B251" s="961"/>
      <c r="C251" s="1523"/>
      <c r="D251" s="979"/>
      <c r="E251" s="1318"/>
      <c r="F251" s="1403"/>
      <c r="G251" s="28"/>
      <c r="H251" s="24"/>
      <c r="I251" s="24"/>
      <c r="AB251" s="986"/>
      <c r="AC251" s="70"/>
      <c r="AD251" s="71"/>
      <c r="AE251" s="72"/>
    </row>
    <row r="252" spans="1:31" s="964" customFormat="1">
      <c r="A252" s="963"/>
      <c r="B252" s="961"/>
      <c r="C252" s="1523"/>
      <c r="D252" s="979"/>
      <c r="E252" s="1318"/>
      <c r="F252" s="1403"/>
      <c r="G252" s="28"/>
      <c r="H252" s="24"/>
      <c r="I252" s="24"/>
      <c r="AB252" s="986"/>
      <c r="AC252" s="70"/>
      <c r="AD252" s="71"/>
      <c r="AE252" s="72"/>
    </row>
    <row r="253" spans="1:31" s="964" customFormat="1">
      <c r="A253" s="963"/>
      <c r="B253" s="961"/>
      <c r="C253" s="1523"/>
      <c r="D253" s="979"/>
      <c r="E253" s="1318"/>
      <c r="F253" s="1403"/>
      <c r="G253" s="28"/>
      <c r="H253" s="24"/>
      <c r="I253" s="24"/>
      <c r="AB253" s="986"/>
      <c r="AC253" s="70"/>
      <c r="AD253" s="71"/>
      <c r="AE253" s="72"/>
    </row>
    <row r="254" spans="1:31" s="755" customFormat="1">
      <c r="A254" s="747"/>
      <c r="B254" s="744"/>
      <c r="C254" s="1523"/>
      <c r="D254" s="768"/>
      <c r="E254" s="1318"/>
      <c r="F254" s="1403"/>
      <c r="G254" s="28"/>
      <c r="H254" s="24"/>
      <c r="I254" s="24"/>
      <c r="AB254" s="789"/>
      <c r="AC254" s="70"/>
      <c r="AD254" s="71"/>
      <c r="AE254" s="72"/>
    </row>
    <row r="255" spans="1:31" s="755" customFormat="1">
      <c r="A255" s="747"/>
      <c r="B255" s="744"/>
      <c r="C255" s="1523"/>
      <c r="D255" s="768"/>
      <c r="E255" s="1318"/>
      <c r="F255" s="1403"/>
      <c r="G255" s="28"/>
      <c r="H255" s="24"/>
      <c r="I255" s="24"/>
      <c r="AB255" s="789"/>
      <c r="AC255" s="70"/>
      <c r="AD255" s="71"/>
      <c r="AE255" s="72"/>
    </row>
    <row r="256" spans="1:31" ht="15.75" customHeight="1">
      <c r="A256" s="598"/>
      <c r="B256" s="563"/>
      <c r="C256" s="1546"/>
      <c r="D256" s="632"/>
      <c r="E256" s="1547"/>
      <c r="F256" s="1548"/>
      <c r="G256" s="23"/>
      <c r="H256" s="235"/>
      <c r="I256" s="235"/>
      <c r="J256" s="23"/>
      <c r="K256" s="23"/>
      <c r="L256" s="23"/>
      <c r="M256" s="23"/>
      <c r="N256" s="23"/>
      <c r="O256" s="23"/>
      <c r="P256" s="23"/>
      <c r="Q256" s="23"/>
      <c r="R256" s="23"/>
      <c r="S256" s="23"/>
      <c r="T256" s="23"/>
      <c r="U256" s="23"/>
      <c r="V256" s="23"/>
      <c r="W256" s="23"/>
      <c r="X256" s="23"/>
      <c r="Y256" s="23"/>
      <c r="Z256" s="23"/>
      <c r="AA256" s="23"/>
      <c r="AB256" s="34"/>
      <c r="AC256" s="73"/>
      <c r="AD256" s="74"/>
      <c r="AE256" s="75"/>
    </row>
    <row r="257" spans="1:31" ht="7.5" customHeight="1">
      <c r="A257" s="576"/>
      <c r="B257" s="561"/>
      <c r="C257" s="575"/>
      <c r="D257" s="588"/>
      <c r="E257" s="568"/>
      <c r="F257" s="569"/>
      <c r="H257" s="67"/>
      <c r="I257" s="67"/>
      <c r="AB257" s="624"/>
      <c r="AC257" s="70"/>
      <c r="AD257" s="71"/>
      <c r="AE257" s="72"/>
    </row>
    <row r="258" spans="1:31" ht="13.5" customHeight="1">
      <c r="A258" s="576"/>
      <c r="B258" s="561">
        <v>13</v>
      </c>
      <c r="C258" s="1523" t="s">
        <v>1134</v>
      </c>
      <c r="D258" s="1265" t="s">
        <v>357</v>
      </c>
      <c r="E258" s="1318" t="s">
        <v>1436</v>
      </c>
      <c r="F258" s="1403"/>
      <c r="H258" s="1268" t="s">
        <v>71</v>
      </c>
      <c r="I258" s="1268"/>
      <c r="J258" s="1268"/>
      <c r="K258" s="1268"/>
      <c r="L258" s="1268"/>
      <c r="M258" s="1268"/>
      <c r="N258" s="1268"/>
      <c r="O258" s="1357" t="s">
        <v>549</v>
      </c>
      <c r="P258" s="1357"/>
      <c r="Q258" s="1357"/>
      <c r="R258" s="1357"/>
      <c r="S258" s="1357"/>
      <c r="T258" s="1357"/>
      <c r="U258" s="1357"/>
      <c r="V258" s="1357"/>
      <c r="W258" s="1357"/>
      <c r="X258" s="1357"/>
      <c r="Y258" s="1357"/>
      <c r="Z258" s="1357"/>
      <c r="AA258" s="1357"/>
      <c r="AB258" s="624"/>
      <c r="AC258" s="1261" t="s">
        <v>558</v>
      </c>
      <c r="AD258" s="1262"/>
      <c r="AE258" s="1263"/>
    </row>
    <row r="259" spans="1:31">
      <c r="A259" s="576"/>
      <c r="B259" s="561"/>
      <c r="C259" s="1523"/>
      <c r="D259" s="1265"/>
      <c r="E259" s="1318"/>
      <c r="F259" s="1403"/>
      <c r="H259" s="1268"/>
      <c r="I259" s="1268"/>
      <c r="J259" s="1268"/>
      <c r="K259" s="1268"/>
      <c r="L259" s="1268"/>
      <c r="M259" s="1268"/>
      <c r="N259" s="1268"/>
      <c r="O259" s="1357"/>
      <c r="P259" s="1357"/>
      <c r="Q259" s="1357"/>
      <c r="R259" s="1357"/>
      <c r="S259" s="1357"/>
      <c r="T259" s="1357"/>
      <c r="U259" s="1357"/>
      <c r="V259" s="1357"/>
      <c r="W259" s="1357"/>
      <c r="X259" s="1357"/>
      <c r="Y259" s="1357"/>
      <c r="Z259" s="1357"/>
      <c r="AA259" s="1357"/>
      <c r="AB259" s="624"/>
      <c r="AC259" s="1261"/>
      <c r="AD259" s="1262"/>
      <c r="AE259" s="1263"/>
    </row>
    <row r="260" spans="1:31">
      <c r="A260" s="576"/>
      <c r="B260" s="561"/>
      <c r="C260" s="1523"/>
      <c r="D260" s="588"/>
      <c r="E260" s="1318"/>
      <c r="F260" s="1403"/>
      <c r="H260" s="67"/>
      <c r="I260" s="67"/>
      <c r="J260" s="67"/>
      <c r="K260" s="67"/>
      <c r="L260" s="67"/>
      <c r="M260" s="67"/>
      <c r="AB260" s="624"/>
      <c r="AC260" s="70"/>
      <c r="AD260" s="71"/>
      <c r="AE260" s="72"/>
    </row>
    <row r="261" spans="1:31" ht="13.5" customHeight="1">
      <c r="A261" s="576"/>
      <c r="B261" s="561"/>
      <c r="C261" s="1523"/>
      <c r="D261" s="588"/>
      <c r="E261" s="1318"/>
      <c r="F261" s="1403"/>
      <c r="G261" s="623"/>
      <c r="K261" s="1374"/>
      <c r="L261" s="1501"/>
      <c r="M261" s="1559" t="s">
        <v>275</v>
      </c>
      <c r="N261" s="1559"/>
      <c r="O261" s="1559"/>
      <c r="P261" s="1559"/>
      <c r="Q261" s="1559"/>
      <c r="R261" s="1559"/>
      <c r="S261" s="1559"/>
      <c r="T261" s="1559"/>
      <c r="U261" s="1559"/>
      <c r="V261" s="1559"/>
      <c r="W261" s="1559"/>
      <c r="X261" s="1559"/>
      <c r="Y261" s="1559"/>
      <c r="Z261" s="1559"/>
      <c r="AA261" s="623"/>
      <c r="AB261" s="624"/>
      <c r="AC261" s="70"/>
      <c r="AD261" s="71"/>
      <c r="AE261" s="72"/>
    </row>
    <row r="262" spans="1:31">
      <c r="A262" s="576"/>
      <c r="B262" s="561"/>
      <c r="C262" s="1523"/>
      <c r="D262" s="588"/>
      <c r="E262" s="1318"/>
      <c r="F262" s="1403"/>
      <c r="G262" s="623"/>
      <c r="K262" s="1377"/>
      <c r="L262" s="1545"/>
      <c r="M262" s="1559"/>
      <c r="N262" s="1559"/>
      <c r="O262" s="1559"/>
      <c r="P262" s="1559"/>
      <c r="Q262" s="1559"/>
      <c r="R262" s="1559"/>
      <c r="S262" s="1559"/>
      <c r="T262" s="1559"/>
      <c r="U262" s="1559"/>
      <c r="V262" s="1559"/>
      <c r="W262" s="1559"/>
      <c r="X262" s="1559"/>
      <c r="Y262" s="1559"/>
      <c r="Z262" s="1559"/>
      <c r="AA262" s="623"/>
      <c r="AB262" s="624"/>
      <c r="AC262" s="70"/>
      <c r="AD262" s="71"/>
      <c r="AE262" s="72"/>
    </row>
    <row r="263" spans="1:31" ht="13.5" customHeight="1">
      <c r="A263" s="576"/>
      <c r="B263" s="561"/>
      <c r="C263" s="1523"/>
      <c r="D263" s="588"/>
      <c r="E263" s="1318"/>
      <c r="F263" s="1403"/>
      <c r="G263" s="623"/>
      <c r="K263" s="1374"/>
      <c r="L263" s="1501"/>
      <c r="M263" s="1559" t="s">
        <v>276</v>
      </c>
      <c r="N263" s="1559"/>
      <c r="O263" s="1559"/>
      <c r="P263" s="1559"/>
      <c r="Q263" s="1559"/>
      <c r="R263" s="1559"/>
      <c r="S263" s="1559"/>
      <c r="T263" s="1559"/>
      <c r="U263" s="1559"/>
      <c r="V263" s="1559"/>
      <c r="W263" s="1559"/>
      <c r="X263" s="1559"/>
      <c r="Y263" s="1559"/>
      <c r="Z263" s="1559"/>
      <c r="AA263" s="623"/>
      <c r="AB263" s="624"/>
      <c r="AC263" s="70"/>
      <c r="AD263" s="71"/>
      <c r="AE263" s="72"/>
    </row>
    <row r="264" spans="1:31">
      <c r="A264" s="576"/>
      <c r="B264" s="561"/>
      <c r="C264" s="1523"/>
      <c r="D264" s="588"/>
      <c r="E264" s="1318"/>
      <c r="F264" s="1403"/>
      <c r="G264" s="623"/>
      <c r="K264" s="1377"/>
      <c r="L264" s="1545"/>
      <c r="M264" s="1559"/>
      <c r="N264" s="1559"/>
      <c r="O264" s="1559"/>
      <c r="P264" s="1559"/>
      <c r="Q264" s="1559"/>
      <c r="R264" s="1559"/>
      <c r="S264" s="1559"/>
      <c r="T264" s="1559"/>
      <c r="U264" s="1559"/>
      <c r="V264" s="1559"/>
      <c r="W264" s="1559"/>
      <c r="X264" s="1559"/>
      <c r="Y264" s="1559"/>
      <c r="Z264" s="1559"/>
      <c r="AA264" s="623"/>
      <c r="AB264" s="624"/>
      <c r="AC264" s="70"/>
      <c r="AD264" s="71"/>
      <c r="AE264" s="72"/>
    </row>
    <row r="265" spans="1:31" ht="13.5" customHeight="1">
      <c r="A265" s="576"/>
      <c r="B265" s="561"/>
      <c r="C265" s="1523"/>
      <c r="D265" s="588"/>
      <c r="E265" s="1318"/>
      <c r="F265" s="1403"/>
      <c r="G265" s="623"/>
      <c r="K265" s="1374"/>
      <c r="L265" s="1501"/>
      <c r="M265" s="1559" t="s">
        <v>817</v>
      </c>
      <c r="N265" s="1559"/>
      <c r="O265" s="1559"/>
      <c r="P265" s="1559"/>
      <c r="Q265" s="1559"/>
      <c r="R265" s="1559"/>
      <c r="S265" s="1559"/>
      <c r="T265" s="1559"/>
      <c r="U265" s="1559"/>
      <c r="V265" s="1559"/>
      <c r="W265" s="1559"/>
      <c r="X265" s="1559"/>
      <c r="Y265" s="1559"/>
      <c r="Z265" s="1559"/>
      <c r="AA265" s="623"/>
      <c r="AB265" s="624"/>
      <c r="AC265" s="70"/>
      <c r="AD265" s="71"/>
      <c r="AE265" s="72"/>
    </row>
    <row r="266" spans="1:31">
      <c r="A266" s="576"/>
      <c r="B266" s="561"/>
      <c r="C266" s="1523"/>
      <c r="D266" s="588"/>
      <c r="E266" s="1318"/>
      <c r="F266" s="1403"/>
      <c r="G266" s="623"/>
      <c r="K266" s="1377"/>
      <c r="L266" s="1545"/>
      <c r="M266" s="1559"/>
      <c r="N266" s="1559"/>
      <c r="O266" s="1559"/>
      <c r="P266" s="1559"/>
      <c r="Q266" s="1559"/>
      <c r="R266" s="1559"/>
      <c r="S266" s="1559"/>
      <c r="T266" s="1559"/>
      <c r="U266" s="1559"/>
      <c r="V266" s="1559"/>
      <c r="W266" s="1559"/>
      <c r="X266" s="1559"/>
      <c r="Y266" s="1559"/>
      <c r="Z266" s="1559"/>
      <c r="AA266" s="28"/>
      <c r="AB266" s="624"/>
      <c r="AC266" s="70"/>
      <c r="AD266" s="71"/>
      <c r="AE266" s="72"/>
    </row>
    <row r="267" spans="1:31">
      <c r="A267" s="576"/>
      <c r="B267" s="561"/>
      <c r="C267" s="1523"/>
      <c r="D267" s="588"/>
      <c r="E267" s="1318"/>
      <c r="F267" s="1403"/>
      <c r="G267" s="623"/>
      <c r="H267" s="28"/>
      <c r="I267" s="28"/>
      <c r="J267" s="28"/>
      <c r="K267" s="1577" t="s">
        <v>548</v>
      </c>
      <c r="L267" s="1577"/>
      <c r="M267" s="1577"/>
      <c r="N267" s="1577"/>
      <c r="O267" s="1577"/>
      <c r="P267" s="1577"/>
      <c r="Q267" s="1577"/>
      <c r="R267" s="1577"/>
      <c r="S267" s="1577"/>
      <c r="T267" s="1577"/>
      <c r="U267" s="1577"/>
      <c r="V267" s="1577"/>
      <c r="W267" s="1577"/>
      <c r="X267" s="1577"/>
      <c r="Y267" s="1577"/>
      <c r="Z267" s="1577"/>
      <c r="AA267" s="28"/>
      <c r="AB267" s="624"/>
      <c r="AC267" s="70"/>
      <c r="AD267" s="71"/>
      <c r="AE267" s="72"/>
    </row>
    <row r="268" spans="1:31">
      <c r="A268" s="576"/>
      <c r="B268" s="561"/>
      <c r="C268" s="575"/>
      <c r="D268" s="588"/>
      <c r="E268" s="568"/>
      <c r="F268" s="569"/>
      <c r="G268" s="623"/>
      <c r="H268" s="28"/>
      <c r="I268" s="28"/>
      <c r="J268" s="28"/>
      <c r="O268" s="23"/>
      <c r="P268" s="23"/>
      <c r="Q268" s="23"/>
      <c r="R268" s="23"/>
      <c r="S268" s="23"/>
      <c r="T268" s="23"/>
      <c r="U268" s="23"/>
      <c r="V268" s="23"/>
      <c r="W268" s="23"/>
      <c r="AA268" s="28"/>
      <c r="AB268" s="624"/>
      <c r="AC268" s="70"/>
      <c r="AD268" s="71"/>
      <c r="AE268" s="72"/>
    </row>
    <row r="269" spans="1:31" ht="13.5" customHeight="1">
      <c r="A269" s="576"/>
      <c r="B269" s="561">
        <v>14</v>
      </c>
      <c r="C269" s="1403" t="s">
        <v>413</v>
      </c>
      <c r="D269" s="1265" t="s">
        <v>357</v>
      </c>
      <c r="E269" s="1318" t="s">
        <v>1469</v>
      </c>
      <c r="F269" s="1403"/>
      <c r="H269" s="1268" t="s">
        <v>71</v>
      </c>
      <c r="I269" s="1268"/>
      <c r="J269" s="1268"/>
      <c r="K269" s="1268"/>
      <c r="L269" s="1268"/>
      <c r="M269" s="1268"/>
      <c r="N269" s="1268"/>
      <c r="O269" s="1246" t="s">
        <v>519</v>
      </c>
      <c r="P269" s="1246"/>
      <c r="Q269" s="1246"/>
      <c r="R269" s="1246"/>
      <c r="S269" s="1246"/>
      <c r="T269" s="1246"/>
      <c r="U269" s="1246"/>
      <c r="V269" s="1246"/>
      <c r="W269" s="1246"/>
      <c r="AB269" s="624"/>
      <c r="AC269" s="1261" t="s">
        <v>558</v>
      </c>
      <c r="AD269" s="1262"/>
      <c r="AE269" s="1263"/>
    </row>
    <row r="270" spans="1:31" ht="13.5" customHeight="1">
      <c r="A270" s="576"/>
      <c r="B270" s="561"/>
      <c r="C270" s="1403"/>
      <c r="D270" s="1265"/>
      <c r="E270" s="1318"/>
      <c r="F270" s="1403"/>
      <c r="H270" s="1268"/>
      <c r="I270" s="1268"/>
      <c r="J270" s="1268"/>
      <c r="K270" s="1268"/>
      <c r="L270" s="1268"/>
      <c r="M270" s="1268"/>
      <c r="N270" s="1268"/>
      <c r="O270" s="1246"/>
      <c r="P270" s="1246"/>
      <c r="Q270" s="1246"/>
      <c r="R270" s="1246"/>
      <c r="S270" s="1246"/>
      <c r="T270" s="1246"/>
      <c r="U270" s="1246"/>
      <c r="V270" s="1246"/>
      <c r="W270" s="1246"/>
      <c r="AB270" s="624"/>
      <c r="AC270" s="1261"/>
      <c r="AD270" s="1262"/>
      <c r="AE270" s="1263"/>
    </row>
    <row r="271" spans="1:31">
      <c r="A271" s="576"/>
      <c r="B271" s="561"/>
      <c r="C271" s="1403"/>
      <c r="D271" s="588"/>
      <c r="E271" s="1318"/>
      <c r="F271" s="1403"/>
      <c r="H271" s="67"/>
      <c r="I271" s="67"/>
      <c r="J271" s="67"/>
      <c r="K271" s="67"/>
      <c r="L271" s="67"/>
      <c r="M271" s="67"/>
      <c r="AA271" s="67"/>
      <c r="AB271" s="624"/>
      <c r="AC271" s="70"/>
      <c r="AD271" s="71"/>
      <c r="AE271" s="72"/>
    </row>
    <row r="272" spans="1:31">
      <c r="A272" s="576"/>
      <c r="B272" s="561"/>
      <c r="C272" s="1403"/>
      <c r="D272" s="588"/>
      <c r="E272" s="1318"/>
      <c r="F272" s="1403"/>
      <c r="G272" s="623"/>
      <c r="H272" s="584" t="s">
        <v>1437</v>
      </c>
      <c r="I272" s="40"/>
      <c r="J272" s="40"/>
      <c r="K272" s="40"/>
      <c r="L272" s="40"/>
      <c r="M272" s="40"/>
      <c r="N272" s="623"/>
      <c r="O272" s="623"/>
      <c r="P272" s="623"/>
      <c r="Q272" s="623"/>
      <c r="R272" s="623"/>
      <c r="S272" s="623"/>
      <c r="T272" s="623"/>
      <c r="U272" s="623"/>
      <c r="V272" s="623"/>
      <c r="W272" s="623"/>
      <c r="X272" s="623"/>
      <c r="Y272" s="623"/>
      <c r="Z272" s="623"/>
      <c r="AA272" s="40" t="s">
        <v>140</v>
      </c>
      <c r="AB272" s="624"/>
      <c r="AC272" s="70"/>
      <c r="AD272" s="71"/>
      <c r="AE272" s="72"/>
    </row>
    <row r="273" spans="1:31">
      <c r="A273" s="576"/>
      <c r="B273" s="561"/>
      <c r="C273" s="1403"/>
      <c r="D273" s="588"/>
      <c r="E273" s="1318"/>
      <c r="F273" s="1403"/>
      <c r="G273" s="623"/>
      <c r="H273" s="1067" t="s">
        <v>150</v>
      </c>
      <c r="I273" s="1068"/>
      <c r="J273" s="1068"/>
      <c r="K273" s="1068"/>
      <c r="L273" s="1068"/>
      <c r="M273" s="1068"/>
      <c r="N273" s="1068"/>
      <c r="O273" s="1068"/>
      <c r="P273" s="1068"/>
      <c r="Q273" s="1068"/>
      <c r="R273" s="1068"/>
      <c r="S273" s="1068"/>
      <c r="T273" s="1068"/>
      <c r="U273" s="1068"/>
      <c r="V273" s="1068"/>
      <c r="W273" s="1068"/>
      <c r="X273" s="1069"/>
      <c r="Y273" s="1549"/>
      <c r="Z273" s="1549"/>
      <c r="AA273" s="1549"/>
      <c r="AB273" s="624"/>
      <c r="AC273" s="70"/>
      <c r="AD273" s="71"/>
      <c r="AE273" s="72"/>
    </row>
    <row r="274" spans="1:31">
      <c r="A274" s="576"/>
      <c r="B274" s="561"/>
      <c r="C274" s="1403"/>
      <c r="D274" s="588"/>
      <c r="E274" s="1318"/>
      <c r="F274" s="1403"/>
      <c r="G274" s="623"/>
      <c r="H274" s="1067" t="s">
        <v>171</v>
      </c>
      <c r="I274" s="1068"/>
      <c r="J274" s="1068"/>
      <c r="K274" s="1068"/>
      <c r="L274" s="1068"/>
      <c r="M274" s="1068"/>
      <c r="N274" s="1068"/>
      <c r="O274" s="1068"/>
      <c r="P274" s="1068"/>
      <c r="Q274" s="1068"/>
      <c r="R274" s="1068"/>
      <c r="S274" s="1068"/>
      <c r="T274" s="1068"/>
      <c r="U274" s="1068"/>
      <c r="V274" s="1068"/>
      <c r="W274" s="1068"/>
      <c r="X274" s="1069"/>
      <c r="Y274" s="1549"/>
      <c r="Z274" s="1549"/>
      <c r="AA274" s="1549"/>
      <c r="AB274" s="624"/>
      <c r="AC274" s="70"/>
      <c r="AD274" s="71"/>
      <c r="AE274" s="72"/>
    </row>
    <row r="275" spans="1:31">
      <c r="A275" s="576"/>
      <c r="B275" s="561"/>
      <c r="C275" s="1403"/>
      <c r="D275" s="588"/>
      <c r="E275" s="1318"/>
      <c r="F275" s="1403"/>
      <c r="G275" s="623"/>
      <c r="H275" s="1067" t="s">
        <v>141</v>
      </c>
      <c r="I275" s="1068"/>
      <c r="J275" s="1068"/>
      <c r="K275" s="1068"/>
      <c r="L275" s="1068"/>
      <c r="M275" s="1068"/>
      <c r="N275" s="1068"/>
      <c r="O275" s="1068"/>
      <c r="P275" s="1068"/>
      <c r="Q275" s="1068"/>
      <c r="R275" s="1068"/>
      <c r="S275" s="1068"/>
      <c r="T275" s="1068"/>
      <c r="U275" s="1068"/>
      <c r="V275" s="1068"/>
      <c r="W275" s="1068"/>
      <c r="X275" s="1069"/>
      <c r="Y275" s="1549"/>
      <c r="Z275" s="1549"/>
      <c r="AA275" s="1549"/>
      <c r="AB275" s="624"/>
      <c r="AC275" s="70"/>
      <c r="AD275" s="71"/>
      <c r="AE275" s="72"/>
    </row>
    <row r="276" spans="1:31">
      <c r="A276" s="576"/>
      <c r="B276" s="561"/>
      <c r="C276" s="1403"/>
      <c r="D276" s="588"/>
      <c r="E276" s="1318"/>
      <c r="F276" s="1403"/>
      <c r="G276" s="623"/>
      <c r="H276" s="584"/>
      <c r="I276" s="584"/>
      <c r="J276" s="584"/>
      <c r="K276" s="584"/>
      <c r="L276" s="584"/>
      <c r="M276" s="584"/>
      <c r="N276" s="584"/>
      <c r="O276" s="584"/>
      <c r="P276" s="584"/>
      <c r="Q276" s="584"/>
      <c r="R276" s="584"/>
      <c r="S276" s="584"/>
      <c r="T276" s="584"/>
      <c r="U276" s="584"/>
      <c r="V276" s="584"/>
      <c r="W276" s="584"/>
      <c r="X276" s="584"/>
      <c r="Y276" s="40"/>
      <c r="Z276" s="40"/>
      <c r="AA276" s="40"/>
      <c r="AB276" s="624"/>
      <c r="AC276" s="70"/>
      <c r="AD276" s="71"/>
      <c r="AE276" s="72"/>
    </row>
    <row r="277" spans="1:31">
      <c r="A277" s="576"/>
      <c r="B277" s="561"/>
      <c r="C277" s="1403"/>
      <c r="D277" s="588"/>
      <c r="E277" s="1318"/>
      <c r="F277" s="1403"/>
      <c r="G277" s="623"/>
      <c r="H277" s="584"/>
      <c r="I277" s="584"/>
      <c r="J277" s="584"/>
      <c r="K277" s="584"/>
      <c r="L277" s="584"/>
      <c r="M277" s="584"/>
      <c r="N277" s="584"/>
      <c r="O277" s="584"/>
      <c r="P277" s="584"/>
      <c r="Q277" s="584"/>
      <c r="R277" s="584"/>
      <c r="S277" s="584"/>
      <c r="T277" s="584"/>
      <c r="U277" s="584"/>
      <c r="V277" s="584"/>
      <c r="W277" s="584"/>
      <c r="X277" s="584"/>
      <c r="Y277" s="40"/>
      <c r="Z277" s="40"/>
      <c r="AA277" s="40"/>
      <c r="AB277" s="624"/>
      <c r="AC277" s="70"/>
      <c r="AD277" s="71"/>
      <c r="AE277" s="72"/>
    </row>
    <row r="278" spans="1:31" s="755" customFormat="1">
      <c r="A278" s="747"/>
      <c r="B278" s="744"/>
      <c r="C278" s="1403"/>
      <c r="D278" s="768"/>
      <c r="E278" s="1318"/>
      <c r="F278" s="1403"/>
      <c r="G278" s="788"/>
      <c r="H278" s="762"/>
      <c r="I278" s="762"/>
      <c r="J278" s="762"/>
      <c r="K278" s="762"/>
      <c r="L278" s="762"/>
      <c r="M278" s="762"/>
      <c r="N278" s="762"/>
      <c r="O278" s="762"/>
      <c r="P278" s="762"/>
      <c r="Q278" s="762"/>
      <c r="R278" s="762"/>
      <c r="S278" s="762"/>
      <c r="T278" s="762"/>
      <c r="U278" s="762"/>
      <c r="V278" s="762"/>
      <c r="W278" s="762"/>
      <c r="X278" s="762"/>
      <c r="Y278" s="40"/>
      <c r="Z278" s="40"/>
      <c r="AA278" s="40"/>
      <c r="AB278" s="789"/>
      <c r="AC278" s="70"/>
      <c r="AD278" s="71"/>
      <c r="AE278" s="72"/>
    </row>
    <row r="279" spans="1:31" s="755" customFormat="1">
      <c r="A279" s="747"/>
      <c r="B279" s="744"/>
      <c r="C279" s="1403"/>
      <c r="D279" s="768"/>
      <c r="E279" s="1318"/>
      <c r="F279" s="1403"/>
      <c r="G279" s="788"/>
      <c r="H279" s="762"/>
      <c r="I279" s="762"/>
      <c r="J279" s="762"/>
      <c r="K279" s="762"/>
      <c r="L279" s="762"/>
      <c r="M279" s="762"/>
      <c r="N279" s="762"/>
      <c r="O279" s="762"/>
      <c r="P279" s="762"/>
      <c r="Q279" s="762"/>
      <c r="R279" s="762"/>
      <c r="S279" s="762"/>
      <c r="T279" s="762"/>
      <c r="U279" s="762"/>
      <c r="V279" s="762"/>
      <c r="W279" s="762"/>
      <c r="X279" s="762"/>
      <c r="Y279" s="40"/>
      <c r="Z279" s="40"/>
      <c r="AA279" s="40"/>
      <c r="AB279" s="789"/>
      <c r="AC279" s="70"/>
      <c r="AD279" s="71"/>
      <c r="AE279" s="72"/>
    </row>
    <row r="280" spans="1:31" s="755" customFormat="1">
      <c r="A280" s="747"/>
      <c r="B280" s="744"/>
      <c r="C280" s="1403"/>
      <c r="D280" s="768"/>
      <c r="E280" s="1318"/>
      <c r="F280" s="1403"/>
      <c r="G280" s="788"/>
      <c r="H280" s="762"/>
      <c r="I280" s="762"/>
      <c r="J280" s="762"/>
      <c r="K280" s="762"/>
      <c r="L280" s="762"/>
      <c r="M280" s="762"/>
      <c r="N280" s="762"/>
      <c r="O280" s="762"/>
      <c r="P280" s="762"/>
      <c r="Q280" s="762"/>
      <c r="R280" s="762"/>
      <c r="S280" s="762"/>
      <c r="T280" s="762"/>
      <c r="U280" s="762"/>
      <c r="V280" s="762"/>
      <c r="W280" s="762"/>
      <c r="X280" s="762"/>
      <c r="Y280" s="40"/>
      <c r="Z280" s="40"/>
      <c r="AA280" s="40"/>
      <c r="AB280" s="789"/>
      <c r="AC280" s="70"/>
      <c r="AD280" s="71"/>
      <c r="AE280" s="72"/>
    </row>
    <row r="281" spans="1:31" ht="13.5" customHeight="1">
      <c r="A281" s="576"/>
      <c r="B281" s="561"/>
      <c r="C281" s="1403"/>
      <c r="D281" s="588"/>
      <c r="E281" s="1318"/>
      <c r="F281" s="1403"/>
      <c r="G281" s="25"/>
      <c r="H281" s="584"/>
      <c r="I281" s="558"/>
      <c r="J281" s="558"/>
      <c r="K281" s="558"/>
      <c r="L281" s="558"/>
      <c r="M281" s="558"/>
      <c r="N281" s="558"/>
      <c r="O281" s="558"/>
      <c r="P281" s="558"/>
      <c r="Q281" s="558"/>
      <c r="R281" s="558"/>
      <c r="S281" s="558"/>
      <c r="T281" s="558"/>
      <c r="U281" s="558"/>
      <c r="V281" s="558"/>
      <c r="W281" s="584"/>
      <c r="X281" s="584"/>
      <c r="Y281" s="40"/>
      <c r="Z281" s="40"/>
      <c r="AA281" s="40"/>
      <c r="AB281" s="624"/>
      <c r="AC281" s="70"/>
      <c r="AD281" s="71"/>
      <c r="AE281" s="72"/>
    </row>
    <row r="282" spans="1:31">
      <c r="A282" s="576"/>
      <c r="B282" s="561"/>
      <c r="C282" s="562"/>
      <c r="D282" s="588"/>
      <c r="E282" s="561"/>
      <c r="F282" s="562"/>
      <c r="G282" s="25"/>
      <c r="H282" s="584"/>
      <c r="I282" s="558"/>
      <c r="J282" s="558"/>
      <c r="K282" s="558"/>
      <c r="L282" s="558"/>
      <c r="M282" s="558"/>
      <c r="N282" s="558"/>
      <c r="O282" s="558"/>
      <c r="P282" s="558"/>
      <c r="Q282" s="558"/>
      <c r="R282" s="558"/>
      <c r="S282" s="558"/>
      <c r="T282" s="558"/>
      <c r="U282" s="558"/>
      <c r="V282" s="558"/>
      <c r="W282" s="584"/>
      <c r="X282" s="584"/>
      <c r="Y282" s="40"/>
      <c r="Z282" s="40"/>
      <c r="AA282" s="40"/>
      <c r="AB282" s="624"/>
      <c r="AC282" s="70"/>
      <c r="AD282" s="71"/>
      <c r="AE282" s="72"/>
    </row>
    <row r="283" spans="1:31">
      <c r="A283" s="576"/>
      <c r="B283" s="561">
        <v>15</v>
      </c>
      <c r="C283" s="1523" t="s">
        <v>1135</v>
      </c>
      <c r="D283" s="1265" t="s">
        <v>357</v>
      </c>
      <c r="E283" s="1318" t="s">
        <v>1136</v>
      </c>
      <c r="F283" s="1403"/>
      <c r="H283" s="1268" t="s">
        <v>71</v>
      </c>
      <c r="I283" s="1268"/>
      <c r="J283" s="1268"/>
      <c r="K283" s="1268"/>
      <c r="L283" s="1268"/>
      <c r="M283" s="1268"/>
      <c r="N283" s="1268"/>
      <c r="O283" s="1374" t="s">
        <v>550</v>
      </c>
      <c r="P283" s="1375"/>
      <c r="Q283" s="1375"/>
      <c r="R283" s="1375"/>
      <c r="S283" s="1375"/>
      <c r="T283" s="1375"/>
      <c r="U283" s="1375"/>
      <c r="V283" s="1375"/>
      <c r="W283" s="1375"/>
      <c r="X283" s="1375"/>
      <c r="Y283" s="1375"/>
      <c r="Z283" s="1501"/>
      <c r="AA283" s="623"/>
      <c r="AB283" s="624"/>
      <c r="AC283" s="1261" t="s">
        <v>558</v>
      </c>
      <c r="AD283" s="1262"/>
      <c r="AE283" s="1263"/>
    </row>
    <row r="284" spans="1:31">
      <c r="A284" s="576"/>
      <c r="B284" s="561"/>
      <c r="C284" s="1523"/>
      <c r="D284" s="1265"/>
      <c r="E284" s="1318"/>
      <c r="F284" s="1403"/>
      <c r="H284" s="1268"/>
      <c r="I284" s="1268"/>
      <c r="J284" s="1268"/>
      <c r="K284" s="1268"/>
      <c r="L284" s="1268"/>
      <c r="M284" s="1268"/>
      <c r="N284" s="1268"/>
      <c r="O284" s="1377"/>
      <c r="P284" s="1378"/>
      <c r="Q284" s="1378"/>
      <c r="R284" s="1378"/>
      <c r="S284" s="1378"/>
      <c r="T284" s="1378"/>
      <c r="U284" s="1378"/>
      <c r="V284" s="1378"/>
      <c r="W284" s="1378"/>
      <c r="X284" s="1378"/>
      <c r="Y284" s="1378"/>
      <c r="Z284" s="1545"/>
      <c r="AA284" s="623"/>
      <c r="AB284" s="624"/>
      <c r="AC284" s="1261"/>
      <c r="AD284" s="1262"/>
      <c r="AE284" s="1263"/>
    </row>
    <row r="285" spans="1:31" ht="13.5" customHeight="1">
      <c r="A285" s="576"/>
      <c r="B285" s="561"/>
      <c r="C285" s="1523"/>
      <c r="D285" s="588"/>
      <c r="E285" s="1318"/>
      <c r="F285" s="1403"/>
      <c r="H285" s="67"/>
      <c r="I285" s="67"/>
      <c r="J285" s="67"/>
      <c r="K285" s="67"/>
      <c r="L285" s="67"/>
      <c r="M285" s="67"/>
      <c r="AA285" s="623"/>
      <c r="AB285" s="624"/>
      <c r="AC285" s="70"/>
      <c r="AD285" s="71"/>
      <c r="AE285" s="72"/>
    </row>
    <row r="286" spans="1:31">
      <c r="A286" s="576"/>
      <c r="B286" s="561"/>
      <c r="C286" s="581"/>
      <c r="D286" s="576"/>
      <c r="E286" s="561"/>
      <c r="F286" s="562"/>
      <c r="G286" s="581"/>
      <c r="H286" s="581"/>
      <c r="I286" s="581"/>
      <c r="J286" s="581"/>
      <c r="K286" s="581"/>
      <c r="L286" s="581"/>
      <c r="M286" s="581"/>
      <c r="N286" s="581"/>
      <c r="O286" s="581"/>
      <c r="P286" s="581"/>
      <c r="Q286" s="581"/>
      <c r="R286" s="581"/>
      <c r="S286" s="581"/>
      <c r="T286" s="581"/>
      <c r="U286" s="581"/>
      <c r="V286" s="581"/>
      <c r="W286" s="581"/>
      <c r="X286" s="581"/>
      <c r="Y286" s="581"/>
      <c r="Z286" s="581"/>
      <c r="AA286" s="623"/>
      <c r="AB286" s="624"/>
      <c r="AC286" s="70"/>
      <c r="AD286" s="71"/>
      <c r="AE286" s="72"/>
    </row>
    <row r="287" spans="1:31" ht="13.5" customHeight="1">
      <c r="A287" s="576"/>
      <c r="B287" s="561">
        <v>16</v>
      </c>
      <c r="C287" s="1523" t="s">
        <v>1137</v>
      </c>
      <c r="D287" s="1265" t="s">
        <v>357</v>
      </c>
      <c r="E287" s="1318" t="s">
        <v>1138</v>
      </c>
      <c r="F287" s="1403"/>
      <c r="H287" s="1268" t="s">
        <v>71</v>
      </c>
      <c r="I287" s="1268"/>
      <c r="J287" s="1268"/>
      <c r="K287" s="1268"/>
      <c r="L287" s="1268"/>
      <c r="M287" s="1268"/>
      <c r="N287" s="1268"/>
      <c r="O287" s="1374" t="s">
        <v>550</v>
      </c>
      <c r="P287" s="1375"/>
      <c r="Q287" s="1375"/>
      <c r="R287" s="1375"/>
      <c r="S287" s="1375"/>
      <c r="T287" s="1375"/>
      <c r="U287" s="1375"/>
      <c r="V287" s="1375"/>
      <c r="W287" s="1375"/>
      <c r="X287" s="1375"/>
      <c r="Y287" s="1375"/>
      <c r="Z287" s="1501"/>
      <c r="AA287" s="623"/>
      <c r="AB287" s="624"/>
      <c r="AC287" s="1261" t="s">
        <v>558</v>
      </c>
      <c r="AD287" s="1262"/>
      <c r="AE287" s="1263"/>
    </row>
    <row r="288" spans="1:31">
      <c r="A288" s="576"/>
      <c r="B288" s="561"/>
      <c r="C288" s="1523"/>
      <c r="D288" s="1265"/>
      <c r="E288" s="1318"/>
      <c r="F288" s="1403"/>
      <c r="H288" s="1268"/>
      <c r="I288" s="1268"/>
      <c r="J288" s="1268"/>
      <c r="K288" s="1268"/>
      <c r="L288" s="1268"/>
      <c r="M288" s="1268"/>
      <c r="N288" s="1268"/>
      <c r="O288" s="1377"/>
      <c r="P288" s="1378"/>
      <c r="Q288" s="1378"/>
      <c r="R288" s="1378"/>
      <c r="S288" s="1378"/>
      <c r="T288" s="1378"/>
      <c r="U288" s="1378"/>
      <c r="V288" s="1378"/>
      <c r="W288" s="1378"/>
      <c r="X288" s="1378"/>
      <c r="Y288" s="1378"/>
      <c r="Z288" s="1545"/>
      <c r="AA288" s="623"/>
      <c r="AB288" s="624"/>
      <c r="AC288" s="1261"/>
      <c r="AD288" s="1262"/>
      <c r="AE288" s="1263"/>
    </row>
    <row r="289" spans="1:31">
      <c r="A289" s="576"/>
      <c r="B289" s="561"/>
      <c r="C289" s="1523"/>
      <c r="D289" s="588"/>
      <c r="E289" s="1318"/>
      <c r="F289" s="1403"/>
      <c r="H289" s="67"/>
      <c r="I289" s="67"/>
      <c r="J289" s="67"/>
      <c r="K289" s="67"/>
      <c r="L289" s="67"/>
      <c r="M289" s="67"/>
      <c r="AA289" s="623"/>
      <c r="AB289" s="624"/>
      <c r="AC289" s="70"/>
      <c r="AD289" s="71"/>
      <c r="AE289" s="72"/>
    </row>
    <row r="290" spans="1:31">
      <c r="A290" s="576"/>
      <c r="B290" s="561"/>
      <c r="C290" s="1523"/>
      <c r="D290" s="588"/>
      <c r="E290" s="1318"/>
      <c r="F290" s="1403"/>
      <c r="H290" s="67"/>
      <c r="I290" s="67"/>
      <c r="J290" s="67"/>
      <c r="K290" s="67"/>
      <c r="L290" s="67"/>
      <c r="M290" s="67"/>
      <c r="AA290" s="623"/>
      <c r="AB290" s="624"/>
      <c r="AC290" s="70"/>
      <c r="AD290" s="71"/>
      <c r="AE290" s="72"/>
    </row>
    <row r="291" spans="1:31">
      <c r="A291" s="747"/>
      <c r="B291" s="744">
        <v>17</v>
      </c>
      <c r="C291" s="1523" t="s">
        <v>1139</v>
      </c>
      <c r="D291" s="1265" t="s">
        <v>357</v>
      </c>
      <c r="E291" s="1318" t="s">
        <v>1470</v>
      </c>
      <c r="F291" s="1403"/>
      <c r="G291" s="755"/>
      <c r="H291" s="1268" t="s">
        <v>71</v>
      </c>
      <c r="I291" s="1268"/>
      <c r="J291" s="1268"/>
      <c r="K291" s="1268"/>
      <c r="L291" s="1268"/>
      <c r="M291" s="1268"/>
      <c r="N291" s="1268"/>
      <c r="O291" s="1374" t="s">
        <v>550</v>
      </c>
      <c r="P291" s="1375"/>
      <c r="Q291" s="1375"/>
      <c r="R291" s="1375"/>
      <c r="S291" s="1375"/>
      <c r="T291" s="1375"/>
      <c r="U291" s="1375"/>
      <c r="V291" s="1375"/>
      <c r="W291" s="1375"/>
      <c r="X291" s="1375"/>
      <c r="Y291" s="1375"/>
      <c r="Z291" s="1501"/>
      <c r="AA291" s="788"/>
      <c r="AB291" s="789"/>
      <c r="AC291" s="1261" t="s">
        <v>558</v>
      </c>
      <c r="AD291" s="1262"/>
      <c r="AE291" s="1263"/>
    </row>
    <row r="292" spans="1:31">
      <c r="A292" s="747"/>
      <c r="B292" s="744"/>
      <c r="C292" s="1523"/>
      <c r="D292" s="1265"/>
      <c r="E292" s="1318"/>
      <c r="F292" s="1403"/>
      <c r="G292" s="755"/>
      <c r="H292" s="1268"/>
      <c r="I292" s="1268"/>
      <c r="J292" s="1268"/>
      <c r="K292" s="1268"/>
      <c r="L292" s="1268"/>
      <c r="M292" s="1268"/>
      <c r="N292" s="1268"/>
      <c r="O292" s="1377"/>
      <c r="P292" s="1378"/>
      <c r="Q292" s="1378"/>
      <c r="R292" s="1378"/>
      <c r="S292" s="1378"/>
      <c r="T292" s="1378"/>
      <c r="U292" s="1378"/>
      <c r="V292" s="1378"/>
      <c r="W292" s="1378"/>
      <c r="X292" s="1378"/>
      <c r="Y292" s="1378"/>
      <c r="Z292" s="1545"/>
      <c r="AA292" s="788"/>
      <c r="AB292" s="789"/>
      <c r="AC292" s="1261"/>
      <c r="AD292" s="1262"/>
      <c r="AE292" s="1263"/>
    </row>
    <row r="293" spans="1:31" ht="13.5" customHeight="1">
      <c r="A293" s="747"/>
      <c r="B293" s="744"/>
      <c r="C293" s="1523"/>
      <c r="D293" s="768"/>
      <c r="E293" s="1318"/>
      <c r="F293" s="1403"/>
      <c r="G293" s="755"/>
      <c r="H293" s="67"/>
      <c r="I293" s="67"/>
      <c r="J293" s="67"/>
      <c r="K293" s="67"/>
      <c r="L293" s="67"/>
      <c r="M293" s="67"/>
      <c r="N293" s="755"/>
      <c r="O293" s="755"/>
      <c r="P293" s="755"/>
      <c r="Q293" s="755"/>
      <c r="R293" s="755"/>
      <c r="S293" s="755"/>
      <c r="T293" s="755"/>
      <c r="U293" s="755"/>
      <c r="V293" s="755"/>
      <c r="W293" s="755"/>
      <c r="X293" s="755"/>
      <c r="Y293" s="755"/>
      <c r="Z293" s="755"/>
      <c r="AA293" s="788"/>
      <c r="AB293" s="789"/>
      <c r="AC293" s="70"/>
      <c r="AD293" s="71"/>
      <c r="AE293" s="72"/>
    </row>
    <row r="294" spans="1:31" ht="13.5" customHeight="1">
      <c r="A294" s="747"/>
      <c r="B294" s="744"/>
      <c r="C294" s="1523"/>
      <c r="D294" s="768"/>
      <c r="E294" s="1318"/>
      <c r="F294" s="1403"/>
      <c r="G294" s="755"/>
      <c r="H294" s="1516" t="s">
        <v>307</v>
      </c>
      <c r="I294" s="1516"/>
      <c r="J294" s="1516"/>
      <c r="K294" s="1516"/>
      <c r="L294" s="1516"/>
      <c r="M294" s="1516"/>
      <c r="N294" s="1516"/>
      <c r="O294" s="1516"/>
      <c r="P294" s="1516"/>
      <c r="Q294" s="1142" t="s">
        <v>160</v>
      </c>
      <c r="R294" s="1143"/>
      <c r="S294" s="1143"/>
      <c r="T294" s="1143"/>
      <c r="U294" s="1144"/>
      <c r="V294" s="755"/>
      <c r="W294" s="755"/>
      <c r="X294" s="755"/>
      <c r="Y294" s="755"/>
      <c r="Z294" s="755"/>
      <c r="AA294" s="788"/>
      <c r="AB294" s="789"/>
      <c r="AC294" s="70"/>
      <c r="AD294" s="71"/>
      <c r="AE294" s="72"/>
    </row>
    <row r="295" spans="1:31">
      <c r="A295" s="747"/>
      <c r="B295" s="744"/>
      <c r="C295" s="1523"/>
      <c r="D295" s="768"/>
      <c r="E295" s="1318"/>
      <c r="F295" s="1403"/>
      <c r="G295" s="755"/>
      <c r="H295" s="67"/>
      <c r="I295" s="67"/>
      <c r="J295" s="67"/>
      <c r="K295" s="67"/>
      <c r="L295" s="67"/>
      <c r="M295" s="67"/>
      <c r="N295" s="755"/>
      <c r="O295" s="755"/>
      <c r="P295" s="755"/>
      <c r="Q295" s="755"/>
      <c r="R295" s="755"/>
      <c r="S295" s="755"/>
      <c r="T295" s="755"/>
      <c r="U295" s="755"/>
      <c r="V295" s="755"/>
      <c r="W295" s="755"/>
      <c r="X295" s="755"/>
      <c r="Y295" s="755"/>
      <c r="Z295" s="755"/>
      <c r="AA295" s="788"/>
      <c r="AB295" s="789"/>
      <c r="AC295" s="70"/>
      <c r="AD295" s="71"/>
      <c r="AE295" s="72"/>
    </row>
    <row r="296" spans="1:31">
      <c r="A296" s="747"/>
      <c r="B296" s="744"/>
      <c r="C296" s="1523"/>
      <c r="D296" s="768"/>
      <c r="E296" s="1318"/>
      <c r="F296" s="1403"/>
      <c r="G296" s="755"/>
      <c r="H296" s="67"/>
      <c r="I296" s="67"/>
      <c r="J296" s="67"/>
      <c r="K296" s="67"/>
      <c r="L296" s="67"/>
      <c r="M296" s="67"/>
      <c r="N296" s="755"/>
      <c r="O296" s="755"/>
      <c r="P296" s="755"/>
      <c r="Q296" s="755"/>
      <c r="R296" s="755"/>
      <c r="S296" s="755"/>
      <c r="T296" s="755"/>
      <c r="U296" s="755"/>
      <c r="V296" s="755"/>
      <c r="W296" s="755"/>
      <c r="X296" s="755"/>
      <c r="Y296" s="755"/>
      <c r="Z296" s="755"/>
      <c r="AA296" s="788"/>
      <c r="AB296" s="789"/>
      <c r="AC296" s="70"/>
      <c r="AD296" s="71"/>
      <c r="AE296" s="72"/>
    </row>
    <row r="297" spans="1:31">
      <c r="A297" s="747"/>
      <c r="B297" s="744"/>
      <c r="C297" s="1523"/>
      <c r="D297" s="768"/>
      <c r="E297" s="1318"/>
      <c r="F297" s="1403"/>
      <c r="G297" s="755"/>
      <c r="H297" s="67"/>
      <c r="I297" s="67"/>
      <c r="J297" s="67"/>
      <c r="K297" s="67"/>
      <c r="L297" s="67"/>
      <c r="M297" s="67"/>
      <c r="N297" s="755"/>
      <c r="O297" s="755"/>
      <c r="P297" s="755"/>
      <c r="Q297" s="755"/>
      <c r="R297" s="755"/>
      <c r="S297" s="755"/>
      <c r="T297" s="755"/>
      <c r="U297" s="755"/>
      <c r="V297" s="755"/>
      <c r="W297" s="755"/>
      <c r="X297" s="755"/>
      <c r="Y297" s="755"/>
      <c r="Z297" s="755"/>
      <c r="AA297" s="788"/>
      <c r="AB297" s="789"/>
      <c r="AC297" s="70"/>
      <c r="AD297" s="71"/>
      <c r="AE297" s="72"/>
    </row>
    <row r="298" spans="1:31">
      <c r="A298" s="747"/>
      <c r="B298" s="744"/>
      <c r="C298" s="1523"/>
      <c r="D298" s="768"/>
      <c r="E298" s="1318"/>
      <c r="F298" s="1403"/>
      <c r="G298" s="755"/>
      <c r="H298" s="67"/>
      <c r="I298" s="67"/>
      <c r="J298" s="67"/>
      <c r="K298" s="67"/>
      <c r="L298" s="67"/>
      <c r="M298" s="67"/>
      <c r="N298" s="755"/>
      <c r="O298" s="755"/>
      <c r="P298" s="755"/>
      <c r="Q298" s="755"/>
      <c r="R298" s="755"/>
      <c r="S298" s="755"/>
      <c r="T298" s="755"/>
      <c r="U298" s="755"/>
      <c r="V298" s="755"/>
      <c r="W298" s="755"/>
      <c r="X298" s="755"/>
      <c r="Y298" s="755"/>
      <c r="Z298" s="755"/>
      <c r="AA298" s="788"/>
      <c r="AB298" s="789"/>
      <c r="AC298" s="70"/>
      <c r="AD298" s="71"/>
      <c r="AE298" s="72"/>
    </row>
    <row r="299" spans="1:31">
      <c r="A299" s="772"/>
      <c r="B299" s="753"/>
      <c r="C299" s="1546"/>
      <c r="D299" s="794"/>
      <c r="E299" s="1547"/>
      <c r="F299" s="1548"/>
      <c r="G299" s="23"/>
      <c r="H299" s="235"/>
      <c r="I299" s="235"/>
      <c r="J299" s="235"/>
      <c r="K299" s="235"/>
      <c r="L299" s="235"/>
      <c r="M299" s="235"/>
      <c r="N299" s="23"/>
      <c r="O299" s="23"/>
      <c r="P299" s="23"/>
      <c r="Q299" s="23"/>
      <c r="R299" s="23"/>
      <c r="S299" s="23"/>
      <c r="T299" s="23"/>
      <c r="U299" s="23"/>
      <c r="V299" s="23"/>
      <c r="W299" s="23"/>
      <c r="X299" s="23"/>
      <c r="Y299" s="23"/>
      <c r="Z299" s="23"/>
      <c r="AA299" s="386"/>
      <c r="AB299" s="34"/>
      <c r="AC299" s="73"/>
      <c r="AD299" s="74"/>
      <c r="AE299" s="75"/>
    </row>
    <row r="300" spans="1:31" ht="9" customHeight="1">
      <c r="A300" s="576"/>
      <c r="B300" s="561"/>
      <c r="C300" s="581"/>
      <c r="D300" s="588"/>
      <c r="E300" s="561"/>
      <c r="F300" s="562"/>
      <c r="G300" s="25"/>
      <c r="H300" s="623"/>
      <c r="I300" s="623"/>
      <c r="J300" s="26"/>
      <c r="K300" s="26"/>
      <c r="L300" s="67"/>
      <c r="M300" s="67"/>
      <c r="N300" s="67"/>
      <c r="O300" s="67"/>
      <c r="P300" s="67"/>
      <c r="Q300" s="67"/>
      <c r="R300" s="67"/>
      <c r="S300" s="67"/>
      <c r="T300" s="583"/>
      <c r="U300" s="583"/>
      <c r="V300" s="583"/>
      <c r="W300" s="583"/>
      <c r="X300" s="623"/>
      <c r="Y300" s="623"/>
      <c r="Z300" s="623"/>
      <c r="AA300" s="623"/>
      <c r="AB300" s="624"/>
      <c r="AC300" s="70"/>
      <c r="AD300" s="71"/>
      <c r="AE300" s="72"/>
    </row>
    <row r="301" spans="1:31">
      <c r="A301" s="576"/>
      <c r="B301" s="561">
        <v>18</v>
      </c>
      <c r="C301" s="1403" t="s">
        <v>344</v>
      </c>
      <c r="D301" s="1265" t="s">
        <v>357</v>
      </c>
      <c r="E301" s="1266" t="s">
        <v>305</v>
      </c>
      <c r="F301" s="1267"/>
      <c r="H301" s="1268" t="s">
        <v>71</v>
      </c>
      <c r="I301" s="1268"/>
      <c r="J301" s="1268"/>
      <c r="K301" s="1268"/>
      <c r="L301" s="1268"/>
      <c r="M301" s="1268"/>
      <c r="N301" s="1268"/>
      <c r="O301" s="1374" t="s">
        <v>550</v>
      </c>
      <c r="P301" s="1375"/>
      <c r="Q301" s="1375"/>
      <c r="R301" s="1375"/>
      <c r="S301" s="1375"/>
      <c r="T301" s="1375"/>
      <c r="U301" s="1375"/>
      <c r="V301" s="1375"/>
      <c r="W301" s="1375"/>
      <c r="X301" s="1375"/>
      <c r="Y301" s="1375"/>
      <c r="Z301" s="1501"/>
      <c r="AA301" s="623"/>
      <c r="AB301" s="624"/>
      <c r="AC301" s="1261" t="s">
        <v>558</v>
      </c>
      <c r="AD301" s="1262"/>
      <c r="AE301" s="1263"/>
    </row>
    <row r="302" spans="1:31" ht="13.5" customHeight="1">
      <c r="A302" s="576"/>
      <c r="B302" s="561"/>
      <c r="C302" s="1403"/>
      <c r="D302" s="1265"/>
      <c r="E302" s="1266"/>
      <c r="F302" s="1267"/>
      <c r="H302" s="1268"/>
      <c r="I302" s="1268"/>
      <c r="J302" s="1268"/>
      <c r="K302" s="1268"/>
      <c r="L302" s="1268"/>
      <c r="M302" s="1268"/>
      <c r="N302" s="1268"/>
      <c r="O302" s="1377"/>
      <c r="P302" s="1378"/>
      <c r="Q302" s="1378"/>
      <c r="R302" s="1378"/>
      <c r="S302" s="1378"/>
      <c r="T302" s="1378"/>
      <c r="U302" s="1378"/>
      <c r="V302" s="1378"/>
      <c r="W302" s="1378"/>
      <c r="X302" s="1378"/>
      <c r="Y302" s="1378"/>
      <c r="Z302" s="1545"/>
      <c r="AA302" s="623"/>
      <c r="AB302" s="624"/>
      <c r="AC302" s="1261"/>
      <c r="AD302" s="1262"/>
      <c r="AE302" s="1263"/>
    </row>
    <row r="303" spans="1:31" ht="13.5" customHeight="1">
      <c r="A303" s="576"/>
      <c r="B303" s="561"/>
      <c r="C303" s="1403"/>
      <c r="D303" s="588"/>
      <c r="E303" s="1266"/>
      <c r="F303" s="1267"/>
      <c r="H303" s="582"/>
      <c r="I303" s="582"/>
      <c r="J303" s="582"/>
      <c r="K303" s="582"/>
      <c r="L303" s="582"/>
      <c r="M303" s="24"/>
      <c r="N303" s="24"/>
      <c r="O303" s="24"/>
      <c r="P303" s="24"/>
      <c r="Q303" s="24"/>
      <c r="R303" s="24"/>
      <c r="S303" s="24"/>
      <c r="T303" s="24"/>
      <c r="U303" s="24"/>
      <c r="V303" s="24"/>
      <c r="W303" s="24"/>
      <c r="X303" s="24"/>
      <c r="Y303" s="24"/>
      <c r="Z303" s="24"/>
      <c r="AA303" s="623"/>
      <c r="AB303" s="624"/>
      <c r="AC303" s="70"/>
      <c r="AD303" s="71"/>
      <c r="AE303" s="72"/>
    </row>
    <row r="304" spans="1:31">
      <c r="A304" s="576"/>
      <c r="B304" s="561"/>
      <c r="C304" s="1403"/>
      <c r="D304" s="588"/>
      <c r="E304" s="1266"/>
      <c r="F304" s="1267"/>
      <c r="H304" s="582"/>
      <c r="I304" s="582"/>
      <c r="J304" s="582"/>
      <c r="K304" s="582"/>
      <c r="L304" s="582"/>
      <c r="M304" s="24"/>
      <c r="N304" s="24"/>
      <c r="O304" s="24"/>
      <c r="P304" s="24"/>
      <c r="Q304" s="24"/>
      <c r="R304" s="24"/>
      <c r="S304" s="24"/>
      <c r="T304" s="24"/>
      <c r="U304" s="24"/>
      <c r="V304" s="24"/>
      <c r="W304" s="24"/>
      <c r="X304" s="24"/>
      <c r="Y304" s="24"/>
      <c r="Z304" s="24"/>
      <c r="AA304" s="623"/>
      <c r="AB304" s="624"/>
      <c r="AC304" s="70"/>
      <c r="AD304" s="71"/>
      <c r="AE304" s="72"/>
    </row>
    <row r="305" spans="1:31">
      <c r="A305" s="576"/>
      <c r="B305" s="561"/>
      <c r="C305" s="1403"/>
      <c r="D305" s="588"/>
      <c r="E305" s="1266"/>
      <c r="F305" s="1267"/>
      <c r="H305" s="582"/>
      <c r="I305" s="582"/>
      <c r="J305" s="582"/>
      <c r="K305" s="582"/>
      <c r="L305" s="582"/>
      <c r="M305" s="24"/>
      <c r="N305" s="24"/>
      <c r="O305" s="24"/>
      <c r="P305" s="24"/>
      <c r="Q305" s="24"/>
      <c r="R305" s="24"/>
      <c r="S305" s="24"/>
      <c r="T305" s="24"/>
      <c r="U305" s="24"/>
      <c r="V305" s="24"/>
      <c r="W305" s="24"/>
      <c r="X305" s="24"/>
      <c r="Y305" s="24"/>
      <c r="Z305" s="24"/>
      <c r="AA305" s="623"/>
      <c r="AB305" s="624"/>
      <c r="AC305" s="70"/>
      <c r="AD305" s="71"/>
      <c r="AE305" s="72"/>
    </row>
    <row r="306" spans="1:31">
      <c r="A306" s="576"/>
      <c r="B306" s="561"/>
      <c r="C306" s="581"/>
      <c r="D306" s="588"/>
      <c r="E306" s="561"/>
      <c r="F306" s="562"/>
      <c r="G306" s="25"/>
      <c r="H306" s="623"/>
      <c r="I306" s="623"/>
      <c r="J306" s="26"/>
      <c r="K306" s="26"/>
      <c r="L306" s="67"/>
      <c r="M306" s="67"/>
      <c r="N306" s="67"/>
      <c r="O306" s="67"/>
      <c r="P306" s="67"/>
      <c r="Q306" s="67"/>
      <c r="R306" s="67"/>
      <c r="S306" s="67"/>
      <c r="T306" s="583"/>
      <c r="U306" s="583"/>
      <c r="V306" s="583"/>
      <c r="W306" s="583"/>
      <c r="X306" s="623"/>
      <c r="Y306" s="623"/>
      <c r="Z306" s="623"/>
      <c r="AA306" s="623"/>
      <c r="AB306" s="624"/>
      <c r="AC306" s="70"/>
      <c r="AD306" s="71"/>
      <c r="AE306" s="72"/>
    </row>
    <row r="307" spans="1:31">
      <c r="A307" s="1870" t="s">
        <v>551</v>
      </c>
      <c r="B307" s="561">
        <v>19</v>
      </c>
      <c r="C307" s="1523" t="s">
        <v>1140</v>
      </c>
      <c r="D307" s="1265" t="s">
        <v>357</v>
      </c>
      <c r="E307" s="1318" t="s">
        <v>561</v>
      </c>
      <c r="F307" s="1403"/>
      <c r="H307" s="1268" t="s">
        <v>71</v>
      </c>
      <c r="I307" s="1268"/>
      <c r="J307" s="1268"/>
      <c r="K307" s="1268"/>
      <c r="L307" s="1268"/>
      <c r="M307" s="1268"/>
      <c r="N307" s="1268"/>
      <c r="O307" s="1246" t="s">
        <v>154</v>
      </c>
      <c r="P307" s="1246"/>
      <c r="Q307" s="1246"/>
      <c r="R307" s="1246"/>
      <c r="S307" s="1246"/>
      <c r="T307" s="1246"/>
      <c r="U307" s="1246"/>
      <c r="V307" s="1246"/>
      <c r="W307" s="1246"/>
      <c r="AC307" s="1261" t="s">
        <v>558</v>
      </c>
      <c r="AD307" s="1262"/>
      <c r="AE307" s="1263"/>
    </row>
    <row r="308" spans="1:31">
      <c r="A308" s="1870"/>
      <c r="B308" s="561"/>
      <c r="C308" s="1523"/>
      <c r="D308" s="1265"/>
      <c r="E308" s="1318"/>
      <c r="F308" s="1403"/>
      <c r="H308" s="1268"/>
      <c r="I308" s="1268"/>
      <c r="J308" s="1268"/>
      <c r="K308" s="1268"/>
      <c r="L308" s="1268"/>
      <c r="M308" s="1268"/>
      <c r="N308" s="1268"/>
      <c r="O308" s="1246"/>
      <c r="P308" s="1246"/>
      <c r="Q308" s="1246"/>
      <c r="R308" s="1246"/>
      <c r="S308" s="1246"/>
      <c r="T308" s="1246"/>
      <c r="U308" s="1246"/>
      <c r="V308" s="1246"/>
      <c r="W308" s="1246"/>
      <c r="AC308" s="1261"/>
      <c r="AD308" s="1262"/>
      <c r="AE308" s="1263"/>
    </row>
    <row r="309" spans="1:31" ht="14.25" thickBot="1">
      <c r="A309" s="1870"/>
      <c r="B309" s="561"/>
      <c r="C309" s="1523"/>
      <c r="D309" s="588"/>
      <c r="E309" s="1318"/>
      <c r="F309" s="1403"/>
      <c r="AC309" s="70"/>
      <c r="AD309" s="71"/>
      <c r="AE309" s="72"/>
    </row>
    <row r="310" spans="1:31" ht="14.25" thickBot="1">
      <c r="A310" s="576"/>
      <c r="B310" s="561"/>
      <c r="C310" s="1523"/>
      <c r="D310" s="588"/>
      <c r="E310" s="1318"/>
      <c r="F310" s="1403"/>
      <c r="G310" s="623"/>
      <c r="H310" s="1141" t="s">
        <v>185</v>
      </c>
      <c r="I310" s="1141"/>
      <c r="J310" s="1141"/>
      <c r="K310" s="1141"/>
      <c r="L310" s="1141"/>
      <c r="M310" s="1476"/>
      <c r="N310" s="1064" t="s">
        <v>105</v>
      </c>
      <c r="O310" s="1065"/>
      <c r="P310" s="1504"/>
      <c r="Q310" s="1524"/>
      <c r="R310" s="1525"/>
      <c r="S310" s="1525"/>
      <c r="T310" s="1525"/>
      <c r="U310" s="41" t="s">
        <v>28</v>
      </c>
      <c r="V310" s="28" t="s">
        <v>128</v>
      </c>
      <c r="W310" s="28"/>
      <c r="X310" s="28"/>
      <c r="Y310" s="28"/>
      <c r="Z310" s="28"/>
      <c r="AA310" s="28"/>
      <c r="AB310" s="623"/>
      <c r="AC310" s="70"/>
      <c r="AD310" s="71"/>
      <c r="AE310" s="72"/>
    </row>
    <row r="311" spans="1:31" ht="14.25" thickBot="1">
      <c r="A311" s="576"/>
      <c r="B311" s="561"/>
      <c r="C311" s="1523"/>
      <c r="D311" s="588"/>
      <c r="E311" s="1318"/>
      <c r="F311" s="1403"/>
      <c r="G311" s="623"/>
      <c r="H311" s="28"/>
      <c r="I311" s="28"/>
      <c r="J311" s="28"/>
      <c r="K311" s="28"/>
      <c r="L311" s="28"/>
      <c r="M311" s="28"/>
      <c r="N311" s="1064" t="s">
        <v>103</v>
      </c>
      <c r="O311" s="1065"/>
      <c r="P311" s="1504"/>
      <c r="Q311" s="1524"/>
      <c r="R311" s="1525"/>
      <c r="S311" s="1525"/>
      <c r="T311" s="1525"/>
      <c r="U311" s="41" t="s">
        <v>28</v>
      </c>
      <c r="V311" s="28" t="s">
        <v>129</v>
      </c>
      <c r="W311" s="28"/>
      <c r="X311" s="28"/>
      <c r="Y311" s="28"/>
      <c r="Z311" s="28"/>
      <c r="AA311" s="28"/>
      <c r="AB311" s="623"/>
      <c r="AC311" s="70"/>
      <c r="AD311" s="71"/>
      <c r="AE311" s="72"/>
    </row>
    <row r="312" spans="1:31">
      <c r="A312" s="576"/>
      <c r="B312" s="561"/>
      <c r="C312" s="1523"/>
      <c r="D312" s="588"/>
      <c r="E312" s="1318"/>
      <c r="F312" s="1403"/>
      <c r="G312" s="623"/>
      <c r="H312" s="28"/>
      <c r="I312" s="28"/>
      <c r="J312" s="28"/>
      <c r="K312" s="28"/>
      <c r="L312" s="28"/>
      <c r="M312" s="28"/>
      <c r="N312" s="580"/>
      <c r="O312" s="580"/>
      <c r="P312" s="580"/>
      <c r="Q312" s="40"/>
      <c r="R312" s="40"/>
      <c r="S312" s="40"/>
      <c r="T312" s="40"/>
      <c r="U312" s="629"/>
      <c r="V312" s="28"/>
      <c r="W312" s="28"/>
      <c r="X312" s="28"/>
      <c r="Y312" s="28"/>
      <c r="Z312" s="28"/>
      <c r="AA312" s="28"/>
      <c r="AB312" s="623"/>
      <c r="AC312" s="70"/>
      <c r="AD312" s="71"/>
      <c r="AE312" s="72"/>
    </row>
    <row r="313" spans="1:31">
      <c r="A313" s="576"/>
      <c r="B313" s="561"/>
      <c r="C313" s="581"/>
      <c r="D313" s="576"/>
      <c r="E313" s="1318"/>
      <c r="F313" s="1403"/>
      <c r="G313" s="623"/>
      <c r="H313" s="623" t="s">
        <v>108</v>
      </c>
      <c r="I313" s="28"/>
      <c r="J313" s="28"/>
      <c r="K313" s="28"/>
      <c r="L313" s="28"/>
      <c r="M313" s="28"/>
      <c r="N313" s="28"/>
      <c r="O313" s="28"/>
      <c r="P313" s="28"/>
      <c r="Q313" s="28"/>
      <c r="R313" s="28"/>
      <c r="S313" s="28"/>
      <c r="T313" s="28"/>
      <c r="U313" s="28"/>
      <c r="V313" s="28"/>
      <c r="W313" s="594"/>
      <c r="X313" s="594"/>
      <c r="Y313" s="594"/>
      <c r="Z313" s="594"/>
      <c r="AA313" s="594"/>
      <c r="AB313" s="594"/>
      <c r="AC313" s="70"/>
      <c r="AD313" s="71"/>
      <c r="AE313" s="72"/>
    </row>
    <row r="314" spans="1:31" ht="14.25" thickBot="1">
      <c r="A314" s="576"/>
      <c r="B314" s="561"/>
      <c r="C314" s="581"/>
      <c r="D314" s="576"/>
      <c r="E314" s="1318"/>
      <c r="F314" s="1403"/>
      <c r="G314" s="623"/>
      <c r="H314" s="623" t="s">
        <v>261</v>
      </c>
      <c r="I314" s="623"/>
      <c r="J314" s="623"/>
      <c r="K314" s="623"/>
      <c r="L314" s="623"/>
      <c r="M314" s="623"/>
      <c r="N314" s="623"/>
      <c r="O314" s="623"/>
      <c r="P314" s="623"/>
      <c r="Q314" s="623"/>
      <c r="R314" s="623"/>
      <c r="S314" s="623"/>
      <c r="T314" s="623"/>
      <c r="U314" s="623"/>
      <c r="V314" s="623"/>
      <c r="W314" s="623"/>
      <c r="X314" s="623"/>
      <c r="Y314" s="623"/>
      <c r="Z314" s="623"/>
      <c r="AA314" s="40" t="s">
        <v>115</v>
      </c>
      <c r="AB314" s="623"/>
      <c r="AC314" s="70"/>
      <c r="AD314" s="71"/>
      <c r="AE314" s="72"/>
    </row>
    <row r="315" spans="1:31">
      <c r="A315" s="576"/>
      <c r="B315" s="561"/>
      <c r="C315" s="581"/>
      <c r="D315" s="576"/>
      <c r="E315" s="1318"/>
      <c r="F315" s="1403"/>
      <c r="G315" s="1477"/>
      <c r="H315" s="1411" t="s">
        <v>354</v>
      </c>
      <c r="I315" s="1482"/>
      <c r="J315" s="1482"/>
      <c r="K315" s="1526"/>
      <c r="L315" s="1529"/>
      <c r="M315" s="1530"/>
      <c r="N315" s="1533" t="s">
        <v>120</v>
      </c>
      <c r="O315" s="1534"/>
      <c r="P315" s="1534"/>
      <c r="Q315" s="1534"/>
      <c r="R315" s="1534"/>
      <c r="S315" s="1534"/>
      <c r="T315" s="1534"/>
      <c r="U315" s="1534"/>
      <c r="V315" s="1534"/>
      <c r="W315" s="1534"/>
      <c r="X315" s="1534"/>
      <c r="Y315" s="1495">
        <f>IF(L315=0,0,IF(L315=1,180,ROUND(320+100*(L315-2),2)))</f>
        <v>0</v>
      </c>
      <c r="Z315" s="1496"/>
      <c r="AA315" s="1497"/>
      <c r="AB315" s="1477">
        <v>1</v>
      </c>
      <c r="AC315" s="70"/>
      <c r="AD315" s="71"/>
      <c r="AE315" s="72"/>
    </row>
    <row r="316" spans="1:31" ht="14.25" thickBot="1">
      <c r="A316" s="576"/>
      <c r="B316" s="561"/>
      <c r="C316" s="581"/>
      <c r="D316" s="576"/>
      <c r="E316" s="1318"/>
      <c r="F316" s="1403"/>
      <c r="G316" s="1477"/>
      <c r="H316" s="1415"/>
      <c r="I316" s="1527"/>
      <c r="J316" s="1527"/>
      <c r="K316" s="1528"/>
      <c r="L316" s="1531"/>
      <c r="M316" s="1532"/>
      <c r="N316" s="1535" t="s">
        <v>172</v>
      </c>
      <c r="O316" s="1536"/>
      <c r="P316" s="1536"/>
      <c r="Q316" s="1536"/>
      <c r="R316" s="1536"/>
      <c r="S316" s="1536"/>
      <c r="T316" s="1536"/>
      <c r="U316" s="1536"/>
      <c r="V316" s="1536"/>
      <c r="W316" s="1536"/>
      <c r="X316" s="1537"/>
      <c r="Y316" s="1517"/>
      <c r="Z316" s="1518"/>
      <c r="AA316" s="1519"/>
      <c r="AB316" s="1477"/>
      <c r="AC316" s="70"/>
      <c r="AD316" s="71"/>
      <c r="AE316" s="72"/>
    </row>
    <row r="317" spans="1:31">
      <c r="A317" s="576"/>
      <c r="B317" s="561"/>
      <c r="C317" s="581"/>
      <c r="D317" s="576"/>
      <c r="E317" s="1318"/>
      <c r="F317" s="1403"/>
      <c r="G317" s="1477"/>
      <c r="H317" s="1395" t="s">
        <v>173</v>
      </c>
      <c r="I317" s="1396"/>
      <c r="J317" s="1396"/>
      <c r="K317" s="1396"/>
      <c r="L317" s="1396"/>
      <c r="M317" s="1396"/>
      <c r="N317" s="1396"/>
      <c r="O317" s="1396"/>
      <c r="P317" s="1396"/>
      <c r="Q317" s="1396"/>
      <c r="R317" s="1396"/>
      <c r="S317" s="1396"/>
      <c r="T317" s="1396"/>
      <c r="U317" s="1396"/>
      <c r="V317" s="1396"/>
      <c r="W317" s="1396"/>
      <c r="X317" s="1397"/>
      <c r="Y317" s="1538">
        <f>P318*1.98</f>
        <v>0</v>
      </c>
      <c r="Z317" s="1538"/>
      <c r="AA317" s="1538"/>
      <c r="AB317" s="1477">
        <v>2</v>
      </c>
      <c r="AC317" s="70"/>
      <c r="AD317" s="71"/>
      <c r="AE317" s="72"/>
    </row>
    <row r="318" spans="1:31">
      <c r="A318" s="576"/>
      <c r="B318" s="561"/>
      <c r="C318" s="581"/>
      <c r="D318" s="576"/>
      <c r="E318" s="1318"/>
      <c r="F318" s="1403"/>
      <c r="G318" s="1477"/>
      <c r="H318" s="1539" t="s">
        <v>262</v>
      </c>
      <c r="I318" s="1540"/>
      <c r="J318" s="1540"/>
      <c r="K318" s="1540"/>
      <c r="L318" s="1540"/>
      <c r="M318" s="1540"/>
      <c r="N318" s="1540"/>
      <c r="O318" s="1541"/>
      <c r="P318" s="1252">
        <f>SUM(J60,J61:R63)</f>
        <v>0</v>
      </c>
      <c r="Q318" s="1253"/>
      <c r="R318" s="1253"/>
      <c r="S318" s="1254"/>
      <c r="T318" s="1421" t="s">
        <v>241</v>
      </c>
      <c r="U318" s="1421"/>
      <c r="V318" s="1421"/>
      <c r="W318" s="1421"/>
      <c r="X318" s="1422"/>
      <c r="Y318" s="1538"/>
      <c r="Z318" s="1538"/>
      <c r="AA318" s="1538"/>
      <c r="AB318" s="1477"/>
      <c r="AC318" s="70"/>
      <c r="AD318" s="71"/>
      <c r="AE318" s="72"/>
    </row>
    <row r="319" spans="1:31">
      <c r="A319" s="576"/>
      <c r="B319" s="561"/>
      <c r="C319" s="581"/>
      <c r="D319" s="576"/>
      <c r="E319" s="1318"/>
      <c r="F319" s="1403"/>
      <c r="G319" s="580"/>
      <c r="H319" s="42"/>
      <c r="I319" s="42"/>
      <c r="J319" s="42"/>
      <c r="K319" s="42"/>
      <c r="L319" s="42"/>
      <c r="M319" s="42"/>
      <c r="N319" s="42"/>
      <c r="O319" s="42"/>
      <c r="P319" s="101"/>
      <c r="Q319" s="101"/>
      <c r="R319" s="101"/>
      <c r="S319" s="101"/>
      <c r="T319" s="582"/>
      <c r="U319" s="582"/>
      <c r="V319" s="582"/>
      <c r="W319" s="582"/>
      <c r="X319" s="582"/>
      <c r="Y319" s="102"/>
      <c r="Z319" s="102"/>
      <c r="AA319" s="102"/>
      <c r="AB319" s="580"/>
      <c r="AC319" s="70"/>
      <c r="AD319" s="71"/>
      <c r="AE319" s="72"/>
    </row>
    <row r="320" spans="1:31">
      <c r="A320" s="576"/>
      <c r="B320" s="561"/>
      <c r="C320" s="581"/>
      <c r="D320" s="576"/>
      <c r="E320" s="1318"/>
      <c r="F320" s="1403"/>
      <c r="G320" s="623"/>
      <c r="H320" s="623" t="s">
        <v>263</v>
      </c>
      <c r="I320" s="623"/>
      <c r="J320" s="623"/>
      <c r="K320" s="623"/>
      <c r="L320" s="623"/>
      <c r="M320" s="623"/>
      <c r="N320" s="623"/>
      <c r="O320" s="623"/>
      <c r="P320" s="623"/>
      <c r="Q320" s="623"/>
      <c r="R320" s="623"/>
      <c r="S320" s="623"/>
      <c r="T320" s="623"/>
      <c r="U320" s="623"/>
      <c r="V320" s="623"/>
      <c r="W320" s="623"/>
      <c r="X320" s="623"/>
      <c r="Y320" s="623"/>
      <c r="Z320" s="623"/>
      <c r="AA320" s="40" t="s">
        <v>115</v>
      </c>
      <c r="AB320" s="580"/>
      <c r="AC320" s="70"/>
      <c r="AD320" s="71"/>
      <c r="AE320" s="72"/>
    </row>
    <row r="321" spans="1:31">
      <c r="A321" s="576"/>
      <c r="B321" s="561"/>
      <c r="C321" s="581"/>
      <c r="D321" s="576"/>
      <c r="E321" s="1318"/>
      <c r="F321" s="1403"/>
      <c r="G321" s="623"/>
      <c r="H321" s="1250" t="s">
        <v>345</v>
      </c>
      <c r="I321" s="1251"/>
      <c r="J321" s="1251"/>
      <c r="K321" s="1251"/>
      <c r="L321" s="1251"/>
      <c r="M321" s="1251"/>
      <c r="N321" s="1251"/>
      <c r="O321" s="1251"/>
      <c r="P321" s="1251"/>
      <c r="Q321" s="1252">
        <f>SUM(M57:R58)</f>
        <v>0</v>
      </c>
      <c r="R321" s="1253"/>
      <c r="S321" s="1253"/>
      <c r="T321" s="1254"/>
      <c r="U321" s="1382" t="s">
        <v>264</v>
      </c>
      <c r="V321" s="1382"/>
      <c r="W321" s="1382"/>
      <c r="X321" s="1382"/>
      <c r="Y321" s="1495">
        <f>Q321*3.3</f>
        <v>0</v>
      </c>
      <c r="Z321" s="1496"/>
      <c r="AA321" s="1497"/>
      <c r="AB321" s="573">
        <v>3</v>
      </c>
      <c r="AC321" s="70"/>
      <c r="AD321" s="71"/>
      <c r="AE321" s="72"/>
    </row>
    <row r="322" spans="1:31">
      <c r="A322" s="576"/>
      <c r="B322" s="561"/>
      <c r="C322" s="581"/>
      <c r="D322" s="576"/>
      <c r="E322" s="1318"/>
      <c r="F322" s="1403"/>
      <c r="G322" s="623"/>
      <c r="H322" s="1250" t="s">
        <v>251</v>
      </c>
      <c r="I322" s="1251"/>
      <c r="J322" s="1251"/>
      <c r="K322" s="1251"/>
      <c r="L322" s="1251"/>
      <c r="M322" s="1251"/>
      <c r="N322" s="1251"/>
      <c r="O322" s="1251"/>
      <c r="P322" s="1251"/>
      <c r="Q322" s="1252">
        <f>SUM(M59:R59)</f>
        <v>0</v>
      </c>
      <c r="R322" s="1253"/>
      <c r="S322" s="1253"/>
      <c r="T322" s="1254"/>
      <c r="U322" s="1382" t="s">
        <v>241</v>
      </c>
      <c r="V322" s="1382"/>
      <c r="W322" s="1382"/>
      <c r="X322" s="1382"/>
      <c r="Y322" s="1479">
        <f>Q322*1.98</f>
        <v>0</v>
      </c>
      <c r="Z322" s="1480"/>
      <c r="AA322" s="1481"/>
      <c r="AB322" s="580">
        <v>4</v>
      </c>
      <c r="AC322" s="70"/>
      <c r="AD322" s="71"/>
      <c r="AE322" s="72"/>
    </row>
    <row r="323" spans="1:31">
      <c r="A323" s="576"/>
      <c r="B323" s="561"/>
      <c r="C323" s="581"/>
      <c r="D323" s="576"/>
      <c r="E323" s="1318"/>
      <c r="F323" s="1403"/>
      <c r="G323" s="623"/>
      <c r="H323" s="640"/>
      <c r="I323" s="640"/>
      <c r="J323" s="640"/>
      <c r="K323" s="640"/>
      <c r="L323" s="640"/>
      <c r="M323" s="640"/>
      <c r="N323" s="640"/>
      <c r="O323" s="640"/>
      <c r="P323" s="640"/>
      <c r="Q323" s="640"/>
      <c r="R323" s="42"/>
      <c r="S323" s="42"/>
      <c r="T323" s="42"/>
      <c r="U323" s="629"/>
      <c r="V323" s="594"/>
      <c r="W323" s="594"/>
      <c r="X323" s="594"/>
      <c r="Y323" s="43"/>
      <c r="Z323" s="43"/>
      <c r="AA323" s="43"/>
      <c r="AB323" s="580"/>
      <c r="AC323" s="70"/>
      <c r="AD323" s="71"/>
      <c r="AE323" s="72"/>
    </row>
    <row r="324" spans="1:31">
      <c r="A324" s="576"/>
      <c r="B324" s="561"/>
      <c r="C324" s="581"/>
      <c r="D324" s="576"/>
      <c r="E324" s="1318"/>
      <c r="F324" s="1403"/>
      <c r="G324" s="623"/>
      <c r="H324" s="623" t="s">
        <v>111</v>
      </c>
      <c r="I324" s="28"/>
      <c r="J324" s="28"/>
      <c r="K324" s="28"/>
      <c r="L324" s="28"/>
      <c r="M324" s="28"/>
      <c r="N324" s="28"/>
      <c r="O324" s="28"/>
      <c r="P324" s="28"/>
      <c r="Q324" s="28"/>
      <c r="R324" s="28"/>
      <c r="S324" s="28"/>
      <c r="T324" s="28"/>
      <c r="U324" s="28"/>
      <c r="V324" s="28"/>
      <c r="W324" s="594"/>
      <c r="X324" s="594"/>
      <c r="Y324" s="594"/>
      <c r="Z324" s="594"/>
      <c r="AA324" s="594"/>
      <c r="AB324" s="594"/>
      <c r="AC324" s="70"/>
      <c r="AD324" s="71"/>
      <c r="AE324" s="72"/>
    </row>
    <row r="325" spans="1:31" ht="14.25" thickBot="1">
      <c r="A325" s="576"/>
      <c r="B325" s="561"/>
      <c r="C325" s="581"/>
      <c r="D325" s="576"/>
      <c r="E325" s="1318"/>
      <c r="F325" s="1403"/>
      <c r="G325" s="623"/>
      <c r="H325" s="623" t="s">
        <v>261</v>
      </c>
      <c r="I325" s="623"/>
      <c r="J325" s="623"/>
      <c r="K325" s="623"/>
      <c r="L325" s="623"/>
      <c r="M325" s="623"/>
      <c r="N325" s="623"/>
      <c r="O325" s="623"/>
      <c r="P325" s="623"/>
      <c r="Q325" s="623"/>
      <c r="R325" s="623"/>
      <c r="S325" s="623"/>
      <c r="T325" s="623"/>
      <c r="U325" s="623"/>
      <c r="V325" s="623"/>
      <c r="W325" s="623"/>
      <c r="X325" s="623"/>
      <c r="Y325" s="623"/>
      <c r="Z325" s="623"/>
      <c r="AA325" s="40" t="s">
        <v>115</v>
      </c>
      <c r="AB325" s="623"/>
      <c r="AC325" s="70"/>
      <c r="AD325" s="71"/>
      <c r="AE325" s="72"/>
    </row>
    <row r="326" spans="1:31">
      <c r="A326" s="576"/>
      <c r="B326" s="561"/>
      <c r="C326" s="581"/>
      <c r="D326" s="576"/>
      <c r="E326" s="1318"/>
      <c r="F326" s="1403"/>
      <c r="G326" s="623"/>
      <c r="H326" s="1411" t="s">
        <v>354</v>
      </c>
      <c r="I326" s="1482"/>
      <c r="J326" s="1482"/>
      <c r="K326" s="1526"/>
      <c r="L326" s="1529"/>
      <c r="M326" s="1530"/>
      <c r="N326" s="1533" t="s">
        <v>120</v>
      </c>
      <c r="O326" s="1534"/>
      <c r="P326" s="1534"/>
      <c r="Q326" s="1534"/>
      <c r="R326" s="1534"/>
      <c r="S326" s="1534"/>
      <c r="T326" s="1534"/>
      <c r="U326" s="1534"/>
      <c r="V326" s="1534"/>
      <c r="W326" s="1534"/>
      <c r="X326" s="1534"/>
      <c r="Y326" s="1495">
        <f>IF(L326=0,0,IF(L326=1,180,ROUND(320+100*(L326-2),2)))</f>
        <v>0</v>
      </c>
      <c r="Z326" s="1496"/>
      <c r="AA326" s="1497"/>
      <c r="AB326" s="1477">
        <v>5</v>
      </c>
      <c r="AC326" s="70"/>
      <c r="AD326" s="71"/>
      <c r="AE326" s="72"/>
    </row>
    <row r="327" spans="1:31" ht="14.25" thickBot="1">
      <c r="A327" s="576"/>
      <c r="B327" s="561"/>
      <c r="C327" s="581"/>
      <c r="D327" s="576"/>
      <c r="E327" s="1318"/>
      <c r="F327" s="1403"/>
      <c r="G327" s="623"/>
      <c r="H327" s="1415"/>
      <c r="I327" s="1527"/>
      <c r="J327" s="1527"/>
      <c r="K327" s="1528"/>
      <c r="L327" s="1531"/>
      <c r="M327" s="1532"/>
      <c r="N327" s="1535" t="s">
        <v>172</v>
      </c>
      <c r="O327" s="1536"/>
      <c r="P327" s="1536"/>
      <c r="Q327" s="1536"/>
      <c r="R327" s="1536"/>
      <c r="S327" s="1536"/>
      <c r="T327" s="1536"/>
      <c r="U327" s="1536"/>
      <c r="V327" s="1536"/>
      <c r="W327" s="1536"/>
      <c r="X327" s="1537"/>
      <c r="Y327" s="1517"/>
      <c r="Z327" s="1518"/>
      <c r="AA327" s="1519"/>
      <c r="AB327" s="1477"/>
      <c r="AC327" s="70"/>
      <c r="AD327" s="71"/>
      <c r="AE327" s="72"/>
    </row>
    <row r="328" spans="1:31">
      <c r="A328" s="576"/>
      <c r="B328" s="561"/>
      <c r="C328" s="581"/>
      <c r="D328" s="576"/>
      <c r="E328" s="1318"/>
      <c r="F328" s="1403"/>
      <c r="G328" s="623"/>
      <c r="H328" s="1395" t="s">
        <v>173</v>
      </c>
      <c r="I328" s="1396"/>
      <c r="J328" s="1396"/>
      <c r="K328" s="1396"/>
      <c r="L328" s="1396"/>
      <c r="M328" s="1396"/>
      <c r="N328" s="1396"/>
      <c r="O328" s="1396"/>
      <c r="P328" s="1396"/>
      <c r="Q328" s="1396"/>
      <c r="R328" s="1396"/>
      <c r="S328" s="1396"/>
      <c r="T328" s="1396"/>
      <c r="U328" s="1396"/>
      <c r="V328" s="1396"/>
      <c r="W328" s="1396"/>
      <c r="X328" s="1397"/>
      <c r="Y328" s="1538">
        <f>P329*1.98</f>
        <v>0</v>
      </c>
      <c r="Z328" s="1538"/>
      <c r="AA328" s="1538"/>
      <c r="AB328" s="1477">
        <v>6</v>
      </c>
      <c r="AC328" s="70"/>
      <c r="AD328" s="71"/>
      <c r="AE328" s="72"/>
    </row>
    <row r="329" spans="1:31">
      <c r="A329" s="576"/>
      <c r="B329" s="561"/>
      <c r="C329" s="581"/>
      <c r="D329" s="576"/>
      <c r="E329" s="1318"/>
      <c r="F329" s="1403"/>
      <c r="G329" s="623"/>
      <c r="H329" s="1542" t="s">
        <v>262</v>
      </c>
      <c r="I329" s="1543"/>
      <c r="J329" s="1543"/>
      <c r="K329" s="1543"/>
      <c r="L329" s="1543"/>
      <c r="M329" s="1543"/>
      <c r="N329" s="1543"/>
      <c r="O329" s="1544"/>
      <c r="P329" s="1252">
        <f>SUM(S60,S61:AA63)</f>
        <v>0</v>
      </c>
      <c r="Q329" s="1253"/>
      <c r="R329" s="1253"/>
      <c r="S329" s="1254"/>
      <c r="T329" s="1421" t="s">
        <v>241</v>
      </c>
      <c r="U329" s="1421"/>
      <c r="V329" s="1421"/>
      <c r="W329" s="1421"/>
      <c r="X329" s="1422"/>
      <c r="Y329" s="1538"/>
      <c r="Z329" s="1538"/>
      <c r="AA329" s="1538"/>
      <c r="AB329" s="1477"/>
      <c r="AC329" s="70"/>
      <c r="AD329" s="71"/>
      <c r="AE329" s="72"/>
    </row>
    <row r="330" spans="1:31">
      <c r="A330" s="576"/>
      <c r="B330" s="561"/>
      <c r="C330" s="581"/>
      <c r="D330" s="576"/>
      <c r="E330" s="1318"/>
      <c r="F330" s="1403"/>
      <c r="G330" s="623"/>
      <c r="H330" s="629"/>
      <c r="I330" s="629"/>
      <c r="J330" s="629"/>
      <c r="K330" s="629"/>
      <c r="L330" s="629"/>
      <c r="M330" s="629"/>
      <c r="N330" s="629"/>
      <c r="O330" s="629"/>
      <c r="P330" s="629"/>
      <c r="Q330" s="629"/>
      <c r="R330" s="629"/>
      <c r="S330" s="629"/>
      <c r="T330" s="629"/>
      <c r="U330" s="629"/>
      <c r="V330" s="629"/>
      <c r="W330" s="629"/>
      <c r="X330" s="629"/>
      <c r="Y330" s="629"/>
      <c r="Z330" s="629"/>
      <c r="AA330" s="629"/>
      <c r="AB330" s="36"/>
      <c r="AC330" s="70"/>
      <c r="AD330" s="71"/>
      <c r="AE330" s="72"/>
    </row>
    <row r="331" spans="1:31">
      <c r="A331" s="576"/>
      <c r="B331" s="561"/>
      <c r="C331" s="581"/>
      <c r="D331" s="576"/>
      <c r="E331" s="1318"/>
      <c r="F331" s="1403"/>
      <c r="G331" s="623"/>
      <c r="H331" s="623" t="s">
        <v>263</v>
      </c>
      <c r="I331" s="623"/>
      <c r="J331" s="623"/>
      <c r="K331" s="623"/>
      <c r="L331" s="623"/>
      <c r="M331" s="623"/>
      <c r="N331" s="623"/>
      <c r="O331" s="623"/>
      <c r="P331" s="623"/>
      <c r="Q331" s="623"/>
      <c r="R331" s="623"/>
      <c r="S331" s="623"/>
      <c r="T331" s="623"/>
      <c r="U331" s="623"/>
      <c r="V331" s="623"/>
      <c r="W331" s="623"/>
      <c r="X331" s="623"/>
      <c r="Y331" s="623"/>
      <c r="Z331" s="623"/>
      <c r="AA331" s="40" t="s">
        <v>115</v>
      </c>
      <c r="AB331" s="580"/>
      <c r="AC331" s="70"/>
      <c r="AD331" s="71"/>
      <c r="AE331" s="72"/>
    </row>
    <row r="332" spans="1:31">
      <c r="A332" s="576"/>
      <c r="B332" s="561"/>
      <c r="C332" s="581"/>
      <c r="D332" s="576"/>
      <c r="E332" s="140"/>
      <c r="F332" s="141"/>
      <c r="G332" s="623"/>
      <c r="H332" s="1250" t="s">
        <v>345</v>
      </c>
      <c r="I332" s="1251"/>
      <c r="J332" s="1251"/>
      <c r="K332" s="1251"/>
      <c r="L332" s="1251"/>
      <c r="M332" s="1251"/>
      <c r="N332" s="1251"/>
      <c r="O332" s="1251"/>
      <c r="P332" s="1251"/>
      <c r="Q332" s="1252">
        <f>SUM(V57:AA58)</f>
        <v>0</v>
      </c>
      <c r="R332" s="1253"/>
      <c r="S332" s="1253"/>
      <c r="T332" s="1254"/>
      <c r="U332" s="1383" t="s">
        <v>264</v>
      </c>
      <c r="V332" s="1430"/>
      <c r="W332" s="1430"/>
      <c r="X332" s="1431"/>
      <c r="Y332" s="1255">
        <f>Q332*3.3</f>
        <v>0</v>
      </c>
      <c r="Z332" s="1256"/>
      <c r="AA332" s="1257"/>
      <c r="AB332" s="573">
        <v>7</v>
      </c>
      <c r="AC332" s="70"/>
      <c r="AD332" s="71"/>
      <c r="AE332" s="72"/>
    </row>
    <row r="333" spans="1:31">
      <c r="A333" s="576"/>
      <c r="B333" s="561"/>
      <c r="C333" s="581"/>
      <c r="D333" s="576"/>
      <c r="E333" s="140"/>
      <c r="F333" s="141"/>
      <c r="G333" s="623"/>
      <c r="H333" s="1250" t="s">
        <v>251</v>
      </c>
      <c r="I333" s="1251"/>
      <c r="J333" s="1251"/>
      <c r="K333" s="1251"/>
      <c r="L333" s="1251"/>
      <c r="M333" s="1251"/>
      <c r="N333" s="1251"/>
      <c r="O333" s="1251"/>
      <c r="P333" s="1251"/>
      <c r="Q333" s="1252">
        <f>SUM(V59:AA59)</f>
        <v>0</v>
      </c>
      <c r="R333" s="1253"/>
      <c r="S333" s="1253"/>
      <c r="T333" s="1254"/>
      <c r="U333" s="1383" t="s">
        <v>241</v>
      </c>
      <c r="V333" s="1430"/>
      <c r="W333" s="1430"/>
      <c r="X333" s="1431"/>
      <c r="Y333" s="1407">
        <f>Q333*1.98</f>
        <v>0</v>
      </c>
      <c r="Z333" s="1408"/>
      <c r="AA333" s="1520"/>
      <c r="AB333" s="580">
        <v>8</v>
      </c>
      <c r="AC333" s="70"/>
      <c r="AD333" s="71"/>
      <c r="AE333" s="72"/>
    </row>
    <row r="334" spans="1:31">
      <c r="A334" s="576"/>
      <c r="B334" s="561"/>
      <c r="C334" s="581"/>
      <c r="D334" s="576"/>
      <c r="E334" s="140"/>
      <c r="F334" s="141"/>
      <c r="G334" s="623"/>
      <c r="AC334" s="70"/>
      <c r="AD334" s="71"/>
      <c r="AE334" s="72"/>
    </row>
    <row r="335" spans="1:31">
      <c r="A335" s="576"/>
      <c r="B335" s="561"/>
      <c r="C335" s="581"/>
      <c r="D335" s="576"/>
      <c r="E335" s="140"/>
      <c r="F335" s="141"/>
      <c r="G335" s="623"/>
      <c r="H335" s="1411" t="s">
        <v>105</v>
      </c>
      <c r="I335" s="1412"/>
      <c r="J335" s="1383" t="s">
        <v>346</v>
      </c>
      <c r="K335" s="1430"/>
      <c r="L335" s="1430"/>
      <c r="M335" s="1430"/>
      <c r="N335" s="1430"/>
      <c r="O335" s="1430"/>
      <c r="P335" s="1430"/>
      <c r="Q335" s="1430"/>
      <c r="R335" s="1430"/>
      <c r="S335" s="1430"/>
      <c r="T335" s="1430"/>
      <c r="U335" s="1431"/>
      <c r="V335" s="1521">
        <f>Y315+Y321+Y322</f>
        <v>0</v>
      </c>
      <c r="W335" s="1522"/>
      <c r="X335" s="1522"/>
      <c r="Y335" s="1522"/>
      <c r="Z335" s="98" t="s">
        <v>28</v>
      </c>
      <c r="AA335" s="623" t="s">
        <v>124</v>
      </c>
      <c r="AC335" s="70"/>
      <c r="AD335" s="71"/>
      <c r="AE335" s="72"/>
    </row>
    <row r="336" spans="1:31">
      <c r="A336" s="576"/>
      <c r="B336" s="561"/>
      <c r="C336" s="581"/>
      <c r="D336" s="576"/>
      <c r="E336" s="140"/>
      <c r="F336" s="141"/>
      <c r="G336" s="623"/>
      <c r="H336" s="1415"/>
      <c r="I336" s="1416"/>
      <c r="J336" s="1383" t="s">
        <v>347</v>
      </c>
      <c r="K336" s="1430"/>
      <c r="L336" s="1430"/>
      <c r="M336" s="1430"/>
      <c r="N336" s="1430"/>
      <c r="O336" s="1430"/>
      <c r="P336" s="1430"/>
      <c r="Q336" s="1430"/>
      <c r="R336" s="1430"/>
      <c r="S336" s="1430"/>
      <c r="T336" s="1430"/>
      <c r="U336" s="1431"/>
      <c r="V336" s="1521">
        <f>Y317+Y321+Y322</f>
        <v>0</v>
      </c>
      <c r="W336" s="1522"/>
      <c r="X336" s="1522"/>
      <c r="Y336" s="1522"/>
      <c r="Z336" s="97" t="s">
        <v>28</v>
      </c>
      <c r="AA336" s="623" t="s">
        <v>125</v>
      </c>
      <c r="AC336" s="70"/>
      <c r="AD336" s="71"/>
      <c r="AE336" s="72"/>
    </row>
    <row r="337" spans="1:31">
      <c r="A337" s="576"/>
      <c r="B337" s="561"/>
      <c r="C337" s="581"/>
      <c r="D337" s="576"/>
      <c r="E337" s="140"/>
      <c r="F337" s="141"/>
      <c r="G337" s="623"/>
      <c r="H337" s="1411" t="s">
        <v>103</v>
      </c>
      <c r="I337" s="1412"/>
      <c r="J337" s="1383" t="s">
        <v>771</v>
      </c>
      <c r="K337" s="1430"/>
      <c r="L337" s="1430"/>
      <c r="M337" s="1430"/>
      <c r="N337" s="1430"/>
      <c r="O337" s="1430"/>
      <c r="P337" s="1430"/>
      <c r="Q337" s="1430"/>
      <c r="R337" s="1430"/>
      <c r="S337" s="1430"/>
      <c r="T337" s="1430"/>
      <c r="U337" s="1431"/>
      <c r="V337" s="1502">
        <f>Y326+Y332+Y333</f>
        <v>0</v>
      </c>
      <c r="W337" s="1503"/>
      <c r="X337" s="1503"/>
      <c r="Y337" s="1503"/>
      <c r="Z337" s="99" t="s">
        <v>28</v>
      </c>
      <c r="AA337" s="623" t="s">
        <v>126</v>
      </c>
      <c r="AB337" s="623"/>
      <c r="AC337" s="70"/>
      <c r="AD337" s="71"/>
      <c r="AE337" s="72"/>
    </row>
    <row r="338" spans="1:31">
      <c r="A338" s="576"/>
      <c r="B338" s="561"/>
      <c r="C338" s="581"/>
      <c r="D338" s="576"/>
      <c r="E338" s="140"/>
      <c r="F338" s="141"/>
      <c r="G338" s="623"/>
      <c r="H338" s="1415"/>
      <c r="I338" s="1416"/>
      <c r="J338" s="1383" t="s">
        <v>772</v>
      </c>
      <c r="K338" s="1430"/>
      <c r="L338" s="1430"/>
      <c r="M338" s="1430"/>
      <c r="N338" s="1430"/>
      <c r="O338" s="1430"/>
      <c r="P338" s="1430"/>
      <c r="Q338" s="1430"/>
      <c r="R338" s="1430"/>
      <c r="S338" s="1430"/>
      <c r="T338" s="1430"/>
      <c r="U338" s="1431"/>
      <c r="V338" s="1521">
        <f>Y328+Y332+Y333</f>
        <v>0</v>
      </c>
      <c r="W338" s="1522"/>
      <c r="X338" s="1522"/>
      <c r="Y338" s="1522"/>
      <c r="Z338" s="97" t="s">
        <v>28</v>
      </c>
      <c r="AA338" s="623" t="s">
        <v>127</v>
      </c>
      <c r="AB338" s="623"/>
      <c r="AC338" s="70"/>
      <c r="AD338" s="71"/>
      <c r="AE338" s="72"/>
    </row>
    <row r="339" spans="1:31">
      <c r="A339" s="576"/>
      <c r="B339" s="561"/>
      <c r="C339" s="581"/>
      <c r="D339" s="576"/>
      <c r="E339" s="140"/>
      <c r="F339" s="141"/>
      <c r="G339" s="623"/>
      <c r="AB339" s="623"/>
      <c r="AC339" s="70"/>
      <c r="AD339" s="71"/>
      <c r="AE339" s="72"/>
    </row>
    <row r="340" spans="1:31">
      <c r="A340" s="576"/>
      <c r="B340" s="561"/>
      <c r="C340" s="581"/>
      <c r="D340" s="576"/>
      <c r="E340" s="140"/>
      <c r="F340" s="141"/>
      <c r="G340" s="623"/>
      <c r="H340" s="595"/>
      <c r="I340" s="595"/>
      <c r="J340" s="595"/>
      <c r="K340" s="595"/>
      <c r="L340" s="595"/>
      <c r="M340" s="595"/>
      <c r="N340" s="595"/>
      <c r="O340" s="595"/>
      <c r="P340" s="595"/>
      <c r="Q340" s="595"/>
      <c r="R340" s="595"/>
      <c r="S340" s="595"/>
      <c r="T340" s="595"/>
      <c r="U340" s="595"/>
      <c r="V340" s="595"/>
      <c r="W340" s="595"/>
      <c r="X340" s="595"/>
      <c r="Y340" s="595"/>
      <c r="Z340" s="595"/>
      <c r="AB340" s="623"/>
      <c r="AC340" s="70"/>
      <c r="AD340" s="71"/>
      <c r="AE340" s="72"/>
    </row>
    <row r="341" spans="1:31">
      <c r="A341" s="598"/>
      <c r="B341" s="563"/>
      <c r="C341" s="585"/>
      <c r="D341" s="598"/>
      <c r="E341" s="236"/>
      <c r="F341" s="237"/>
      <c r="G341" s="234"/>
      <c r="H341" s="23"/>
      <c r="I341" s="23"/>
      <c r="J341" s="23"/>
      <c r="K341" s="23"/>
      <c r="L341" s="23"/>
      <c r="M341" s="23"/>
      <c r="N341" s="23"/>
      <c r="O341" s="23"/>
      <c r="P341" s="23"/>
      <c r="Q341" s="23"/>
      <c r="R341" s="23"/>
      <c r="S341" s="23"/>
      <c r="T341" s="23"/>
      <c r="U341" s="23"/>
      <c r="V341" s="23"/>
      <c r="W341" s="23"/>
      <c r="X341" s="23"/>
      <c r="Y341" s="23"/>
      <c r="Z341" s="23"/>
      <c r="AA341" s="234"/>
      <c r="AB341" s="234"/>
      <c r="AC341" s="73"/>
      <c r="AD341" s="74"/>
      <c r="AE341" s="75"/>
    </row>
    <row r="342" spans="1:31">
      <c r="A342" s="576"/>
      <c r="B342" s="561"/>
      <c r="C342" s="581"/>
      <c r="D342" s="576"/>
      <c r="E342" s="140"/>
      <c r="F342" s="141"/>
      <c r="G342" s="138"/>
      <c r="H342" s="24"/>
      <c r="I342" s="24"/>
      <c r="J342" s="24"/>
      <c r="K342" s="24"/>
      <c r="L342" s="24"/>
      <c r="M342" s="24"/>
      <c r="N342" s="24"/>
      <c r="O342" s="24"/>
      <c r="P342" s="24"/>
      <c r="Q342" s="24"/>
      <c r="R342" s="24"/>
      <c r="S342" s="24"/>
      <c r="T342" s="24"/>
      <c r="U342" s="24"/>
      <c r="V342" s="24"/>
      <c r="W342" s="24"/>
      <c r="X342" s="24"/>
      <c r="Y342" s="24"/>
      <c r="Z342" s="24"/>
      <c r="AA342" s="24"/>
      <c r="AB342" s="139"/>
      <c r="AC342" s="70"/>
      <c r="AD342" s="71"/>
      <c r="AE342" s="72"/>
    </row>
    <row r="343" spans="1:31" ht="14.25" thickBot="1">
      <c r="A343" s="576"/>
      <c r="B343" s="561"/>
      <c r="C343" s="581"/>
      <c r="D343" s="588"/>
      <c r="E343" s="1318" t="s">
        <v>1438</v>
      </c>
      <c r="F343" s="1403"/>
      <c r="G343" s="25"/>
      <c r="H343" s="623"/>
      <c r="I343" s="623"/>
      <c r="J343" s="24"/>
      <c r="K343" s="24"/>
      <c r="L343" s="67"/>
      <c r="M343" s="67"/>
      <c r="N343" s="67"/>
      <c r="O343" s="67"/>
      <c r="P343" s="67"/>
      <c r="Q343" s="67"/>
      <c r="R343" s="67"/>
      <c r="S343" s="67"/>
      <c r="T343" s="583"/>
      <c r="U343" s="583"/>
      <c r="V343" s="583"/>
      <c r="W343" s="583"/>
      <c r="X343" s="623"/>
      <c r="Y343" s="623"/>
      <c r="Z343" s="623"/>
      <c r="AA343" s="623"/>
      <c r="AB343" s="624"/>
      <c r="AC343" s="70"/>
      <c r="AD343" s="71"/>
      <c r="AE343" s="72"/>
    </row>
    <row r="344" spans="1:31" ht="14.25" customHeight="1" thickBot="1">
      <c r="A344" s="576"/>
      <c r="B344" s="561"/>
      <c r="C344" s="581"/>
      <c r="D344" s="588"/>
      <c r="E344" s="1318"/>
      <c r="F344" s="1403"/>
      <c r="G344" s="623"/>
      <c r="H344" s="623" t="s">
        <v>186</v>
      </c>
      <c r="I344" s="623"/>
      <c r="J344" s="623"/>
      <c r="K344" s="623"/>
      <c r="L344" s="623"/>
      <c r="M344" s="623"/>
      <c r="N344" s="1064" t="s">
        <v>105</v>
      </c>
      <c r="O344" s="1065"/>
      <c r="P344" s="1504"/>
      <c r="Q344" s="1505"/>
      <c r="R344" s="1506"/>
      <c r="S344" s="1506"/>
      <c r="T344" s="1506"/>
      <c r="U344" s="100" t="s">
        <v>28</v>
      </c>
      <c r="V344" s="260" t="s">
        <v>187</v>
      </c>
      <c r="W344" s="93"/>
      <c r="X344" s="93"/>
      <c r="Y344" s="93"/>
      <c r="Z344" s="93"/>
      <c r="AA344" s="93"/>
      <c r="AB344" s="261"/>
      <c r="AC344" s="70"/>
      <c r="AD344" s="71"/>
      <c r="AE344" s="72"/>
    </row>
    <row r="345" spans="1:31" ht="14.25" thickBot="1">
      <c r="A345" s="576"/>
      <c r="B345" s="561"/>
      <c r="C345" s="581"/>
      <c r="D345" s="588"/>
      <c r="E345" s="1318"/>
      <c r="F345" s="1403"/>
      <c r="G345" s="623"/>
      <c r="H345" s="28"/>
      <c r="I345" s="28"/>
      <c r="J345" s="28"/>
      <c r="K345" s="28"/>
      <c r="L345" s="28"/>
      <c r="M345" s="28"/>
      <c r="N345" s="1064" t="s">
        <v>103</v>
      </c>
      <c r="O345" s="1065"/>
      <c r="P345" s="1504"/>
      <c r="Q345" s="1505"/>
      <c r="R345" s="1506"/>
      <c r="S345" s="1506"/>
      <c r="T345" s="1506"/>
      <c r="U345" s="100" t="s">
        <v>28</v>
      </c>
      <c r="V345" s="260" t="s">
        <v>136</v>
      </c>
      <c r="W345" s="629"/>
      <c r="X345" s="629"/>
      <c r="Y345" s="629"/>
      <c r="Z345" s="629"/>
      <c r="AA345" s="629"/>
      <c r="AB345" s="36"/>
      <c r="AC345" s="70"/>
      <c r="AD345" s="71"/>
      <c r="AE345" s="72"/>
    </row>
    <row r="346" spans="1:31" ht="13.5" customHeight="1">
      <c r="A346" s="576"/>
      <c r="B346" s="561"/>
      <c r="C346" s="581"/>
      <c r="D346" s="588"/>
      <c r="E346" s="1318"/>
      <c r="F346" s="1403"/>
      <c r="G346" s="623"/>
      <c r="H346" s="28"/>
      <c r="I346" s="28"/>
      <c r="J346" s="28"/>
      <c r="K346" s="28"/>
      <c r="L346" s="28"/>
      <c r="M346" s="28"/>
      <c r="N346" s="80" t="s">
        <v>122</v>
      </c>
      <c r="O346" s="1507" t="s">
        <v>123</v>
      </c>
      <c r="P346" s="1507"/>
      <c r="Q346" s="1507"/>
      <c r="R346" s="1507"/>
      <c r="S346" s="1507"/>
      <c r="T346" s="1507"/>
      <c r="U346" s="1507"/>
      <c r="V346" s="1507"/>
      <c r="W346" s="1507"/>
      <c r="X346" s="1507"/>
      <c r="Y346" s="1507"/>
      <c r="Z346" s="1507"/>
      <c r="AA346" s="1507"/>
      <c r="AB346" s="1508"/>
      <c r="AC346" s="70"/>
      <c r="AD346" s="71"/>
      <c r="AE346" s="72"/>
    </row>
    <row r="347" spans="1:31">
      <c r="A347" s="576"/>
      <c r="B347" s="561"/>
      <c r="C347" s="581"/>
      <c r="D347" s="588"/>
      <c r="E347" s="1318"/>
      <c r="F347" s="1403"/>
      <c r="G347" s="623"/>
      <c r="H347" s="623" t="s">
        <v>108</v>
      </c>
      <c r="I347" s="623"/>
      <c r="J347" s="623"/>
      <c r="K347" s="623"/>
      <c r="L347" s="623"/>
      <c r="M347" s="623"/>
      <c r="N347" s="623"/>
      <c r="O347" s="1507"/>
      <c r="P347" s="1507"/>
      <c r="Q347" s="1507"/>
      <c r="R347" s="1507"/>
      <c r="S347" s="1507"/>
      <c r="T347" s="1507"/>
      <c r="U347" s="1507"/>
      <c r="V347" s="1507"/>
      <c r="W347" s="1507"/>
      <c r="X347" s="1507"/>
      <c r="Y347" s="1507"/>
      <c r="Z347" s="1507"/>
      <c r="AA347" s="1507"/>
      <c r="AB347" s="1508"/>
      <c r="AC347" s="70"/>
      <c r="AD347" s="71"/>
      <c r="AE347" s="72"/>
    </row>
    <row r="348" spans="1:31">
      <c r="A348" s="576"/>
      <c r="B348" s="561"/>
      <c r="C348" s="581"/>
      <c r="D348" s="588"/>
      <c r="E348" s="1318"/>
      <c r="F348" s="1403"/>
      <c r="G348" s="623"/>
      <c r="H348" s="623" t="s">
        <v>260</v>
      </c>
      <c r="I348" s="623"/>
      <c r="J348" s="623"/>
      <c r="K348" s="623"/>
      <c r="L348" s="623"/>
      <c r="M348" s="623"/>
      <c r="N348" s="623"/>
      <c r="O348" s="623"/>
      <c r="P348" s="623"/>
      <c r="Q348" s="623"/>
      <c r="R348" s="623"/>
      <c r="S348" s="623"/>
      <c r="T348" s="623"/>
      <c r="U348" s="623"/>
      <c r="V348" s="623"/>
      <c r="W348" s="623"/>
      <c r="X348" s="623"/>
      <c r="Y348" s="623"/>
      <c r="Z348" s="623"/>
      <c r="AA348" s="40" t="s">
        <v>115</v>
      </c>
      <c r="AB348" s="623"/>
      <c r="AC348" s="70"/>
      <c r="AD348" s="71"/>
      <c r="AE348" s="72"/>
    </row>
    <row r="349" spans="1:31">
      <c r="A349" s="576"/>
      <c r="B349" s="561"/>
      <c r="C349" s="581"/>
      <c r="D349" s="588"/>
      <c r="E349" s="1318"/>
      <c r="F349" s="1403"/>
      <c r="G349" s="623"/>
      <c r="H349" s="1411" t="s">
        <v>354</v>
      </c>
      <c r="I349" s="1482"/>
      <c r="J349" s="1482"/>
      <c r="K349" s="1482"/>
      <c r="L349" s="1509">
        <f>L315</f>
        <v>0</v>
      </c>
      <c r="M349" s="1510"/>
      <c r="N349" s="1493" t="s">
        <v>174</v>
      </c>
      <c r="O349" s="1493"/>
      <c r="P349" s="1493"/>
      <c r="Q349" s="1493"/>
      <c r="R349" s="1493"/>
      <c r="S349" s="1493"/>
      <c r="T349" s="1493"/>
      <c r="U349" s="1493"/>
      <c r="V349" s="1493"/>
      <c r="W349" s="1493"/>
      <c r="X349" s="1494"/>
      <c r="Y349" s="1255">
        <f>IF(L349=0,0,IF(L349&lt;3,ROUND(330+30*(L349-1),2),ROUND(400+80*(L349-3),2)))</f>
        <v>0</v>
      </c>
      <c r="Z349" s="1256"/>
      <c r="AA349" s="1257"/>
      <c r="AB349" s="1477">
        <v>9</v>
      </c>
      <c r="AC349" s="70"/>
      <c r="AD349" s="71"/>
      <c r="AE349" s="72"/>
    </row>
    <row r="350" spans="1:31">
      <c r="A350" s="576"/>
      <c r="B350" s="561"/>
      <c r="C350" s="581"/>
      <c r="D350" s="588"/>
      <c r="E350" s="1318"/>
      <c r="F350" s="1403"/>
      <c r="G350" s="623"/>
      <c r="H350" s="1413"/>
      <c r="I350" s="1483"/>
      <c r="J350" s="1483"/>
      <c r="K350" s="1483"/>
      <c r="L350" s="1511"/>
      <c r="M350" s="1512"/>
      <c r="N350" s="1493" t="s">
        <v>175</v>
      </c>
      <c r="O350" s="1493"/>
      <c r="P350" s="1493"/>
      <c r="Q350" s="1493"/>
      <c r="R350" s="1493"/>
      <c r="S350" s="1493"/>
      <c r="T350" s="1493"/>
      <c r="U350" s="1493"/>
      <c r="V350" s="1493"/>
      <c r="W350" s="1493"/>
      <c r="X350" s="1494"/>
      <c r="Y350" s="1513"/>
      <c r="Z350" s="1514"/>
      <c r="AA350" s="1515"/>
      <c r="AB350" s="1477"/>
      <c r="AC350" s="70"/>
      <c r="AD350" s="71"/>
      <c r="AE350" s="72"/>
    </row>
    <row r="351" spans="1:31">
      <c r="A351" s="576"/>
      <c r="B351" s="561"/>
      <c r="C351" s="581"/>
      <c r="D351" s="588"/>
      <c r="E351" s="1318"/>
      <c r="F351" s="1403"/>
      <c r="G351" s="623"/>
      <c r="H351" s="1392" t="s">
        <v>173</v>
      </c>
      <c r="I351" s="1393"/>
      <c r="J351" s="1393"/>
      <c r="K351" s="1393"/>
      <c r="L351" s="1396"/>
      <c r="M351" s="1396"/>
      <c r="N351" s="1393"/>
      <c r="O351" s="1393"/>
      <c r="P351" s="1393"/>
      <c r="Q351" s="1393"/>
      <c r="R351" s="1393"/>
      <c r="S351" s="1393"/>
      <c r="T351" s="1393"/>
      <c r="U351" s="1393"/>
      <c r="V351" s="1393"/>
      <c r="W351" s="1393"/>
      <c r="X351" s="1394"/>
      <c r="Y351" s="1255">
        <f>P352*3.3</f>
        <v>0</v>
      </c>
      <c r="Z351" s="1256"/>
      <c r="AA351" s="1257"/>
      <c r="AB351" s="1477">
        <v>10</v>
      </c>
      <c r="AC351" s="70"/>
      <c r="AD351" s="71"/>
      <c r="AE351" s="72"/>
    </row>
    <row r="352" spans="1:31" ht="13.5" customHeight="1">
      <c r="A352" s="576"/>
      <c r="B352" s="561"/>
      <c r="C352" s="581"/>
      <c r="D352" s="588"/>
      <c r="E352" s="1318"/>
      <c r="F352" s="1403"/>
      <c r="G352" s="623"/>
      <c r="H352" s="1131" t="s">
        <v>265</v>
      </c>
      <c r="I352" s="1132"/>
      <c r="J352" s="1132"/>
      <c r="K352" s="1132"/>
      <c r="L352" s="1132"/>
      <c r="M352" s="1132"/>
      <c r="N352" s="1132"/>
      <c r="O352" s="1133"/>
      <c r="P352" s="1252">
        <f>P318</f>
        <v>0</v>
      </c>
      <c r="Q352" s="1253"/>
      <c r="R352" s="1253"/>
      <c r="S352" s="1254"/>
      <c r="T352" s="1421" t="s">
        <v>264</v>
      </c>
      <c r="U352" s="1421"/>
      <c r="V352" s="1421"/>
      <c r="W352" s="1421"/>
      <c r="X352" s="1422"/>
      <c r="Y352" s="1258"/>
      <c r="Z352" s="1259"/>
      <c r="AA352" s="1260"/>
      <c r="AB352" s="1477"/>
      <c r="AC352" s="70"/>
      <c r="AD352" s="71"/>
      <c r="AE352" s="72"/>
    </row>
    <row r="353" spans="1:31">
      <c r="A353" s="576"/>
      <c r="B353" s="561"/>
      <c r="C353" s="581"/>
      <c r="D353" s="588"/>
      <c r="E353" s="1318"/>
      <c r="F353" s="1403"/>
      <c r="G353" s="623"/>
      <c r="H353" s="639"/>
      <c r="I353" s="639"/>
      <c r="J353" s="639"/>
      <c r="K353" s="639"/>
      <c r="L353" s="639"/>
      <c r="M353" s="639"/>
      <c r="N353" s="639"/>
      <c r="O353" s="639"/>
      <c r="P353" s="101"/>
      <c r="Q353" s="101"/>
      <c r="R353" s="101"/>
      <c r="S353" s="101"/>
      <c r="T353" s="582"/>
      <c r="U353" s="582"/>
      <c r="V353" s="582"/>
      <c r="W353" s="582"/>
      <c r="X353" s="582"/>
      <c r="Y353" s="103"/>
      <c r="Z353" s="103"/>
      <c r="AA353" s="103"/>
      <c r="AB353" s="580"/>
      <c r="AC353" s="70"/>
      <c r="AD353" s="71"/>
      <c r="AE353" s="72"/>
    </row>
    <row r="354" spans="1:31">
      <c r="A354" s="576"/>
      <c r="B354" s="561"/>
      <c r="C354" s="581"/>
      <c r="D354" s="588"/>
      <c r="E354" s="1318"/>
      <c r="F354" s="1403"/>
      <c r="G354" s="623"/>
      <c r="H354" s="623" t="s">
        <v>266</v>
      </c>
      <c r="I354" s="623"/>
      <c r="J354" s="623"/>
      <c r="K354" s="623"/>
      <c r="L354" s="623"/>
      <c r="M354" s="623"/>
      <c r="N354" s="623"/>
      <c r="O354" s="623"/>
      <c r="P354" s="623"/>
      <c r="Q354" s="623"/>
      <c r="R354" s="623"/>
      <c r="S354" s="623"/>
      <c r="T354" s="623"/>
      <c r="U354" s="623"/>
      <c r="V354" s="623"/>
      <c r="W354" s="623"/>
      <c r="X354" s="623"/>
      <c r="Y354" s="623"/>
      <c r="Z354" s="623"/>
      <c r="AA354" s="40" t="s">
        <v>115</v>
      </c>
      <c r="AB354" s="623"/>
      <c r="AC354" s="70"/>
      <c r="AD354" s="71"/>
      <c r="AE354" s="72"/>
    </row>
    <row r="355" spans="1:31" ht="13.5" customHeight="1">
      <c r="A355" s="576"/>
      <c r="B355" s="561"/>
      <c r="C355" s="581"/>
      <c r="D355" s="588"/>
      <c r="E355" s="1318"/>
      <c r="F355" s="1403"/>
      <c r="G355" s="623"/>
      <c r="H355" s="1250" t="s">
        <v>250</v>
      </c>
      <c r="I355" s="1251"/>
      <c r="J355" s="1251"/>
      <c r="K355" s="1251"/>
      <c r="L355" s="1251"/>
      <c r="M355" s="1251"/>
      <c r="N355" s="1251"/>
      <c r="O355" s="1478"/>
      <c r="P355" s="1252">
        <f>Q322</f>
        <v>0</v>
      </c>
      <c r="Q355" s="1253"/>
      <c r="R355" s="1253"/>
      <c r="S355" s="1254" t="s">
        <v>5</v>
      </c>
      <c r="T355" s="1404" t="s">
        <v>264</v>
      </c>
      <c r="U355" s="1405"/>
      <c r="V355" s="1405"/>
      <c r="W355" s="1405"/>
      <c r="X355" s="1406"/>
      <c r="Y355" s="1479">
        <f>P355*3.3</f>
        <v>0</v>
      </c>
      <c r="Z355" s="1480"/>
      <c r="AA355" s="1481"/>
      <c r="AB355" s="253">
        <v>11</v>
      </c>
      <c r="AC355" s="70"/>
      <c r="AD355" s="71"/>
      <c r="AE355" s="72"/>
    </row>
    <row r="356" spans="1:31">
      <c r="A356" s="576"/>
      <c r="B356" s="561"/>
      <c r="C356" s="581"/>
      <c r="D356" s="588"/>
      <c r="E356" s="1318"/>
      <c r="F356" s="1403"/>
      <c r="G356" s="623"/>
      <c r="H356" s="639"/>
      <c r="I356" s="639"/>
      <c r="J356" s="639"/>
      <c r="K356" s="639"/>
      <c r="L356" s="639"/>
      <c r="M356" s="639"/>
      <c r="N356" s="639"/>
      <c r="O356" s="639"/>
      <c r="P356" s="101"/>
      <c r="Q356" s="101"/>
      <c r="R356" s="101"/>
      <c r="S356" s="101"/>
      <c r="T356" s="582"/>
      <c r="U356" s="582"/>
      <c r="V356" s="582"/>
      <c r="W356" s="582"/>
      <c r="X356" s="582"/>
      <c r="Y356" s="102"/>
      <c r="Z356" s="102"/>
      <c r="AA356" s="102"/>
      <c r="AB356" s="580"/>
      <c r="AC356" s="70"/>
      <c r="AD356" s="71"/>
      <c r="AE356" s="72"/>
    </row>
    <row r="357" spans="1:31">
      <c r="A357" s="576"/>
      <c r="B357" s="561"/>
      <c r="C357" s="581"/>
      <c r="D357" s="588"/>
      <c r="E357" s="1318"/>
      <c r="F357" s="1403"/>
      <c r="G357" s="623"/>
      <c r="H357" s="623" t="s">
        <v>111</v>
      </c>
      <c r="I357" s="28"/>
      <c r="J357" s="28"/>
      <c r="K357" s="28"/>
      <c r="L357" s="28"/>
      <c r="M357" s="28"/>
      <c r="N357" s="28"/>
      <c r="O357" s="28"/>
      <c r="P357" s="28"/>
      <c r="Q357" s="28"/>
      <c r="R357" s="28"/>
      <c r="S357" s="28"/>
      <c r="T357" s="28"/>
      <c r="U357" s="28"/>
      <c r="V357" s="28"/>
      <c r="W357" s="28"/>
      <c r="X357" s="28"/>
      <c r="Y357" s="28"/>
      <c r="Z357" s="28"/>
      <c r="AA357" s="28"/>
      <c r="AB357" s="580"/>
      <c r="AC357" s="70"/>
      <c r="AD357" s="71"/>
      <c r="AE357" s="72"/>
    </row>
    <row r="358" spans="1:31">
      <c r="A358" s="576"/>
      <c r="B358" s="561"/>
      <c r="C358" s="581"/>
      <c r="D358" s="588"/>
      <c r="E358" s="1318"/>
      <c r="F358" s="1403"/>
      <c r="G358" s="623"/>
      <c r="H358" s="623" t="s">
        <v>260</v>
      </c>
      <c r="I358" s="623"/>
      <c r="J358" s="623"/>
      <c r="K358" s="623"/>
      <c r="L358" s="623"/>
      <c r="M358" s="623"/>
      <c r="N358" s="623"/>
      <c r="O358" s="623"/>
      <c r="P358" s="623"/>
      <c r="Q358" s="623"/>
      <c r="R358" s="623"/>
      <c r="S358" s="623"/>
      <c r="T358" s="623"/>
      <c r="U358" s="623"/>
      <c r="V358" s="623"/>
      <c r="W358" s="623"/>
      <c r="X358" s="623"/>
      <c r="Y358" s="623"/>
      <c r="Z358" s="623"/>
      <c r="AA358" s="40" t="s">
        <v>115</v>
      </c>
      <c r="AB358" s="623"/>
      <c r="AC358" s="70"/>
      <c r="AD358" s="71"/>
      <c r="AE358" s="72"/>
    </row>
    <row r="359" spans="1:31">
      <c r="A359" s="576"/>
      <c r="B359" s="561"/>
      <c r="C359" s="581"/>
      <c r="D359" s="588"/>
      <c r="E359" s="1318"/>
      <c r="F359" s="1403"/>
      <c r="G359" s="623"/>
      <c r="H359" s="1411" t="s">
        <v>354</v>
      </c>
      <c r="I359" s="1482"/>
      <c r="J359" s="1482"/>
      <c r="K359" s="1482"/>
      <c r="L359" s="1509">
        <f>L326</f>
        <v>0</v>
      </c>
      <c r="M359" s="1510"/>
      <c r="N359" s="1493" t="s">
        <v>174</v>
      </c>
      <c r="O359" s="1493"/>
      <c r="P359" s="1493"/>
      <c r="Q359" s="1493"/>
      <c r="R359" s="1493"/>
      <c r="S359" s="1493"/>
      <c r="T359" s="1493"/>
      <c r="U359" s="1493"/>
      <c r="V359" s="1493"/>
      <c r="W359" s="1493"/>
      <c r="X359" s="1494"/>
      <c r="Y359" s="1495">
        <f>IF(L359=0,0,IF(L359&lt;3,ROUND(330+30*(L359-1),2),ROUND(400+80*(L359-3),2)))</f>
        <v>0</v>
      </c>
      <c r="Z359" s="1496"/>
      <c r="AA359" s="1497"/>
      <c r="AB359" s="1477">
        <v>12</v>
      </c>
      <c r="AC359" s="70"/>
      <c r="AD359" s="71"/>
      <c r="AE359" s="72"/>
    </row>
    <row r="360" spans="1:31">
      <c r="A360" s="576"/>
      <c r="B360" s="561"/>
      <c r="C360" s="581"/>
      <c r="D360" s="588"/>
      <c r="E360" s="1318"/>
      <c r="F360" s="1403"/>
      <c r="G360" s="623"/>
      <c r="H360" s="1413"/>
      <c r="I360" s="1483"/>
      <c r="J360" s="1483"/>
      <c r="K360" s="1483"/>
      <c r="L360" s="1511"/>
      <c r="M360" s="1512"/>
      <c r="N360" s="1493" t="s">
        <v>175</v>
      </c>
      <c r="O360" s="1493"/>
      <c r="P360" s="1493"/>
      <c r="Q360" s="1493"/>
      <c r="R360" s="1493"/>
      <c r="S360" s="1493"/>
      <c r="T360" s="1493"/>
      <c r="U360" s="1493"/>
      <c r="V360" s="1493"/>
      <c r="W360" s="1493"/>
      <c r="X360" s="1494"/>
      <c r="Y360" s="1517"/>
      <c r="Z360" s="1518"/>
      <c r="AA360" s="1519"/>
      <c r="AB360" s="1477"/>
      <c r="AC360" s="70"/>
      <c r="AD360" s="71"/>
      <c r="AE360" s="72"/>
    </row>
    <row r="361" spans="1:31">
      <c r="A361" s="576"/>
      <c r="B361" s="561"/>
      <c r="C361" s="581"/>
      <c r="D361" s="588"/>
      <c r="E361" s="1318"/>
      <c r="F361" s="1403"/>
      <c r="G361" s="623"/>
      <c r="H361" s="1392" t="s">
        <v>173</v>
      </c>
      <c r="I361" s="1393"/>
      <c r="J361" s="1393"/>
      <c r="K361" s="1393"/>
      <c r="L361" s="1396"/>
      <c r="M361" s="1396"/>
      <c r="N361" s="1393"/>
      <c r="O361" s="1393"/>
      <c r="P361" s="1393"/>
      <c r="Q361" s="1393"/>
      <c r="R361" s="1393"/>
      <c r="S361" s="1393"/>
      <c r="T361" s="1393"/>
      <c r="U361" s="1393"/>
      <c r="V361" s="1393"/>
      <c r="W361" s="1393"/>
      <c r="X361" s="1394"/>
      <c r="Y361" s="1495">
        <f>P362*3.3</f>
        <v>0</v>
      </c>
      <c r="Z361" s="1496"/>
      <c r="AA361" s="1497"/>
      <c r="AB361" s="1477">
        <v>13</v>
      </c>
      <c r="AC361" s="70"/>
      <c r="AD361" s="71"/>
      <c r="AE361" s="72"/>
    </row>
    <row r="362" spans="1:31" ht="13.5" customHeight="1">
      <c r="A362" s="576"/>
      <c r="B362" s="561"/>
      <c r="C362" s="581"/>
      <c r="D362" s="588"/>
      <c r="E362" s="1318"/>
      <c r="F362" s="1403"/>
      <c r="G362" s="623"/>
      <c r="H362" s="1131" t="s">
        <v>265</v>
      </c>
      <c r="I362" s="1132"/>
      <c r="J362" s="1132"/>
      <c r="K362" s="1132"/>
      <c r="L362" s="1132"/>
      <c r="M362" s="1132"/>
      <c r="N362" s="1132"/>
      <c r="O362" s="1133"/>
      <c r="P362" s="1252">
        <f>P329</f>
        <v>0</v>
      </c>
      <c r="Q362" s="1253"/>
      <c r="R362" s="1253"/>
      <c r="S362" s="1254" t="s">
        <v>5</v>
      </c>
      <c r="T362" s="1421" t="s">
        <v>264</v>
      </c>
      <c r="U362" s="1421"/>
      <c r="V362" s="1421"/>
      <c r="W362" s="1421"/>
      <c r="X362" s="1422"/>
      <c r="Y362" s="1498"/>
      <c r="Z362" s="1499"/>
      <c r="AA362" s="1500"/>
      <c r="AB362" s="1477"/>
      <c r="AC362" s="70"/>
      <c r="AD362" s="71"/>
      <c r="AE362" s="72"/>
    </row>
    <row r="363" spans="1:31">
      <c r="A363" s="576"/>
      <c r="B363" s="561"/>
      <c r="C363" s="581"/>
      <c r="D363" s="588"/>
      <c r="E363" s="1318"/>
      <c r="F363" s="1403"/>
      <c r="G363" s="623"/>
      <c r="H363" s="639"/>
      <c r="I363" s="639"/>
      <c r="J363" s="639"/>
      <c r="K363" s="639"/>
      <c r="L363" s="639"/>
      <c r="M363" s="639"/>
      <c r="N363" s="639"/>
      <c r="O363" s="639"/>
      <c r="P363" s="101"/>
      <c r="Q363" s="101"/>
      <c r="R363" s="101"/>
      <c r="S363" s="101"/>
      <c r="T363" s="582"/>
      <c r="U363" s="582"/>
      <c r="V363" s="582"/>
      <c r="W363" s="582"/>
      <c r="X363" s="582"/>
      <c r="Y363" s="102"/>
      <c r="Z363" s="102"/>
      <c r="AA363" s="102"/>
      <c r="AB363" s="580"/>
      <c r="AC363" s="70"/>
      <c r="AD363" s="71"/>
      <c r="AE363" s="72"/>
    </row>
    <row r="364" spans="1:31">
      <c r="A364" s="576"/>
      <c r="B364" s="561"/>
      <c r="C364" s="581"/>
      <c r="D364" s="588"/>
      <c r="E364" s="1318"/>
      <c r="F364" s="1403"/>
      <c r="G364" s="623"/>
      <c r="H364" s="623" t="s">
        <v>266</v>
      </c>
      <c r="I364" s="623"/>
      <c r="J364" s="623"/>
      <c r="K364" s="623"/>
      <c r="L364" s="623"/>
      <c r="M364" s="623"/>
      <c r="N364" s="623"/>
      <c r="O364" s="623"/>
      <c r="P364" s="623"/>
      <c r="Q364" s="623"/>
      <c r="R364" s="623"/>
      <c r="S364" s="623"/>
      <c r="T364" s="623"/>
      <c r="U364" s="623"/>
      <c r="V364" s="623"/>
      <c r="W364" s="623"/>
      <c r="X364" s="623"/>
      <c r="Y364" s="623"/>
      <c r="Z364" s="623"/>
      <c r="AA364" s="40" t="s">
        <v>115</v>
      </c>
      <c r="AB364" s="623"/>
      <c r="AC364" s="70"/>
      <c r="AD364" s="71"/>
      <c r="AE364" s="72"/>
    </row>
    <row r="365" spans="1:31" ht="13.5" customHeight="1">
      <c r="A365" s="576"/>
      <c r="B365" s="561"/>
      <c r="C365" s="581"/>
      <c r="D365" s="588"/>
      <c r="E365" s="1318"/>
      <c r="F365" s="1403"/>
      <c r="G365" s="623"/>
      <c r="H365" s="1250" t="s">
        <v>250</v>
      </c>
      <c r="I365" s="1251"/>
      <c r="J365" s="1251"/>
      <c r="K365" s="1251"/>
      <c r="L365" s="1251"/>
      <c r="M365" s="1251"/>
      <c r="N365" s="1251"/>
      <c r="O365" s="1478"/>
      <c r="P365" s="1252">
        <f>Q333</f>
        <v>0</v>
      </c>
      <c r="Q365" s="1253"/>
      <c r="R365" s="1253"/>
      <c r="S365" s="1254" t="s">
        <v>5</v>
      </c>
      <c r="T365" s="1404" t="s">
        <v>264</v>
      </c>
      <c r="U365" s="1405"/>
      <c r="V365" s="1405"/>
      <c r="W365" s="1405"/>
      <c r="X365" s="1406"/>
      <c r="Y365" s="1479">
        <f>P365*3.3</f>
        <v>0</v>
      </c>
      <c r="Z365" s="1480"/>
      <c r="AA365" s="1481"/>
      <c r="AB365" s="253">
        <v>14</v>
      </c>
      <c r="AC365" s="70"/>
      <c r="AD365" s="71"/>
      <c r="AE365" s="72"/>
    </row>
    <row r="366" spans="1:31">
      <c r="A366" s="576"/>
      <c r="B366" s="561"/>
      <c r="C366" s="581"/>
      <c r="D366" s="588"/>
      <c r="E366" s="1318"/>
      <c r="F366" s="1403"/>
      <c r="G366" s="623"/>
      <c r="H366" s="28"/>
      <c r="I366" s="28"/>
      <c r="J366" s="28"/>
      <c r="K366" s="28"/>
      <c r="L366" s="28"/>
      <c r="M366" s="28"/>
      <c r="N366" s="28"/>
      <c r="O366" s="28"/>
      <c r="P366" s="28"/>
      <c r="Q366" s="28"/>
      <c r="R366" s="28"/>
      <c r="S366" s="28"/>
      <c r="T366" s="28"/>
      <c r="U366" s="28"/>
      <c r="V366" s="28"/>
      <c r="W366" s="28"/>
      <c r="X366" s="28"/>
      <c r="Y366" s="623"/>
      <c r="Z366" s="623"/>
      <c r="AA366" s="623"/>
      <c r="AB366" s="623"/>
      <c r="AC366" s="70"/>
      <c r="AD366" s="71"/>
      <c r="AE366" s="72"/>
    </row>
    <row r="367" spans="1:31" ht="13.5" customHeight="1">
      <c r="A367" s="576"/>
      <c r="B367" s="561"/>
      <c r="C367" s="581"/>
      <c r="D367" s="588"/>
      <c r="E367" s="1318"/>
      <c r="F367" s="1403"/>
      <c r="G367" s="623"/>
      <c r="H367" s="1411" t="s">
        <v>105</v>
      </c>
      <c r="I367" s="1412"/>
      <c r="J367" s="1417" t="s">
        <v>773</v>
      </c>
      <c r="K367" s="1418"/>
      <c r="L367" s="1418"/>
      <c r="M367" s="1418"/>
      <c r="N367" s="1418"/>
      <c r="O367" s="1418"/>
      <c r="P367" s="1418"/>
      <c r="Q367" s="1418"/>
      <c r="R367" s="1418"/>
      <c r="S367" s="1418"/>
      <c r="T367" s="1418"/>
      <c r="U367" s="1419"/>
      <c r="V367" s="1255">
        <f>IF(Y349&gt;Y351,Y349,Y351)+Y355</f>
        <v>0</v>
      </c>
      <c r="W367" s="1256"/>
      <c r="X367" s="1256"/>
      <c r="Y367" s="1256"/>
      <c r="Z367" s="1423" t="s">
        <v>28</v>
      </c>
      <c r="AA367" s="1409" t="s">
        <v>130</v>
      </c>
      <c r="AB367" s="1410"/>
      <c r="AC367" s="70"/>
      <c r="AD367" s="71"/>
      <c r="AE367" s="72"/>
    </row>
    <row r="368" spans="1:31">
      <c r="A368" s="576"/>
      <c r="B368" s="561"/>
      <c r="C368" s="581"/>
      <c r="D368" s="588"/>
      <c r="E368" s="1318"/>
      <c r="F368" s="1403"/>
      <c r="G368" s="623"/>
      <c r="H368" s="1413"/>
      <c r="I368" s="1414"/>
      <c r="J368" s="1420"/>
      <c r="K368" s="1421"/>
      <c r="L368" s="1421"/>
      <c r="M368" s="1421"/>
      <c r="N368" s="1421"/>
      <c r="O368" s="1421"/>
      <c r="P368" s="1421"/>
      <c r="Q368" s="1421"/>
      <c r="R368" s="1421"/>
      <c r="S368" s="1421"/>
      <c r="T368" s="1421"/>
      <c r="U368" s="1422"/>
      <c r="V368" s="1258"/>
      <c r="W368" s="1259"/>
      <c r="X368" s="1259"/>
      <c r="Y368" s="1259"/>
      <c r="Z368" s="1424"/>
      <c r="AA368" s="1409"/>
      <c r="AB368" s="1410"/>
      <c r="AC368" s="70"/>
      <c r="AD368" s="71"/>
      <c r="AE368" s="72"/>
    </row>
    <row r="369" spans="1:31" ht="13.5" customHeight="1">
      <c r="A369" s="576"/>
      <c r="B369" s="561"/>
      <c r="C369" s="581"/>
      <c r="D369" s="588"/>
      <c r="E369" s="1318"/>
      <c r="F369" s="1403"/>
      <c r="G369" s="623"/>
      <c r="H369" s="1413"/>
      <c r="I369" s="1414"/>
      <c r="J369" s="1404" t="s">
        <v>774</v>
      </c>
      <c r="K369" s="1405"/>
      <c r="L369" s="1405"/>
      <c r="M369" s="1405"/>
      <c r="N369" s="1405"/>
      <c r="O369" s="1405"/>
      <c r="P369" s="1405"/>
      <c r="Q369" s="1405"/>
      <c r="R369" s="1405"/>
      <c r="S369" s="1405"/>
      <c r="T369" s="1405"/>
      <c r="U369" s="1406"/>
      <c r="V369" s="1407">
        <f>Y349+Y355</f>
        <v>0</v>
      </c>
      <c r="W369" s="1408"/>
      <c r="X369" s="1408"/>
      <c r="Y369" s="1408"/>
      <c r="Z369" s="256" t="s">
        <v>28</v>
      </c>
      <c r="AA369" s="1409" t="s">
        <v>131</v>
      </c>
      <c r="AB369" s="1410"/>
      <c r="AC369" s="70"/>
      <c r="AD369" s="71"/>
      <c r="AE369" s="72"/>
    </row>
    <row r="370" spans="1:31" ht="13.5" customHeight="1">
      <c r="A370" s="576"/>
      <c r="B370" s="561"/>
      <c r="C370" s="581"/>
      <c r="D370" s="588"/>
      <c r="E370" s="1318"/>
      <c r="F370" s="1403"/>
      <c r="G370" s="623"/>
      <c r="H370" s="1415"/>
      <c r="I370" s="1416"/>
      <c r="J370" s="1404" t="s">
        <v>775</v>
      </c>
      <c r="K370" s="1405"/>
      <c r="L370" s="1405"/>
      <c r="M370" s="1405"/>
      <c r="N370" s="1405"/>
      <c r="O370" s="1405"/>
      <c r="P370" s="1405"/>
      <c r="Q370" s="1405"/>
      <c r="R370" s="1405"/>
      <c r="S370" s="1405"/>
      <c r="T370" s="1405"/>
      <c r="U370" s="1406"/>
      <c r="V370" s="1407">
        <f>Y351+Y355</f>
        <v>0</v>
      </c>
      <c r="W370" s="1408"/>
      <c r="X370" s="1408"/>
      <c r="Y370" s="1408"/>
      <c r="Z370" s="256" t="s">
        <v>28</v>
      </c>
      <c r="AA370" s="1409" t="s">
        <v>132</v>
      </c>
      <c r="AB370" s="1410"/>
      <c r="AC370" s="70"/>
      <c r="AD370" s="71"/>
      <c r="AE370" s="72"/>
    </row>
    <row r="371" spans="1:31" ht="13.5" customHeight="1">
      <c r="A371" s="576"/>
      <c r="B371" s="561"/>
      <c r="C371" s="581"/>
      <c r="D371" s="588"/>
      <c r="E371" s="1318"/>
      <c r="F371" s="1403"/>
      <c r="G371" s="623"/>
      <c r="H371" s="1411" t="s">
        <v>113</v>
      </c>
      <c r="I371" s="1412"/>
      <c r="J371" s="1417" t="s">
        <v>776</v>
      </c>
      <c r="K371" s="1418"/>
      <c r="L371" s="1418"/>
      <c r="M371" s="1418"/>
      <c r="N371" s="1418"/>
      <c r="O371" s="1418"/>
      <c r="P371" s="1418"/>
      <c r="Q371" s="1418"/>
      <c r="R371" s="1418"/>
      <c r="S371" s="1418"/>
      <c r="T371" s="1418"/>
      <c r="U371" s="1419"/>
      <c r="V371" s="1255">
        <f>IF(Y359&gt;Y361,Y359,Y361)+Y365</f>
        <v>0</v>
      </c>
      <c r="W371" s="1256"/>
      <c r="X371" s="1256"/>
      <c r="Y371" s="1256"/>
      <c r="Z371" s="1423" t="s">
        <v>28</v>
      </c>
      <c r="AA371" s="1409" t="s">
        <v>133</v>
      </c>
      <c r="AB371" s="1410"/>
      <c r="AC371" s="70"/>
      <c r="AD371" s="71"/>
      <c r="AE371" s="72"/>
    </row>
    <row r="372" spans="1:31">
      <c r="A372" s="576"/>
      <c r="B372" s="561"/>
      <c r="C372" s="581"/>
      <c r="D372" s="588"/>
      <c r="E372" s="1318"/>
      <c r="F372" s="1403"/>
      <c r="G372" s="623"/>
      <c r="H372" s="1413"/>
      <c r="I372" s="1414"/>
      <c r="J372" s="1420"/>
      <c r="K372" s="1421"/>
      <c r="L372" s="1421"/>
      <c r="M372" s="1421"/>
      <c r="N372" s="1421"/>
      <c r="O372" s="1421"/>
      <c r="P372" s="1421"/>
      <c r="Q372" s="1421"/>
      <c r="R372" s="1421"/>
      <c r="S372" s="1421"/>
      <c r="T372" s="1421"/>
      <c r="U372" s="1422"/>
      <c r="V372" s="1258"/>
      <c r="W372" s="1259"/>
      <c r="X372" s="1259"/>
      <c r="Y372" s="1259"/>
      <c r="Z372" s="1424"/>
      <c r="AA372" s="1409"/>
      <c r="AB372" s="1410"/>
      <c r="AC372" s="70"/>
      <c r="AD372" s="71"/>
      <c r="AE372" s="72"/>
    </row>
    <row r="373" spans="1:31" ht="13.5" customHeight="1">
      <c r="A373" s="576"/>
      <c r="B373" s="561"/>
      <c r="C373" s="581"/>
      <c r="D373" s="588"/>
      <c r="E373" s="1318"/>
      <c r="F373" s="1403"/>
      <c r="G373" s="623"/>
      <c r="H373" s="1413"/>
      <c r="I373" s="1414"/>
      <c r="J373" s="1404" t="s">
        <v>777</v>
      </c>
      <c r="K373" s="1405"/>
      <c r="L373" s="1405"/>
      <c r="M373" s="1405"/>
      <c r="N373" s="1405"/>
      <c r="O373" s="1405"/>
      <c r="P373" s="1405"/>
      <c r="Q373" s="1405"/>
      <c r="R373" s="1405"/>
      <c r="S373" s="1405"/>
      <c r="T373" s="1405"/>
      <c r="U373" s="1406"/>
      <c r="V373" s="1407">
        <f>Y359+Y365</f>
        <v>0</v>
      </c>
      <c r="W373" s="1408"/>
      <c r="X373" s="1408"/>
      <c r="Y373" s="1408"/>
      <c r="Z373" s="256" t="s">
        <v>28</v>
      </c>
      <c r="AA373" s="1409" t="s">
        <v>134</v>
      </c>
      <c r="AB373" s="1410"/>
      <c r="AC373" s="70"/>
      <c r="AD373" s="71"/>
      <c r="AE373" s="72"/>
    </row>
    <row r="374" spans="1:31" ht="13.5" customHeight="1">
      <c r="A374" s="576"/>
      <c r="B374" s="561"/>
      <c r="C374" s="581"/>
      <c r="D374" s="588"/>
      <c r="E374" s="1318"/>
      <c r="F374" s="1403"/>
      <c r="G374" s="28"/>
      <c r="H374" s="1415"/>
      <c r="I374" s="1416"/>
      <c r="J374" s="1404" t="s">
        <v>778</v>
      </c>
      <c r="K374" s="1405"/>
      <c r="L374" s="1405"/>
      <c r="M374" s="1405"/>
      <c r="N374" s="1405"/>
      <c r="O374" s="1405"/>
      <c r="P374" s="1405"/>
      <c r="Q374" s="1405"/>
      <c r="R374" s="1405"/>
      <c r="S374" s="1405"/>
      <c r="T374" s="1405"/>
      <c r="U374" s="1406"/>
      <c r="V374" s="1407">
        <f>Y361+Y365</f>
        <v>0</v>
      </c>
      <c r="W374" s="1408"/>
      <c r="X374" s="1408"/>
      <c r="Y374" s="1408"/>
      <c r="Z374" s="256" t="s">
        <v>28</v>
      </c>
      <c r="AA374" s="1409" t="s">
        <v>135</v>
      </c>
      <c r="AB374" s="1410"/>
      <c r="AC374" s="70"/>
      <c r="AD374" s="71"/>
      <c r="AE374" s="72"/>
    </row>
    <row r="375" spans="1:31">
      <c r="A375" s="576"/>
      <c r="B375" s="561"/>
      <c r="C375" s="581"/>
      <c r="D375" s="588"/>
      <c r="E375" s="1318"/>
      <c r="F375" s="1403"/>
      <c r="G375" s="28"/>
      <c r="H375" s="24"/>
      <c r="I375" s="24"/>
      <c r="J375" s="24"/>
      <c r="K375" s="24"/>
      <c r="L375" s="24"/>
      <c r="M375" s="24"/>
      <c r="N375" s="24"/>
      <c r="O375" s="24"/>
      <c r="P375" s="24"/>
      <c r="Q375" s="24"/>
      <c r="R375" s="24"/>
      <c r="S375" s="24"/>
      <c r="T375" s="24"/>
      <c r="U375" s="24"/>
      <c r="V375" s="24"/>
      <c r="W375" s="24"/>
      <c r="X375" s="24"/>
      <c r="Y375" s="24"/>
      <c r="Z375" s="24"/>
      <c r="AA375" s="28"/>
      <c r="AB375" s="28"/>
      <c r="AC375" s="70"/>
      <c r="AD375" s="71"/>
      <c r="AE375" s="72"/>
    </row>
    <row r="376" spans="1:31">
      <c r="A376" s="576"/>
      <c r="B376" s="561"/>
      <c r="C376" s="581"/>
      <c r="D376" s="588"/>
      <c r="E376" s="1318"/>
      <c r="F376" s="1403"/>
      <c r="G376" s="28"/>
      <c r="H376" s="1516" t="s">
        <v>308</v>
      </c>
      <c r="I376" s="1516"/>
      <c r="J376" s="1516"/>
      <c r="K376" s="1516"/>
      <c r="L376" s="1516"/>
      <c r="M376" s="1516"/>
      <c r="N376" s="1516"/>
      <c r="O376" s="1516"/>
      <c r="P376" s="1516"/>
      <c r="Q376" s="1374" t="s">
        <v>160</v>
      </c>
      <c r="R376" s="1375"/>
      <c r="S376" s="1375"/>
      <c r="T376" s="1375"/>
      <c r="U376" s="1501"/>
      <c r="V376" s="24"/>
      <c r="W376" s="24"/>
      <c r="X376" s="24"/>
      <c r="Y376" s="24"/>
      <c r="Z376" s="24"/>
      <c r="AA376" s="24"/>
      <c r="AB376" s="24"/>
      <c r="AC376" s="70"/>
      <c r="AD376" s="71"/>
      <c r="AE376" s="72"/>
    </row>
    <row r="377" spans="1:31">
      <c r="A377" s="576"/>
      <c r="B377" s="561"/>
      <c r="C377" s="581"/>
      <c r="D377" s="588"/>
      <c r="E377" s="1318"/>
      <c r="F377" s="1403"/>
      <c r="G377" s="28"/>
      <c r="H377" s="1516" t="s">
        <v>311</v>
      </c>
      <c r="I377" s="1516"/>
      <c r="J377" s="1516"/>
      <c r="K377" s="1516"/>
      <c r="L377" s="1516"/>
      <c r="M377" s="1516"/>
      <c r="N377" s="1516"/>
      <c r="O377" s="1516"/>
      <c r="P377" s="1516"/>
      <c r="Q377" s="1899"/>
      <c r="R377" s="1899"/>
      <c r="S377" s="1899"/>
      <c r="T377" s="1899"/>
      <c r="U377" s="1899"/>
      <c r="V377" s="1899"/>
      <c r="W377" s="1899"/>
      <c r="X377" s="1899"/>
      <c r="Y377" s="1899"/>
      <c r="Z377" s="1899"/>
      <c r="AA377" s="24"/>
      <c r="AB377" s="24"/>
      <c r="AC377" s="70"/>
      <c r="AD377" s="71"/>
      <c r="AE377" s="72"/>
    </row>
    <row r="378" spans="1:31">
      <c r="A378" s="576"/>
      <c r="B378" s="561"/>
      <c r="C378" s="581"/>
      <c r="D378" s="588"/>
      <c r="E378" s="1318"/>
      <c r="F378" s="1403"/>
      <c r="G378" s="28"/>
      <c r="H378" s="1516" t="s">
        <v>312</v>
      </c>
      <c r="I378" s="1516"/>
      <c r="J378" s="1516"/>
      <c r="K378" s="1516"/>
      <c r="L378" s="1516"/>
      <c r="M378" s="1516"/>
      <c r="N378" s="1516"/>
      <c r="O378" s="1516"/>
      <c r="P378" s="1516"/>
      <c r="Q378" s="1900"/>
      <c r="R378" s="1901"/>
      <c r="S378" s="1901"/>
      <c r="T378" s="1901"/>
      <c r="U378" s="1901"/>
      <c r="V378" s="1901"/>
      <c r="W378" s="1901"/>
      <c r="X378" s="587" t="s">
        <v>28</v>
      </c>
      <c r="Y378" s="83"/>
      <c r="Z378" s="578"/>
      <c r="AA378" s="24"/>
      <c r="AB378" s="24"/>
      <c r="AC378" s="70"/>
      <c r="AD378" s="71"/>
      <c r="AE378" s="72"/>
    </row>
    <row r="379" spans="1:31">
      <c r="A379" s="576"/>
      <c r="B379" s="561"/>
      <c r="C379" s="581"/>
      <c r="D379" s="588"/>
      <c r="E379" s="1318"/>
      <c r="F379" s="1403"/>
      <c r="G379" s="28"/>
      <c r="H379" s="24"/>
      <c r="I379" s="24"/>
      <c r="J379" s="24"/>
      <c r="K379" s="24"/>
      <c r="L379" s="24"/>
      <c r="M379" s="24"/>
      <c r="N379" s="24"/>
      <c r="O379" s="24"/>
      <c r="P379" s="24"/>
      <c r="Q379" s="24"/>
      <c r="R379" s="24"/>
      <c r="S379" s="24"/>
      <c r="T379" s="24"/>
      <c r="U379" s="24"/>
      <c r="V379" s="24"/>
      <c r="W379" s="24"/>
      <c r="X379" s="24"/>
      <c r="Y379" s="24"/>
      <c r="Z379" s="24"/>
      <c r="AA379" s="24"/>
      <c r="AB379" s="24"/>
      <c r="AC379" s="70"/>
      <c r="AD379" s="71"/>
      <c r="AE379" s="72"/>
    </row>
    <row r="380" spans="1:31">
      <c r="A380" s="576"/>
      <c r="B380" s="561"/>
      <c r="C380" s="581"/>
      <c r="D380" s="588"/>
      <c r="E380" s="1318"/>
      <c r="F380" s="1403"/>
      <c r="G380" s="24"/>
      <c r="H380" s="24"/>
      <c r="I380" s="24"/>
      <c r="J380" s="24"/>
      <c r="K380" s="24"/>
      <c r="L380" s="24"/>
      <c r="M380" s="24"/>
      <c r="N380" s="24"/>
      <c r="O380" s="24"/>
      <c r="P380" s="24"/>
      <c r="Q380" s="24"/>
      <c r="R380" s="24"/>
      <c r="S380" s="24"/>
      <c r="T380" s="24"/>
      <c r="U380" s="24"/>
      <c r="V380" s="24"/>
      <c r="W380" s="24"/>
      <c r="X380" s="24"/>
      <c r="Y380" s="24"/>
      <c r="Z380" s="24"/>
      <c r="AA380" s="24"/>
      <c r="AB380" s="139"/>
      <c r="AC380" s="70"/>
      <c r="AD380" s="71"/>
      <c r="AE380" s="72"/>
    </row>
    <row r="381" spans="1:31">
      <c r="A381" s="576"/>
      <c r="B381" s="561"/>
      <c r="C381" s="581"/>
      <c r="D381" s="588"/>
      <c r="E381" s="1318"/>
      <c r="F381" s="1403"/>
      <c r="G381" s="25"/>
      <c r="H381" s="623"/>
      <c r="I381" s="623"/>
      <c r="J381" s="24"/>
      <c r="K381" s="24"/>
      <c r="L381" s="67"/>
      <c r="M381" s="67"/>
      <c r="N381" s="67"/>
      <c r="O381" s="67"/>
      <c r="P381" s="67"/>
      <c r="Q381" s="67"/>
      <c r="R381" s="67"/>
      <c r="S381" s="67"/>
      <c r="T381" s="583"/>
      <c r="U381" s="583"/>
      <c r="V381" s="583"/>
      <c r="W381" s="583"/>
      <c r="X381" s="623"/>
      <c r="Y381" s="623"/>
      <c r="Z381" s="623"/>
      <c r="AA381" s="623"/>
      <c r="AB381" s="624"/>
      <c r="AC381" s="70"/>
      <c r="AD381" s="71"/>
      <c r="AE381" s="72"/>
    </row>
    <row r="382" spans="1:31">
      <c r="A382" s="576"/>
      <c r="B382" s="561"/>
      <c r="C382" s="581"/>
      <c r="D382" s="588"/>
      <c r="E382" s="1318"/>
      <c r="F382" s="1403"/>
      <c r="G382" s="25"/>
      <c r="H382" s="623"/>
      <c r="I382" s="623"/>
      <c r="J382" s="24"/>
      <c r="K382" s="24"/>
      <c r="L382" s="67"/>
      <c r="M382" s="67"/>
      <c r="N382" s="67"/>
      <c r="O382" s="67"/>
      <c r="P382" s="67"/>
      <c r="Q382" s="67"/>
      <c r="R382" s="67"/>
      <c r="S382" s="67"/>
      <c r="T382" s="583"/>
      <c r="U382" s="583"/>
      <c r="V382" s="583"/>
      <c r="W382" s="583"/>
      <c r="X382" s="623"/>
      <c r="Y382" s="623"/>
      <c r="Z382" s="623"/>
      <c r="AA382" s="623"/>
      <c r="AB382" s="624"/>
      <c r="AC382" s="70"/>
      <c r="AD382" s="71"/>
      <c r="AE382" s="72"/>
    </row>
    <row r="383" spans="1:31">
      <c r="A383" s="598"/>
      <c r="B383" s="563"/>
      <c r="C383" s="585"/>
      <c r="D383" s="632"/>
      <c r="E383" s="1547"/>
      <c r="F383" s="1548"/>
      <c r="G383" s="66"/>
      <c r="H383" s="386"/>
      <c r="I383" s="386"/>
      <c r="J383" s="234"/>
      <c r="K383" s="234"/>
      <c r="L383" s="235"/>
      <c r="M383" s="235"/>
      <c r="N383" s="235"/>
      <c r="O383" s="235"/>
      <c r="P383" s="235"/>
      <c r="Q383" s="235"/>
      <c r="R383" s="235"/>
      <c r="S383" s="235"/>
      <c r="T383" s="586"/>
      <c r="U383" s="586"/>
      <c r="V383" s="586"/>
      <c r="W383" s="586"/>
      <c r="X383" s="386"/>
      <c r="Y383" s="386"/>
      <c r="Z383" s="386"/>
      <c r="AA383" s="386"/>
      <c r="AB383" s="34"/>
      <c r="AC383" s="73"/>
      <c r="AD383" s="74"/>
      <c r="AE383" s="75"/>
    </row>
    <row r="384" spans="1:31">
      <c r="A384" s="576"/>
      <c r="B384" s="561"/>
      <c r="C384" s="581"/>
      <c r="D384" s="588"/>
      <c r="E384" s="561"/>
      <c r="F384" s="562"/>
      <c r="G384" s="25"/>
      <c r="H384" s="623"/>
      <c r="I384" s="623"/>
      <c r="J384" s="26"/>
      <c r="K384" s="26"/>
      <c r="L384" s="67"/>
      <c r="M384" s="67"/>
      <c r="N384" s="67"/>
      <c r="O384" s="67"/>
      <c r="P384" s="67"/>
      <c r="Q384" s="67"/>
      <c r="R384" s="67"/>
      <c r="S384" s="67"/>
      <c r="T384" s="583"/>
      <c r="U384" s="583"/>
      <c r="V384" s="583"/>
      <c r="W384" s="583"/>
      <c r="X384" s="623"/>
      <c r="Y384" s="623"/>
      <c r="Z384" s="623"/>
      <c r="AA384" s="623"/>
      <c r="AB384" s="624"/>
      <c r="AC384" s="70"/>
      <c r="AD384" s="71"/>
      <c r="AE384" s="72"/>
    </row>
    <row r="385" spans="1:36">
      <c r="A385" s="576"/>
      <c r="B385" s="561"/>
      <c r="C385" s="581"/>
      <c r="D385" s="588"/>
      <c r="E385" s="1318" t="s">
        <v>552</v>
      </c>
      <c r="F385" s="1403"/>
      <c r="G385" s="28"/>
      <c r="H385" s="623" t="s">
        <v>188</v>
      </c>
      <c r="I385" s="28"/>
      <c r="J385" s="28"/>
      <c r="K385" s="28"/>
      <c r="L385" s="28"/>
      <c r="M385" s="28"/>
      <c r="N385" s="28"/>
      <c r="O385" s="28"/>
      <c r="P385" s="28"/>
      <c r="Q385" s="28"/>
      <c r="R385" s="28"/>
      <c r="S385" s="28"/>
      <c r="T385" s="28"/>
      <c r="U385" s="28"/>
      <c r="V385" s="28"/>
      <c r="W385" s="28"/>
      <c r="X385" s="28"/>
      <c r="Y385" s="28"/>
      <c r="Z385" s="28"/>
      <c r="AA385" s="28"/>
      <c r="AB385" s="28"/>
      <c r="AC385" s="70"/>
      <c r="AD385" s="71"/>
      <c r="AE385" s="72"/>
    </row>
    <row r="386" spans="1:36" ht="13.5" customHeight="1" thickBot="1">
      <c r="A386" s="576"/>
      <c r="B386" s="561"/>
      <c r="C386" s="581"/>
      <c r="D386" s="588"/>
      <c r="E386" s="1318"/>
      <c r="F386" s="1403"/>
      <c r="G386" s="28"/>
      <c r="H386" s="623"/>
      <c r="I386" s="28"/>
      <c r="J386" s="28"/>
      <c r="K386" s="28"/>
      <c r="L386" s="28"/>
      <c r="M386" s="1031" t="s">
        <v>116</v>
      </c>
      <c r="N386" s="1032"/>
      <c r="O386" s="1032"/>
      <c r="P386" s="1033"/>
      <c r="Q386" s="1032" t="s">
        <v>87</v>
      </c>
      <c r="R386" s="1032"/>
      <c r="S386" s="1032"/>
      <c r="T386" s="1032"/>
      <c r="U386" s="1033"/>
      <c r="V386" s="1716" t="s">
        <v>242</v>
      </c>
      <c r="W386" s="1716"/>
      <c r="X386" s="1716"/>
      <c r="Y386" s="1716"/>
      <c r="Z386" s="28"/>
      <c r="AA386" s="28"/>
      <c r="AB386" s="28"/>
      <c r="AC386" s="70"/>
      <c r="AD386" s="71"/>
      <c r="AE386" s="72"/>
    </row>
    <row r="387" spans="1:36">
      <c r="A387" s="576"/>
      <c r="B387" s="561"/>
      <c r="C387" s="581"/>
      <c r="D387" s="588"/>
      <c r="E387" s="1318"/>
      <c r="F387" s="1403"/>
      <c r="G387" s="1717" t="s">
        <v>105</v>
      </c>
      <c r="H387" s="1368" t="s">
        <v>348</v>
      </c>
      <c r="I387" s="1369"/>
      <c r="J387" s="1369"/>
      <c r="K387" s="1369"/>
      <c r="L387" s="1369"/>
      <c r="M387" s="1364"/>
      <c r="N387" s="1365"/>
      <c r="O387" s="1365"/>
      <c r="P387" s="1444" t="s">
        <v>28</v>
      </c>
      <c r="Q387" s="1720" t="s">
        <v>355</v>
      </c>
      <c r="R387" s="1720"/>
      <c r="S387" s="1720"/>
      <c r="T387" s="1720"/>
      <c r="U387" s="1721"/>
      <c r="V387" s="1722" t="str">
        <f>IFERROR(M387/Q388,"")</f>
        <v/>
      </c>
      <c r="W387" s="1723"/>
      <c r="X387" s="1723"/>
      <c r="Y387" s="1663" t="s">
        <v>28</v>
      </c>
      <c r="Z387" s="82"/>
      <c r="AA387" s="638"/>
      <c r="AB387" s="572"/>
      <c r="AC387" s="70"/>
      <c r="AD387" s="71"/>
      <c r="AE387" s="72"/>
    </row>
    <row r="388" spans="1:36" ht="14.25" customHeight="1" thickBot="1">
      <c r="A388" s="576"/>
      <c r="B388" s="561"/>
      <c r="C388" s="581"/>
      <c r="D388" s="588"/>
      <c r="E388" s="1318"/>
      <c r="F388" s="1403"/>
      <c r="G388" s="1717"/>
      <c r="H388" s="1718"/>
      <c r="I388" s="1719"/>
      <c r="J388" s="1719"/>
      <c r="K388" s="1719"/>
      <c r="L388" s="1719"/>
      <c r="M388" s="1366"/>
      <c r="N388" s="1367"/>
      <c r="O388" s="1367"/>
      <c r="P388" s="1445"/>
      <c r="Q388" s="1724">
        <f>SUM(M57:R58)</f>
        <v>0</v>
      </c>
      <c r="R388" s="1725"/>
      <c r="S388" s="1725"/>
      <c r="T388" s="1726"/>
      <c r="U388" s="107" t="s">
        <v>5</v>
      </c>
      <c r="V388" s="1469"/>
      <c r="W388" s="1470"/>
      <c r="X388" s="1470"/>
      <c r="Y388" s="1472"/>
      <c r="Z388" s="1455" t="str">
        <f>IF(V387&gt;=3.3,"≧3.3","≧3.3×")</f>
        <v>≧3.3</v>
      </c>
      <c r="AA388" s="1456"/>
      <c r="AB388" s="1457"/>
      <c r="AC388" s="70"/>
      <c r="AD388" s="71"/>
      <c r="AE388" s="72"/>
    </row>
    <row r="389" spans="1:36" ht="14.25" thickBot="1">
      <c r="A389" s="576"/>
      <c r="B389" s="561"/>
      <c r="C389" s="581"/>
      <c r="D389" s="588"/>
      <c r="E389" s="1318"/>
      <c r="F389" s="1403"/>
      <c r="G389" s="1717"/>
      <c r="H389" s="1462"/>
      <c r="I389" s="1358" t="s">
        <v>557</v>
      </c>
      <c r="J389" s="1359"/>
      <c r="K389" s="1359"/>
      <c r="L389" s="1360"/>
      <c r="M389" s="1364"/>
      <c r="N389" s="1365"/>
      <c r="O389" s="1365"/>
      <c r="P389" s="1444" t="s">
        <v>414</v>
      </c>
      <c r="Q389" s="1372" t="s">
        <v>349</v>
      </c>
      <c r="R389" s="1372"/>
      <c r="S389" s="1372"/>
      <c r="T389" s="1372"/>
      <c r="U389" s="1446"/>
      <c r="V389" s="1450" t="str">
        <f>IFERROR(M389/Q390,"")</f>
        <v/>
      </c>
      <c r="W389" s="1451"/>
      <c r="X389" s="1451"/>
      <c r="Y389" s="1454" t="s">
        <v>28</v>
      </c>
      <c r="Z389" s="82"/>
      <c r="AA389" s="638"/>
      <c r="AB389" s="572"/>
      <c r="AC389" s="70"/>
      <c r="AD389" s="71"/>
      <c r="AE389" s="72"/>
      <c r="AF389" s="148"/>
      <c r="AG389" s="147"/>
      <c r="AH389" s="70"/>
      <c r="AI389" s="71"/>
      <c r="AJ389" s="72"/>
    </row>
    <row r="390" spans="1:36" ht="13.5" customHeight="1" thickBot="1">
      <c r="A390" s="576"/>
      <c r="B390" s="561"/>
      <c r="C390" s="581"/>
      <c r="D390" s="588"/>
      <c r="E390" s="1318"/>
      <c r="F390" s="1403"/>
      <c r="G390" s="1717"/>
      <c r="H390" s="1463"/>
      <c r="I390" s="1361"/>
      <c r="J390" s="1362"/>
      <c r="K390" s="1362"/>
      <c r="L390" s="1363"/>
      <c r="M390" s="1366"/>
      <c r="N390" s="1367"/>
      <c r="O390" s="1367"/>
      <c r="P390" s="1445"/>
      <c r="Q390" s="1447"/>
      <c r="R390" s="1448"/>
      <c r="S390" s="1448"/>
      <c r="T390" s="1449"/>
      <c r="U390" s="104" t="s">
        <v>5</v>
      </c>
      <c r="V390" s="1452"/>
      <c r="W390" s="1453"/>
      <c r="X390" s="1453"/>
      <c r="Y390" s="1454"/>
      <c r="Z390" s="1455" t="str">
        <f>IF(V389&gt;=3.3,"≧3.3","≧3.3×")</f>
        <v>≧3.3</v>
      </c>
      <c r="AA390" s="1456"/>
      <c r="AB390" s="1457"/>
      <c r="AC390" s="70"/>
      <c r="AD390" s="71"/>
      <c r="AE390" s="72"/>
      <c r="AF390" s="148"/>
      <c r="AG390" s="147"/>
      <c r="AH390" s="70"/>
      <c r="AI390" s="71"/>
      <c r="AJ390" s="72"/>
    </row>
    <row r="391" spans="1:36" ht="13.5" customHeight="1">
      <c r="A391" s="576"/>
      <c r="B391" s="561"/>
      <c r="C391" s="581"/>
      <c r="D391" s="588"/>
      <c r="E391" s="1318"/>
      <c r="F391" s="1403"/>
      <c r="G391" s="1717"/>
      <c r="H391" s="1463"/>
      <c r="I391" s="1458" t="s">
        <v>556</v>
      </c>
      <c r="J391" s="1458"/>
      <c r="K391" s="1458"/>
      <c r="L391" s="1459"/>
      <c r="M391" s="1486">
        <f>M387-M389</f>
        <v>0</v>
      </c>
      <c r="N391" s="1487"/>
      <c r="O391" s="1487"/>
      <c r="P391" s="1484" t="s">
        <v>414</v>
      </c>
      <c r="Q391" s="1372" t="s">
        <v>350</v>
      </c>
      <c r="R391" s="1372"/>
      <c r="S391" s="1372"/>
      <c r="T391" s="1372"/>
      <c r="U391" s="1373"/>
      <c r="V391" s="1452" t="str">
        <f>IFERROR(M391/Q392,"")</f>
        <v/>
      </c>
      <c r="W391" s="1453"/>
      <c r="X391" s="1453"/>
      <c r="Y391" s="1471" t="s">
        <v>414</v>
      </c>
      <c r="Z391" s="94"/>
      <c r="AA391" s="95"/>
      <c r="AB391" s="96"/>
      <c r="AC391" s="70"/>
      <c r="AD391" s="71"/>
      <c r="AE391" s="72"/>
    </row>
    <row r="392" spans="1:36" ht="13.5" customHeight="1" thickBot="1">
      <c r="A392" s="576"/>
      <c r="B392" s="561"/>
      <c r="C392" s="581"/>
      <c r="D392" s="588"/>
      <c r="E392" s="1318"/>
      <c r="F392" s="1403"/>
      <c r="G392" s="1717"/>
      <c r="H392" s="1464"/>
      <c r="I392" s="1460"/>
      <c r="J392" s="1460"/>
      <c r="K392" s="1460"/>
      <c r="L392" s="1461"/>
      <c r="M392" s="1727"/>
      <c r="N392" s="1728"/>
      <c r="O392" s="1728"/>
      <c r="P392" s="1485"/>
      <c r="Q392" s="1473">
        <f>Q388-Q390</f>
        <v>0</v>
      </c>
      <c r="R392" s="1473"/>
      <c r="S392" s="1473"/>
      <c r="T392" s="1474"/>
      <c r="U392" s="105" t="s">
        <v>5</v>
      </c>
      <c r="V392" s="1469"/>
      <c r="W392" s="1470"/>
      <c r="X392" s="1470"/>
      <c r="Y392" s="1472"/>
      <c r="Z392" s="1475" t="str">
        <f>IF(V391&gt;=3.3,"≧3.3","≧3.3×")</f>
        <v>≧3.3</v>
      </c>
      <c r="AA392" s="1141"/>
      <c r="AB392" s="1476"/>
      <c r="AC392" s="70"/>
      <c r="AD392" s="71"/>
      <c r="AE392" s="72"/>
    </row>
    <row r="393" spans="1:36" ht="14.25" customHeight="1">
      <c r="A393" s="576"/>
      <c r="B393" s="561"/>
      <c r="C393" s="581"/>
      <c r="D393" s="588"/>
      <c r="E393" s="1318"/>
      <c r="F393" s="1403"/>
      <c r="G393" s="1717"/>
      <c r="H393" s="1368" t="s">
        <v>351</v>
      </c>
      <c r="I393" s="1369"/>
      <c r="J393" s="1369"/>
      <c r="K393" s="1369"/>
      <c r="L393" s="1369"/>
      <c r="M393" s="1364"/>
      <c r="N393" s="1365"/>
      <c r="O393" s="1365"/>
      <c r="P393" s="1444" t="s">
        <v>28</v>
      </c>
      <c r="Q393" s="1372" t="s">
        <v>415</v>
      </c>
      <c r="R393" s="1372"/>
      <c r="S393" s="1372"/>
      <c r="T393" s="1372"/>
      <c r="U393" s="1731"/>
      <c r="V393" s="1732" t="str">
        <f>IFERROR(M393/Q394,"")</f>
        <v/>
      </c>
      <c r="W393" s="1733"/>
      <c r="X393" s="1733"/>
      <c r="Y393" s="1663" t="s">
        <v>414</v>
      </c>
      <c r="Z393" s="581"/>
      <c r="AA393" s="581"/>
      <c r="AB393" s="562"/>
      <c r="AC393" s="70"/>
      <c r="AD393" s="71"/>
      <c r="AE393" s="72"/>
    </row>
    <row r="394" spans="1:36" ht="13.5" customHeight="1" thickBot="1">
      <c r="A394" s="576"/>
      <c r="B394" s="561"/>
      <c r="C394" s="581"/>
      <c r="D394" s="588"/>
      <c r="E394" s="1318"/>
      <c r="F394" s="1403"/>
      <c r="G394" s="1717"/>
      <c r="H394" s="1370"/>
      <c r="I394" s="1371"/>
      <c r="J394" s="1371"/>
      <c r="K394" s="1371"/>
      <c r="L394" s="1371"/>
      <c r="M394" s="1366"/>
      <c r="N394" s="1367"/>
      <c r="O394" s="1367"/>
      <c r="P394" s="1445"/>
      <c r="Q394" s="1473">
        <f>SUM(J60:L63)+M59+P59+SUM(M61:R63)</f>
        <v>0</v>
      </c>
      <c r="R394" s="1473"/>
      <c r="S394" s="1473"/>
      <c r="T394" s="1474"/>
      <c r="U394" s="106" t="s">
        <v>5</v>
      </c>
      <c r="V394" s="1734"/>
      <c r="W394" s="1735"/>
      <c r="X394" s="1735"/>
      <c r="Y394" s="1736"/>
      <c r="Z394" s="1687" t="str">
        <f>IF(V393&gt;=1.98,"≧1.98","≧1.98×")</f>
        <v>≧1.98</v>
      </c>
      <c r="AA394" s="1687"/>
      <c r="AB394" s="1737"/>
      <c r="AC394" s="70"/>
      <c r="AD394" s="71"/>
      <c r="AE394" s="72"/>
    </row>
    <row r="395" spans="1:36">
      <c r="A395" s="576"/>
      <c r="B395" s="561"/>
      <c r="C395" s="581"/>
      <c r="D395" s="588"/>
      <c r="E395" s="1318"/>
      <c r="F395" s="1403"/>
      <c r="G395" s="1717" t="s">
        <v>113</v>
      </c>
      <c r="H395" s="1368" t="s">
        <v>348</v>
      </c>
      <c r="I395" s="1369"/>
      <c r="J395" s="1369"/>
      <c r="K395" s="1369"/>
      <c r="L395" s="1369"/>
      <c r="M395" s="1364"/>
      <c r="N395" s="1365"/>
      <c r="O395" s="1365"/>
      <c r="P395" s="1444" t="s">
        <v>28</v>
      </c>
      <c r="Q395" s="1751" t="s">
        <v>355</v>
      </c>
      <c r="R395" s="1751"/>
      <c r="S395" s="1751"/>
      <c r="T395" s="1751"/>
      <c r="U395" s="1731"/>
      <c r="V395" s="1734" t="str">
        <f>IFERROR(M395/Q396,"")</f>
        <v/>
      </c>
      <c r="W395" s="1735"/>
      <c r="X395" s="1735"/>
      <c r="Y395" s="1663" t="s">
        <v>28</v>
      </c>
      <c r="Z395" s="82"/>
      <c r="AA395" s="638"/>
      <c r="AB395" s="572"/>
      <c r="AC395" s="70"/>
      <c r="AD395" s="71"/>
      <c r="AE395" s="72"/>
    </row>
    <row r="396" spans="1:36" ht="14.25" customHeight="1" thickBot="1">
      <c r="A396" s="576"/>
      <c r="B396" s="561"/>
      <c r="C396" s="581"/>
      <c r="D396" s="588"/>
      <c r="E396" s="1318"/>
      <c r="F396" s="1403"/>
      <c r="G396" s="1717"/>
      <c r="H396" s="1718"/>
      <c r="I396" s="1719"/>
      <c r="J396" s="1719"/>
      <c r="K396" s="1719"/>
      <c r="L396" s="1719"/>
      <c r="M396" s="1366"/>
      <c r="N396" s="1367"/>
      <c r="O396" s="1367"/>
      <c r="P396" s="1445"/>
      <c r="Q396" s="1724">
        <f>SUM(V57:AA58)</f>
        <v>0</v>
      </c>
      <c r="R396" s="1725"/>
      <c r="S396" s="1725"/>
      <c r="T396" s="1726"/>
      <c r="U396" s="107" t="s">
        <v>5</v>
      </c>
      <c r="V396" s="1734"/>
      <c r="W396" s="1735"/>
      <c r="X396" s="1735"/>
      <c r="Y396" s="1472"/>
      <c r="Z396" s="1475" t="str">
        <f>IF(V395&gt;=3.3,"≧3.3","≧3.3×")</f>
        <v>≧3.3</v>
      </c>
      <c r="AA396" s="1141"/>
      <c r="AB396" s="1476"/>
      <c r="AC396" s="70"/>
      <c r="AD396" s="71"/>
      <c r="AE396" s="72"/>
    </row>
    <row r="397" spans="1:36" ht="14.25" customHeight="1" thickBot="1">
      <c r="A397" s="576"/>
      <c r="B397" s="561"/>
      <c r="C397" s="581"/>
      <c r="D397" s="588"/>
      <c r="E397" s="1318"/>
      <c r="F397" s="1403"/>
      <c r="G397" s="1717"/>
      <c r="H397" s="1462"/>
      <c r="I397" s="1358" t="s">
        <v>557</v>
      </c>
      <c r="J397" s="1359"/>
      <c r="K397" s="1359"/>
      <c r="L397" s="1360"/>
      <c r="M397" s="1364"/>
      <c r="N397" s="1365"/>
      <c r="O397" s="1365"/>
      <c r="P397" s="1444" t="s">
        <v>28</v>
      </c>
      <c r="Q397" s="1372" t="s">
        <v>349</v>
      </c>
      <c r="R397" s="1372"/>
      <c r="S397" s="1372"/>
      <c r="T397" s="1372"/>
      <c r="U397" s="1446"/>
      <c r="V397" s="1732" t="str">
        <f>IFERROR(M397/Q398,"")</f>
        <v/>
      </c>
      <c r="W397" s="1733"/>
      <c r="X397" s="1733"/>
      <c r="Y397" s="1454" t="s">
        <v>414</v>
      </c>
      <c r="Z397" s="44"/>
      <c r="AA397" s="558"/>
      <c r="AB397" s="559"/>
      <c r="AC397" s="70"/>
      <c r="AD397" s="71"/>
      <c r="AE397" s="72"/>
    </row>
    <row r="398" spans="1:36" ht="13.5" customHeight="1" thickBot="1">
      <c r="A398" s="576"/>
      <c r="B398" s="561"/>
      <c r="C398" s="581"/>
      <c r="D398" s="588"/>
      <c r="E398" s="1318"/>
      <c r="F398" s="1403"/>
      <c r="G398" s="1717"/>
      <c r="H398" s="1463"/>
      <c r="I398" s="1361"/>
      <c r="J398" s="1362"/>
      <c r="K398" s="1362"/>
      <c r="L398" s="1363"/>
      <c r="M398" s="1366"/>
      <c r="N398" s="1367"/>
      <c r="O398" s="1367"/>
      <c r="P398" s="1445"/>
      <c r="Q398" s="1447"/>
      <c r="R398" s="1448"/>
      <c r="S398" s="1448"/>
      <c r="T398" s="1449"/>
      <c r="U398" s="104" t="s">
        <v>5</v>
      </c>
      <c r="V398" s="1738"/>
      <c r="W398" s="1739"/>
      <c r="X398" s="1739"/>
      <c r="Y398" s="1454"/>
      <c r="Z398" s="1409" t="str">
        <f>IF(V397&gt;=3.3,"≧3.3","≧3.3×")</f>
        <v>≧3.3</v>
      </c>
      <c r="AA398" s="1729"/>
      <c r="AB398" s="1410"/>
      <c r="AC398" s="70"/>
      <c r="AD398" s="71"/>
      <c r="AE398" s="72"/>
    </row>
    <row r="399" spans="1:36">
      <c r="A399" s="576"/>
      <c r="B399" s="561"/>
      <c r="C399" s="581"/>
      <c r="D399" s="588"/>
      <c r="E399" s="1318"/>
      <c r="F399" s="1403"/>
      <c r="G399" s="1717"/>
      <c r="H399" s="1463"/>
      <c r="I399" s="1458" t="s">
        <v>556</v>
      </c>
      <c r="J399" s="1458"/>
      <c r="K399" s="1458"/>
      <c r="L399" s="1459"/>
      <c r="M399" s="1486">
        <f>M395-M397</f>
        <v>0</v>
      </c>
      <c r="N399" s="1487"/>
      <c r="O399" s="1487"/>
      <c r="P399" s="1484" t="s">
        <v>28</v>
      </c>
      <c r="Q399" s="1372" t="s">
        <v>350</v>
      </c>
      <c r="R399" s="1372"/>
      <c r="S399" s="1372"/>
      <c r="T399" s="1372"/>
      <c r="U399" s="1373"/>
      <c r="V399" s="1469" t="str">
        <f>IFERROR(M399/Q400,"")</f>
        <v/>
      </c>
      <c r="W399" s="1470"/>
      <c r="X399" s="1470"/>
      <c r="Y399" s="1471" t="s">
        <v>28</v>
      </c>
      <c r="Z399" s="94"/>
      <c r="AA399" s="95"/>
      <c r="AB399" s="96"/>
      <c r="AC399" s="70"/>
      <c r="AD399" s="71"/>
      <c r="AE399" s="72"/>
    </row>
    <row r="400" spans="1:36" ht="13.5" customHeight="1" thickBot="1">
      <c r="A400" s="576"/>
      <c r="B400" s="561"/>
      <c r="C400" s="581"/>
      <c r="D400" s="588"/>
      <c r="E400" s="1318"/>
      <c r="F400" s="1403"/>
      <c r="G400" s="1717"/>
      <c r="H400" s="1464"/>
      <c r="I400" s="1460"/>
      <c r="J400" s="1460"/>
      <c r="K400" s="1460"/>
      <c r="L400" s="1461"/>
      <c r="M400" s="1488"/>
      <c r="N400" s="1489"/>
      <c r="O400" s="1489"/>
      <c r="P400" s="1492"/>
      <c r="Q400" s="1473">
        <f>Q396-Q398</f>
        <v>0</v>
      </c>
      <c r="R400" s="1473"/>
      <c r="S400" s="1473"/>
      <c r="T400" s="1474"/>
      <c r="U400" s="105" t="s">
        <v>5</v>
      </c>
      <c r="V400" s="1734"/>
      <c r="W400" s="1735"/>
      <c r="X400" s="1735"/>
      <c r="Y400" s="1472"/>
      <c r="Z400" s="1475" t="str">
        <f>IF(V399&gt;=3.3,"≧3.3","≧3.3×")</f>
        <v>≧3.3</v>
      </c>
      <c r="AA400" s="1141"/>
      <c r="AB400" s="1476"/>
      <c r="AC400" s="70"/>
      <c r="AD400" s="71"/>
      <c r="AE400" s="72"/>
    </row>
    <row r="401" spans="1:31" ht="14.25" customHeight="1">
      <c r="A401" s="576"/>
      <c r="B401" s="561"/>
      <c r="C401" s="581"/>
      <c r="D401" s="588"/>
      <c r="E401" s="1318" t="s">
        <v>1157</v>
      </c>
      <c r="F401" s="1403"/>
      <c r="G401" s="1717"/>
      <c r="H401" s="1368" t="s">
        <v>351</v>
      </c>
      <c r="I401" s="1369"/>
      <c r="J401" s="1369"/>
      <c r="K401" s="1369"/>
      <c r="L401" s="1369"/>
      <c r="M401" s="1740"/>
      <c r="N401" s="1741"/>
      <c r="O401" s="1741"/>
      <c r="P401" s="1744" t="s">
        <v>414</v>
      </c>
      <c r="Q401" s="1372" t="s">
        <v>415</v>
      </c>
      <c r="R401" s="1372"/>
      <c r="S401" s="1372"/>
      <c r="T401" s="1372"/>
      <c r="U401" s="1731"/>
      <c r="V401" s="1732" t="str">
        <f>IFERROR(M401/Q402,"")</f>
        <v/>
      </c>
      <c r="W401" s="1733"/>
      <c r="X401" s="1733"/>
      <c r="Y401" s="1663" t="s">
        <v>28</v>
      </c>
      <c r="Z401" s="581"/>
      <c r="AA401" s="581"/>
      <c r="AB401" s="562"/>
      <c r="AC401" s="70"/>
      <c r="AD401" s="71"/>
      <c r="AE401" s="72"/>
    </row>
    <row r="402" spans="1:31" ht="13.5" customHeight="1" thickBot="1">
      <c r="A402" s="576"/>
      <c r="B402" s="561"/>
      <c r="C402" s="581"/>
      <c r="D402" s="588"/>
      <c r="E402" s="1318"/>
      <c r="F402" s="1403"/>
      <c r="G402" s="1717"/>
      <c r="H402" s="1370"/>
      <c r="I402" s="1371"/>
      <c r="J402" s="1371"/>
      <c r="K402" s="1371"/>
      <c r="L402" s="1371"/>
      <c r="M402" s="1742"/>
      <c r="N402" s="1743"/>
      <c r="O402" s="1743"/>
      <c r="P402" s="1745"/>
      <c r="Q402" s="1473">
        <f>SUM(S60:U63)+V59+Y59+SUM(V61:AA63)</f>
        <v>0</v>
      </c>
      <c r="R402" s="1473"/>
      <c r="S402" s="1473"/>
      <c r="T402" s="1474"/>
      <c r="U402" s="107" t="s">
        <v>5</v>
      </c>
      <c r="V402" s="1734"/>
      <c r="W402" s="1735"/>
      <c r="X402" s="1735"/>
      <c r="Y402" s="1472"/>
      <c r="Z402" s="1053" t="str">
        <f>IF(V401&gt;=1.98,"≧1.98","≧1.98×")</f>
        <v>≧1.98</v>
      </c>
      <c r="AA402" s="1053"/>
      <c r="AB402" s="1054"/>
      <c r="AC402" s="70"/>
      <c r="AD402" s="71"/>
      <c r="AE402" s="72"/>
    </row>
    <row r="403" spans="1:31">
      <c r="A403" s="576"/>
      <c r="B403" s="561"/>
      <c r="C403" s="581"/>
      <c r="D403" s="588"/>
      <c r="E403" s="1318"/>
      <c r="F403" s="1403"/>
      <c r="G403" s="91"/>
      <c r="H403" s="1746" t="s">
        <v>352</v>
      </c>
      <c r="I403" s="1746"/>
      <c r="J403" s="1746"/>
      <c r="K403" s="1746"/>
      <c r="L403" s="1746"/>
      <c r="M403" s="1746"/>
      <c r="N403" s="1746"/>
      <c r="O403" s="1746"/>
      <c r="P403" s="1746"/>
      <c r="Q403" s="1746"/>
      <c r="R403" s="1746"/>
      <c r="S403" s="1746"/>
      <c r="T403" s="1746"/>
      <c r="U403" s="1746"/>
      <c r="V403" s="1746"/>
      <c r="W403" s="1746"/>
      <c r="X403" s="1746"/>
      <c r="Y403" s="1746"/>
      <c r="Z403" s="1746"/>
      <c r="AA403" s="1746"/>
      <c r="AB403" s="1747"/>
      <c r="AC403" s="70"/>
      <c r="AD403" s="71"/>
      <c r="AE403" s="72"/>
    </row>
    <row r="404" spans="1:31">
      <c r="A404" s="576"/>
      <c r="B404" s="561"/>
      <c r="C404" s="581"/>
      <c r="D404" s="588"/>
      <c r="E404" s="1318"/>
      <c r="F404" s="1403"/>
      <c r="G404" s="91"/>
      <c r="H404" s="1746"/>
      <c r="I404" s="1746"/>
      <c r="J404" s="1746"/>
      <c r="K404" s="1746"/>
      <c r="L404" s="1746"/>
      <c r="M404" s="1746"/>
      <c r="N404" s="1746"/>
      <c r="O404" s="1746"/>
      <c r="P404" s="1746"/>
      <c r="Q404" s="1746"/>
      <c r="R404" s="1746"/>
      <c r="S404" s="1746"/>
      <c r="T404" s="1746"/>
      <c r="U404" s="1746"/>
      <c r="V404" s="1746"/>
      <c r="W404" s="1746"/>
      <c r="X404" s="1746"/>
      <c r="Y404" s="1746"/>
      <c r="Z404" s="1746"/>
      <c r="AA404" s="1746"/>
      <c r="AB404" s="1747"/>
      <c r="AC404" s="70"/>
      <c r="AD404" s="71"/>
      <c r="AE404" s="72"/>
    </row>
    <row r="405" spans="1:31">
      <c r="A405" s="576"/>
      <c r="B405" s="561"/>
      <c r="C405" s="581"/>
      <c r="D405" s="588"/>
      <c r="E405" s="1318"/>
      <c r="F405" s="1403"/>
      <c r="G405" s="91"/>
      <c r="H405" s="92"/>
      <c r="I405" s="92"/>
      <c r="J405" s="92"/>
      <c r="K405" s="93"/>
      <c r="L405" s="275"/>
      <c r="M405" s="275"/>
      <c r="N405" s="275"/>
      <c r="O405" s="580"/>
      <c r="P405" s="645"/>
      <c r="Q405" s="42"/>
      <c r="R405" s="42"/>
      <c r="S405" s="42"/>
      <c r="T405" s="580"/>
      <c r="U405" s="580"/>
      <c r="V405" s="43"/>
      <c r="W405" s="43"/>
      <c r="X405" s="43"/>
      <c r="Y405" s="558"/>
      <c r="Z405" s="582"/>
      <c r="AA405" s="582"/>
      <c r="AB405" s="582"/>
      <c r="AC405" s="70"/>
      <c r="AD405" s="71"/>
      <c r="AE405" s="72"/>
    </row>
    <row r="406" spans="1:31">
      <c r="A406" s="576"/>
      <c r="B406" s="561"/>
      <c r="C406" s="581"/>
      <c r="D406" s="588"/>
      <c r="E406" s="1318"/>
      <c r="F406" s="1403"/>
      <c r="G406" s="623"/>
      <c r="H406" s="623" t="s">
        <v>118</v>
      </c>
      <c r="I406" s="623"/>
      <c r="J406" s="623"/>
      <c r="K406" s="623"/>
      <c r="L406" s="623"/>
      <c r="M406" s="623"/>
      <c r="N406" s="623"/>
      <c r="O406" s="623"/>
      <c r="P406" s="623"/>
      <c r="Q406" s="623"/>
      <c r="R406" s="623"/>
      <c r="S406" s="623"/>
      <c r="T406" s="623"/>
      <c r="U406" s="623"/>
      <c r="V406" s="623"/>
      <c r="W406" s="623"/>
      <c r="X406" s="623"/>
      <c r="Y406" s="623"/>
      <c r="Z406" s="623"/>
      <c r="AA406" s="623"/>
      <c r="AB406" s="623"/>
      <c r="AC406" s="70"/>
      <c r="AD406" s="71"/>
      <c r="AE406" s="72"/>
    </row>
    <row r="407" spans="1:31">
      <c r="A407" s="576"/>
      <c r="B407" s="561"/>
      <c r="C407" s="581"/>
      <c r="D407" s="588"/>
      <c r="E407" s="1318"/>
      <c r="F407" s="1403"/>
      <c r="G407" s="623"/>
      <c r="H407" s="1490"/>
      <c r="I407" s="1491"/>
      <c r="J407" s="1491"/>
      <c r="K407" s="1491"/>
      <c r="L407" s="1491"/>
      <c r="M407" s="1491"/>
      <c r="N407" s="1491"/>
      <c r="O407" s="1491"/>
      <c r="P407" s="1491"/>
      <c r="Q407" s="1491"/>
      <c r="R407" s="1078" t="s">
        <v>105</v>
      </c>
      <c r="S407" s="1078"/>
      <c r="T407" s="1078"/>
      <c r="U407" s="1078" t="s">
        <v>103</v>
      </c>
      <c r="V407" s="1078"/>
      <c r="W407" s="1078"/>
      <c r="X407" s="623"/>
      <c r="Y407" s="623"/>
      <c r="Z407" s="623"/>
      <c r="AA407" s="623"/>
      <c r="AB407" s="120"/>
      <c r="AC407" s="70"/>
      <c r="AD407" s="71"/>
      <c r="AE407" s="72"/>
    </row>
    <row r="408" spans="1:31">
      <c r="A408" s="576"/>
      <c r="B408" s="561"/>
      <c r="C408" s="581"/>
      <c r="D408" s="588"/>
      <c r="E408" s="1318"/>
      <c r="F408" s="1403"/>
      <c r="G408" s="623"/>
      <c r="H408" s="1386" t="s">
        <v>29</v>
      </c>
      <c r="I408" s="1387"/>
      <c r="J408" s="1387"/>
      <c r="K408" s="1387"/>
      <c r="L408" s="1387"/>
      <c r="M408" s="1387"/>
      <c r="N408" s="1387"/>
      <c r="O408" s="1387"/>
      <c r="P408" s="1387"/>
      <c r="Q408" s="1387"/>
      <c r="R408" s="1357" t="s">
        <v>199</v>
      </c>
      <c r="S408" s="1357"/>
      <c r="T408" s="1357"/>
      <c r="U408" s="1357" t="s">
        <v>199</v>
      </c>
      <c r="V408" s="1357"/>
      <c r="W408" s="1357"/>
      <c r="X408" s="623"/>
      <c r="Y408" s="623"/>
      <c r="Z408" s="623"/>
      <c r="AA408" s="623"/>
      <c r="AB408" s="644"/>
      <c r="AC408" s="70"/>
      <c r="AD408" s="71"/>
      <c r="AE408" s="72"/>
    </row>
    <row r="409" spans="1:31">
      <c r="A409" s="576"/>
      <c r="B409" s="561"/>
      <c r="C409" s="581"/>
      <c r="D409" s="588"/>
      <c r="E409" s="1318"/>
      <c r="F409" s="1403"/>
      <c r="G409" s="623"/>
      <c r="H409" s="1386" t="s">
        <v>243</v>
      </c>
      <c r="I409" s="1387"/>
      <c r="J409" s="1387"/>
      <c r="K409" s="1387"/>
      <c r="L409" s="1387"/>
      <c r="M409" s="1387"/>
      <c r="N409" s="1387"/>
      <c r="O409" s="1387"/>
      <c r="P409" s="1387"/>
      <c r="Q409" s="1387"/>
      <c r="R409" s="1357" t="s">
        <v>199</v>
      </c>
      <c r="S409" s="1357"/>
      <c r="T409" s="1357"/>
      <c r="U409" s="1357" t="s">
        <v>199</v>
      </c>
      <c r="V409" s="1357"/>
      <c r="W409" s="1357"/>
      <c r="X409" s="623"/>
      <c r="Y409" s="623"/>
      <c r="Z409" s="623"/>
      <c r="AA409" s="623"/>
      <c r="AB409" s="623"/>
      <c r="AC409" s="70"/>
      <c r="AD409" s="71"/>
      <c r="AE409" s="72"/>
    </row>
    <row r="410" spans="1:31">
      <c r="A410" s="576"/>
      <c r="B410" s="561"/>
      <c r="C410" s="581"/>
      <c r="D410" s="588"/>
      <c r="E410" s="1318"/>
      <c r="F410" s="1403"/>
      <c r="G410" s="623"/>
      <c r="H410" s="1381" t="s">
        <v>252</v>
      </c>
      <c r="I410" s="1382"/>
      <c r="J410" s="1382"/>
      <c r="K410" s="1382"/>
      <c r="L410" s="1382"/>
      <c r="M410" s="1382"/>
      <c r="N410" s="1382"/>
      <c r="O410" s="1382"/>
      <c r="P410" s="1382"/>
      <c r="Q410" s="1383"/>
      <c r="R410" s="1357" t="s">
        <v>199</v>
      </c>
      <c r="S410" s="1357"/>
      <c r="T410" s="1357"/>
      <c r="U410" s="1357" t="s">
        <v>199</v>
      </c>
      <c r="V410" s="1357"/>
      <c r="W410" s="1357"/>
      <c r="X410" s="623"/>
      <c r="Y410" s="623"/>
      <c r="Z410" s="623"/>
      <c r="AA410" s="623"/>
      <c r="AB410" s="120"/>
      <c r="AC410" s="70"/>
      <c r="AD410" s="71"/>
      <c r="AE410" s="72"/>
    </row>
    <row r="411" spans="1:31">
      <c r="A411" s="576"/>
      <c r="B411" s="561"/>
      <c r="C411" s="581"/>
      <c r="D411" s="588"/>
      <c r="E411" s="1318"/>
      <c r="F411" s="1403"/>
      <c r="G411" s="623"/>
      <c r="H411" s="81"/>
      <c r="I411" s="1128" t="s">
        <v>267</v>
      </c>
      <c r="J411" s="1129"/>
      <c r="K411" s="1129"/>
      <c r="L411" s="1129"/>
      <c r="M411" s="1129"/>
      <c r="N411" s="1129"/>
      <c r="O411" s="1129"/>
      <c r="P411" s="1129"/>
      <c r="Q411" s="1130"/>
      <c r="R411" s="1549"/>
      <c r="S411" s="1154"/>
      <c r="T411" s="591" t="s">
        <v>309</v>
      </c>
      <c r="U411" s="1748"/>
      <c r="V411" s="1749"/>
      <c r="W411" s="1750"/>
      <c r="X411" s="623" t="s">
        <v>416</v>
      </c>
      <c r="Y411" s="1730">
        <f>L315</f>
        <v>0</v>
      </c>
      <c r="Z411" s="1730"/>
      <c r="AA411" s="1730"/>
      <c r="AB411" s="644"/>
      <c r="AC411" s="70"/>
      <c r="AD411" s="71"/>
      <c r="AE411" s="72"/>
    </row>
    <row r="412" spans="1:31">
      <c r="A412" s="576"/>
      <c r="B412" s="561"/>
      <c r="C412" s="581"/>
      <c r="D412" s="588"/>
      <c r="E412" s="1318"/>
      <c r="F412" s="1403"/>
      <c r="G412" s="623"/>
      <c r="H412" s="618"/>
      <c r="I412" s="1131"/>
      <c r="J412" s="1132"/>
      <c r="K412" s="1132"/>
      <c r="L412" s="1132"/>
      <c r="M412" s="1132"/>
      <c r="N412" s="1132"/>
      <c r="O412" s="1132"/>
      <c r="P412" s="1132"/>
      <c r="Q412" s="1133"/>
      <c r="R412" s="1466"/>
      <c r="S412" s="1467"/>
      <c r="T412" s="1468"/>
      <c r="U412" s="1549"/>
      <c r="V412" s="1154"/>
      <c r="W412" s="591" t="s">
        <v>309</v>
      </c>
      <c r="X412" s="623" t="s">
        <v>416</v>
      </c>
      <c r="Y412" s="1730">
        <f>L326</f>
        <v>0</v>
      </c>
      <c r="Z412" s="1730"/>
      <c r="AA412" s="1730"/>
      <c r="AB412" s="644"/>
      <c r="AC412" s="70"/>
      <c r="AD412" s="71"/>
      <c r="AE412" s="72"/>
    </row>
    <row r="413" spans="1:31">
      <c r="A413" s="576"/>
      <c r="B413" s="561"/>
      <c r="C413" s="581"/>
      <c r="D413" s="588"/>
      <c r="E413" s="1318"/>
      <c r="F413" s="1403"/>
      <c r="G413" s="623"/>
      <c r="H413" s="1382" t="s">
        <v>30</v>
      </c>
      <c r="I413" s="1382"/>
      <c r="J413" s="1382"/>
      <c r="K413" s="1382"/>
      <c r="L413" s="1382"/>
      <c r="M413" s="1382"/>
      <c r="N413" s="1382"/>
      <c r="O413" s="1382"/>
      <c r="P413" s="1382"/>
      <c r="Q413" s="1383"/>
      <c r="R413" s="1357" t="s">
        <v>199</v>
      </c>
      <c r="S413" s="1357"/>
      <c r="T413" s="1357"/>
      <c r="U413" s="1357" t="s">
        <v>199</v>
      </c>
      <c r="V413" s="1357"/>
      <c r="W413" s="1357"/>
      <c r="X413" s="623"/>
      <c r="Y413" s="623" t="s">
        <v>310</v>
      </c>
      <c r="Z413" s="623"/>
      <c r="AA413" s="623"/>
      <c r="AB413" s="623"/>
      <c r="AC413" s="70"/>
      <c r="AD413" s="71"/>
      <c r="AE413" s="72"/>
    </row>
    <row r="414" spans="1:31">
      <c r="A414" s="576"/>
      <c r="B414" s="561"/>
      <c r="C414" s="581"/>
      <c r="D414" s="588"/>
      <c r="E414" s="1318"/>
      <c r="F414" s="1403"/>
      <c r="G414" s="623"/>
      <c r="H414" s="1382" t="s">
        <v>31</v>
      </c>
      <c r="I414" s="1382"/>
      <c r="J414" s="1382"/>
      <c r="K414" s="1382"/>
      <c r="L414" s="1382"/>
      <c r="M414" s="1382"/>
      <c r="N414" s="1382"/>
      <c r="O414" s="1382"/>
      <c r="P414" s="1382"/>
      <c r="Q414" s="1383"/>
      <c r="R414" s="1357" t="s">
        <v>199</v>
      </c>
      <c r="S414" s="1357"/>
      <c r="T414" s="1357"/>
      <c r="U414" s="1357" t="s">
        <v>199</v>
      </c>
      <c r="V414" s="1357"/>
      <c r="W414" s="1357"/>
      <c r="X414" s="623"/>
      <c r="Y414" s="623"/>
      <c r="Z414" s="623"/>
      <c r="AA414" s="623"/>
      <c r="AB414" s="120"/>
      <c r="AC414" s="70"/>
      <c r="AD414" s="71"/>
      <c r="AE414" s="72"/>
    </row>
    <row r="415" spans="1:31">
      <c r="A415" s="576"/>
      <c r="B415" s="561"/>
      <c r="C415" s="581"/>
      <c r="D415" s="588"/>
      <c r="E415" s="1318"/>
      <c r="F415" s="1403"/>
      <c r="G415" s="623"/>
      <c r="H415" s="1381" t="s">
        <v>268</v>
      </c>
      <c r="I415" s="1382"/>
      <c r="J415" s="1382"/>
      <c r="K415" s="1382"/>
      <c r="L415" s="1382"/>
      <c r="M415" s="1382"/>
      <c r="N415" s="1382"/>
      <c r="O415" s="1382"/>
      <c r="P415" s="1382"/>
      <c r="Q415" s="1383"/>
      <c r="R415" s="1357" t="s">
        <v>199</v>
      </c>
      <c r="S415" s="1357"/>
      <c r="T415" s="1357"/>
      <c r="U415" s="1357" t="s">
        <v>199</v>
      </c>
      <c r="V415" s="1357"/>
      <c r="W415" s="1357"/>
      <c r="X415" s="623"/>
      <c r="Y415" s="623"/>
      <c r="Z415" s="623"/>
      <c r="AA415" s="623"/>
      <c r="AB415" s="623"/>
      <c r="AC415" s="70"/>
      <c r="AD415" s="71"/>
      <c r="AE415" s="72"/>
    </row>
    <row r="416" spans="1:31">
      <c r="A416" s="576"/>
      <c r="B416" s="561"/>
      <c r="C416" s="581"/>
      <c r="D416" s="588"/>
      <c r="E416" s="1318"/>
      <c r="F416" s="1403"/>
      <c r="G416" s="623"/>
      <c r="H416" s="1382" t="s">
        <v>244</v>
      </c>
      <c r="I416" s="1382"/>
      <c r="J416" s="1382"/>
      <c r="K416" s="1382"/>
      <c r="L416" s="1382"/>
      <c r="M416" s="1382"/>
      <c r="N416" s="1382"/>
      <c r="O416" s="1382"/>
      <c r="P416" s="1382"/>
      <c r="Q416" s="1383"/>
      <c r="R416" s="1357" t="s">
        <v>199</v>
      </c>
      <c r="S416" s="1357"/>
      <c r="T416" s="1357"/>
      <c r="U416" s="1357" t="s">
        <v>199</v>
      </c>
      <c r="V416" s="1357"/>
      <c r="W416" s="1357"/>
      <c r="X416" s="623"/>
      <c r="Y416" s="623"/>
      <c r="Z416" s="623"/>
      <c r="AA416" s="623"/>
      <c r="AB416" s="623"/>
      <c r="AC416" s="70"/>
      <c r="AD416" s="71"/>
      <c r="AE416" s="72"/>
    </row>
    <row r="417" spans="1:31">
      <c r="A417" s="576"/>
      <c r="B417" s="561"/>
      <c r="C417" s="581"/>
      <c r="D417" s="588"/>
      <c r="E417" s="1318"/>
      <c r="F417" s="1403"/>
      <c r="G417" s="623"/>
      <c r="H417" s="1384" t="s">
        <v>245</v>
      </c>
      <c r="I417" s="1384"/>
      <c r="J417" s="1384"/>
      <c r="K417" s="1384"/>
      <c r="L417" s="1384"/>
      <c r="M417" s="1384"/>
      <c r="N417" s="1384"/>
      <c r="O417" s="1384"/>
      <c r="P417" s="1384"/>
      <c r="Q417" s="1385"/>
      <c r="R417" s="1357" t="s">
        <v>199</v>
      </c>
      <c r="S417" s="1357"/>
      <c r="T417" s="1357"/>
      <c r="U417" s="1357" t="s">
        <v>199</v>
      </c>
      <c r="V417" s="1357"/>
      <c r="W417" s="1357"/>
      <c r="X417" s="623"/>
      <c r="Y417" s="623"/>
      <c r="Z417" s="623"/>
      <c r="AA417" s="623"/>
      <c r="AB417" s="623"/>
      <c r="AC417" s="70"/>
      <c r="AD417" s="71"/>
      <c r="AE417" s="72"/>
    </row>
    <row r="418" spans="1:31">
      <c r="A418" s="576"/>
      <c r="B418" s="561"/>
      <c r="C418" s="581"/>
      <c r="D418" s="588"/>
      <c r="E418" s="1318"/>
      <c r="F418" s="1403"/>
      <c r="G418" s="623"/>
      <c r="H418" s="1382" t="s">
        <v>32</v>
      </c>
      <c r="I418" s="1382"/>
      <c r="J418" s="1382"/>
      <c r="K418" s="1382"/>
      <c r="L418" s="1382"/>
      <c r="M418" s="1382"/>
      <c r="N418" s="1382"/>
      <c r="O418" s="1382"/>
      <c r="P418" s="1382"/>
      <c r="Q418" s="1383"/>
      <c r="R418" s="1357" t="s">
        <v>199</v>
      </c>
      <c r="S418" s="1357"/>
      <c r="T418" s="1357"/>
      <c r="U418" s="1357" t="s">
        <v>199</v>
      </c>
      <c r="V418" s="1357"/>
      <c r="W418" s="1357"/>
      <c r="X418" s="623"/>
      <c r="Y418" s="623"/>
      <c r="Z418" s="623"/>
      <c r="AA418" s="623"/>
      <c r="AB418" s="623"/>
      <c r="AC418" s="70"/>
      <c r="AD418" s="71"/>
      <c r="AE418" s="72"/>
    </row>
    <row r="419" spans="1:31">
      <c r="A419" s="576"/>
      <c r="B419" s="561"/>
      <c r="C419" s="581"/>
      <c r="D419" s="588"/>
      <c r="E419" s="1318"/>
      <c r="F419" s="1403"/>
      <c r="G419" s="623"/>
      <c r="H419" s="1386" t="s">
        <v>272</v>
      </c>
      <c r="I419" s="1430"/>
      <c r="J419" s="1430"/>
      <c r="K419" s="1430"/>
      <c r="L419" s="1430"/>
      <c r="M419" s="1430"/>
      <c r="N419" s="1430"/>
      <c r="O419" s="1430"/>
      <c r="P419" s="1430"/>
      <c r="Q419" s="1430"/>
      <c r="R419" s="1357" t="s">
        <v>199</v>
      </c>
      <c r="S419" s="1357"/>
      <c r="T419" s="1357"/>
      <c r="U419" s="1357" t="s">
        <v>199</v>
      </c>
      <c r="V419" s="1357"/>
      <c r="W419" s="1357"/>
      <c r="X419" s="623"/>
      <c r="Y419" s="623"/>
      <c r="Z419" s="623"/>
      <c r="AA419" s="623"/>
      <c r="AB419" s="623"/>
      <c r="AC419" s="70"/>
      <c r="AD419" s="71"/>
      <c r="AE419" s="72"/>
    </row>
    <row r="420" spans="1:31">
      <c r="A420" s="576"/>
      <c r="B420" s="561"/>
      <c r="C420" s="581"/>
      <c r="D420" s="588"/>
      <c r="E420" s="1318"/>
      <c r="F420" s="1403"/>
      <c r="G420" s="623"/>
      <c r="H420" s="45"/>
      <c r="I420" s="1430" t="s">
        <v>117</v>
      </c>
      <c r="J420" s="1430"/>
      <c r="K420" s="1430"/>
      <c r="L420" s="1430"/>
      <c r="M420" s="1430"/>
      <c r="N420" s="1430"/>
      <c r="O420" s="1430"/>
      <c r="P420" s="1430"/>
      <c r="Q420" s="1430"/>
      <c r="R420" s="1357" t="s">
        <v>554</v>
      </c>
      <c r="S420" s="1357"/>
      <c r="T420" s="1357"/>
      <c r="U420" s="1357" t="s">
        <v>554</v>
      </c>
      <c r="V420" s="1357"/>
      <c r="W420" s="1357"/>
      <c r="X420" s="623"/>
      <c r="Y420" s="623"/>
      <c r="Z420" s="623"/>
      <c r="AA420" s="623"/>
      <c r="AB420" s="48"/>
      <c r="AC420" s="70"/>
      <c r="AD420" s="71"/>
      <c r="AE420" s="72"/>
    </row>
    <row r="421" spans="1:31">
      <c r="A421" s="576"/>
      <c r="B421" s="561"/>
      <c r="C421" s="581"/>
      <c r="D421" s="588"/>
      <c r="E421" s="1318"/>
      <c r="F421" s="1403"/>
      <c r="G421" s="623"/>
      <c r="H421" s="46"/>
      <c r="I421" s="46"/>
      <c r="J421" s="28"/>
      <c r="K421" s="28"/>
      <c r="L421" s="28"/>
      <c r="M421" s="28"/>
      <c r="N421" s="28"/>
      <c r="O421" s="28"/>
      <c r="P421" s="28"/>
      <c r="Q421" s="28"/>
      <c r="R421" s="28"/>
      <c r="S421" s="28"/>
      <c r="T421" s="28"/>
      <c r="U421" s="28"/>
      <c r="V421" s="28"/>
      <c r="W421" s="47"/>
      <c r="X421" s="47"/>
      <c r="Y421" s="47"/>
      <c r="Z421" s="47"/>
      <c r="AA421" s="47"/>
      <c r="AB421" s="48"/>
      <c r="AC421" s="70"/>
      <c r="AD421" s="71"/>
      <c r="AE421" s="72"/>
    </row>
    <row r="422" spans="1:31">
      <c r="A422" s="576"/>
      <c r="B422" s="561"/>
      <c r="C422" s="581"/>
      <c r="D422" s="588"/>
      <c r="E422" s="1318"/>
      <c r="F422" s="1403"/>
      <c r="G422" s="623"/>
      <c r="H422" s="46"/>
      <c r="I422" s="46"/>
      <c r="J422" s="28"/>
      <c r="K422" s="28"/>
      <c r="L422" s="28"/>
      <c r="M422" s="28"/>
      <c r="N422" s="28"/>
      <c r="O422" s="28"/>
      <c r="P422" s="28"/>
      <c r="Q422" s="28"/>
      <c r="R422" s="28"/>
      <c r="S422" s="28"/>
      <c r="T422" s="28"/>
      <c r="U422" s="28"/>
      <c r="V422" s="28"/>
      <c r="W422" s="47"/>
      <c r="X422" s="47"/>
      <c r="Y422" s="47"/>
      <c r="Z422" s="47"/>
      <c r="AA422" s="47"/>
      <c r="AB422" s="48"/>
      <c r="AC422" s="70"/>
      <c r="AD422" s="71"/>
      <c r="AE422" s="72"/>
    </row>
    <row r="423" spans="1:31">
      <c r="A423" s="576"/>
      <c r="B423" s="561"/>
      <c r="C423" s="581"/>
      <c r="D423" s="588"/>
      <c r="E423" s="1318"/>
      <c r="F423" s="1403"/>
      <c r="G423" s="623"/>
      <c r="H423" s="46"/>
      <c r="I423" s="46"/>
      <c r="J423" s="28"/>
      <c r="K423" s="28"/>
      <c r="L423" s="28"/>
      <c r="M423" s="28"/>
      <c r="N423" s="28"/>
      <c r="O423" s="28"/>
      <c r="P423" s="28"/>
      <c r="Q423" s="28"/>
      <c r="R423" s="28"/>
      <c r="S423" s="28"/>
      <c r="T423" s="28"/>
      <c r="U423" s="28"/>
      <c r="V423" s="28"/>
      <c r="W423" s="47"/>
      <c r="X423" s="47"/>
      <c r="Y423" s="47"/>
      <c r="Z423" s="47"/>
      <c r="AA423" s="47"/>
      <c r="AB423" s="48"/>
      <c r="AC423" s="70"/>
      <c r="AD423" s="71"/>
      <c r="AE423" s="72"/>
    </row>
    <row r="424" spans="1:31">
      <c r="A424" s="576"/>
      <c r="B424" s="561"/>
      <c r="C424" s="581"/>
      <c r="D424" s="588"/>
      <c r="E424" s="1318"/>
      <c r="F424" s="1403"/>
      <c r="G424" s="623"/>
      <c r="H424" s="46"/>
      <c r="I424" s="46"/>
      <c r="J424" s="28"/>
      <c r="K424" s="28"/>
      <c r="L424" s="28"/>
      <c r="M424" s="28"/>
      <c r="N424" s="28"/>
      <c r="O424" s="28"/>
      <c r="P424" s="28"/>
      <c r="Q424" s="28"/>
      <c r="R424" s="28"/>
      <c r="S424" s="28"/>
      <c r="T424" s="28"/>
      <c r="U424" s="28"/>
      <c r="V424" s="28"/>
      <c r="W424" s="47"/>
      <c r="X424" s="47"/>
      <c r="Y424" s="47"/>
      <c r="Z424" s="47"/>
      <c r="AA424" s="47"/>
      <c r="AB424" s="48"/>
      <c r="AC424" s="70"/>
      <c r="AD424" s="71"/>
      <c r="AE424" s="72"/>
    </row>
    <row r="425" spans="1:31">
      <c r="A425" s="598"/>
      <c r="B425" s="563"/>
      <c r="C425" s="585"/>
      <c r="D425" s="632"/>
      <c r="E425" s="1547"/>
      <c r="F425" s="1548"/>
      <c r="G425" s="66"/>
      <c r="H425" s="238"/>
      <c r="I425" s="238"/>
      <c r="J425" s="33"/>
      <c r="K425" s="33"/>
      <c r="L425" s="33"/>
      <c r="M425" s="33"/>
      <c r="N425" s="33"/>
      <c r="O425" s="33"/>
      <c r="P425" s="33"/>
      <c r="Q425" s="33"/>
      <c r="R425" s="33"/>
      <c r="S425" s="33"/>
      <c r="T425" s="33"/>
      <c r="U425" s="33"/>
      <c r="V425" s="33"/>
      <c r="W425" s="239"/>
      <c r="X425" s="239"/>
      <c r="Y425" s="239"/>
      <c r="Z425" s="239"/>
      <c r="AA425" s="239"/>
      <c r="AB425" s="240"/>
      <c r="AC425" s="73"/>
      <c r="AD425" s="74"/>
      <c r="AE425" s="75"/>
    </row>
    <row r="426" spans="1:31">
      <c r="A426" s="576"/>
      <c r="B426" s="561"/>
      <c r="C426" s="581"/>
      <c r="D426" s="588"/>
      <c r="E426" s="561"/>
      <c r="F426" s="562"/>
      <c r="G426" s="25"/>
      <c r="H426" s="623"/>
      <c r="I426" s="623"/>
      <c r="J426" s="26"/>
      <c r="K426" s="24"/>
      <c r="L426" s="67"/>
      <c r="M426" s="67"/>
      <c r="N426" s="67"/>
      <c r="O426" s="67"/>
      <c r="P426" s="67"/>
      <c r="Q426" s="67"/>
      <c r="R426" s="67"/>
      <c r="S426" s="67"/>
      <c r="T426" s="583"/>
      <c r="U426" s="583"/>
      <c r="V426" s="583"/>
      <c r="W426" s="583"/>
      <c r="X426" s="623"/>
      <c r="Y426" s="623"/>
      <c r="Z426" s="623"/>
      <c r="AA426" s="623"/>
      <c r="AB426" s="624"/>
      <c r="AC426" s="70"/>
      <c r="AD426" s="71"/>
      <c r="AE426" s="72"/>
    </row>
    <row r="427" spans="1:31">
      <c r="A427" s="576"/>
      <c r="B427" s="561"/>
      <c r="C427" s="581"/>
      <c r="D427" s="588"/>
      <c r="E427" s="561"/>
      <c r="F427" s="562"/>
      <c r="G427" s="25"/>
      <c r="H427" s="623"/>
      <c r="I427" s="623"/>
      <c r="J427" s="26"/>
      <c r="K427" s="26"/>
      <c r="L427" s="67"/>
      <c r="M427" s="67"/>
      <c r="N427" s="67"/>
      <c r="O427" s="67"/>
      <c r="P427" s="67"/>
      <c r="Q427" s="67"/>
      <c r="R427" s="67"/>
      <c r="S427" s="67"/>
      <c r="T427" s="583"/>
      <c r="U427" s="583"/>
      <c r="V427" s="583"/>
      <c r="W427" s="583"/>
      <c r="X427" s="623"/>
      <c r="Y427" s="623"/>
      <c r="Z427" s="623"/>
      <c r="AA427" s="623"/>
      <c r="AB427" s="624"/>
      <c r="AC427" s="70"/>
      <c r="AD427" s="71"/>
      <c r="AE427" s="72"/>
    </row>
    <row r="428" spans="1:31">
      <c r="A428" s="576"/>
      <c r="B428" s="561"/>
      <c r="C428" s="581"/>
      <c r="D428" s="588"/>
      <c r="E428" s="1752" t="s">
        <v>562</v>
      </c>
      <c r="F428" s="1403"/>
      <c r="G428" s="623"/>
      <c r="H428" s="595" t="s">
        <v>176</v>
      </c>
      <c r="I428" s="581"/>
      <c r="J428" s="581"/>
      <c r="K428" s="581"/>
      <c r="L428" s="581"/>
      <c r="M428" s="581"/>
      <c r="N428" s="581"/>
      <c r="O428" s="581"/>
      <c r="P428" s="623"/>
      <c r="Q428" s="623"/>
      <c r="R428" s="623"/>
      <c r="S428" s="623"/>
      <c r="T428" s="623"/>
      <c r="U428" s="623"/>
      <c r="V428" s="581"/>
      <c r="W428" s="581"/>
      <c r="X428" s="581"/>
      <c r="Y428" s="581"/>
      <c r="Z428" s="581"/>
      <c r="AA428" s="581"/>
      <c r="AB428" s="624"/>
      <c r="AC428" s="70"/>
      <c r="AD428" s="71"/>
      <c r="AE428" s="72"/>
    </row>
    <row r="429" spans="1:31">
      <c r="A429" s="576"/>
      <c r="B429" s="561"/>
      <c r="C429" s="581"/>
      <c r="D429" s="588"/>
      <c r="E429" s="1318"/>
      <c r="F429" s="1403"/>
      <c r="G429" s="623"/>
      <c r="H429" s="1516" t="s">
        <v>119</v>
      </c>
      <c r="I429" s="1516"/>
      <c r="J429" s="1516"/>
      <c r="K429" s="1516"/>
      <c r="L429" s="1516"/>
      <c r="M429" s="1516"/>
      <c r="N429" s="1516"/>
      <c r="O429" s="1516"/>
      <c r="P429" s="1516"/>
      <c r="Q429" s="1142" t="s">
        <v>199</v>
      </c>
      <c r="R429" s="1143"/>
      <c r="S429" s="1143"/>
      <c r="T429" s="1143"/>
      <c r="U429" s="1144"/>
      <c r="V429" s="581"/>
      <c r="W429" s="581"/>
      <c r="X429" s="581"/>
      <c r="Y429" s="581"/>
      <c r="Z429" s="581"/>
      <c r="AA429" s="581"/>
      <c r="AB429" s="624"/>
      <c r="AC429" s="70"/>
      <c r="AD429" s="71"/>
      <c r="AE429" s="72"/>
    </row>
    <row r="430" spans="1:31">
      <c r="A430" s="576"/>
      <c r="B430" s="561"/>
      <c r="C430" s="581"/>
      <c r="D430" s="588"/>
      <c r="E430" s="1318"/>
      <c r="F430" s="1403"/>
      <c r="G430" s="623"/>
      <c r="H430" s="581"/>
      <c r="I430" s="581"/>
      <c r="J430" s="581"/>
      <c r="K430" s="581"/>
      <c r="L430" s="581"/>
      <c r="M430" s="581"/>
      <c r="N430" s="581"/>
      <c r="O430" s="581"/>
      <c r="P430" s="581"/>
      <c r="Q430" s="581"/>
      <c r="R430" s="581"/>
      <c r="S430" s="581"/>
      <c r="T430" s="581"/>
      <c r="U430" s="581"/>
      <c r="V430" s="581"/>
      <c r="W430" s="581"/>
      <c r="X430" s="581"/>
      <c r="Y430" s="581"/>
      <c r="Z430" s="581"/>
      <c r="AA430" s="581"/>
      <c r="AB430" s="624"/>
      <c r="AC430" s="70"/>
      <c r="AD430" s="71"/>
      <c r="AE430" s="72"/>
    </row>
    <row r="431" spans="1:31">
      <c r="A431" s="576"/>
      <c r="B431" s="561"/>
      <c r="C431" s="581"/>
      <c r="D431" s="588"/>
      <c r="E431" s="1318"/>
      <c r="F431" s="1403"/>
      <c r="G431" s="623"/>
      <c r="H431" s="581"/>
      <c r="I431" s="581"/>
      <c r="J431" s="581"/>
      <c r="K431" s="581"/>
      <c r="L431" s="581"/>
      <c r="M431" s="581"/>
      <c r="N431" s="581"/>
      <c r="O431" s="581"/>
      <c r="P431" s="581"/>
      <c r="Q431" s="581"/>
      <c r="R431" s="581"/>
      <c r="S431" s="581"/>
      <c r="T431" s="581"/>
      <c r="U431" s="581"/>
      <c r="V431" s="581"/>
      <c r="W431" s="581"/>
      <c r="X431" s="581"/>
      <c r="Y431" s="581"/>
      <c r="Z431" s="581"/>
      <c r="AA431" s="581"/>
      <c r="AB431" s="624"/>
      <c r="AC431" s="70"/>
      <c r="AD431" s="71"/>
      <c r="AE431" s="72"/>
    </row>
    <row r="432" spans="1:31">
      <c r="A432" s="576"/>
      <c r="B432" s="561"/>
      <c r="C432" s="581"/>
      <c r="D432" s="588"/>
      <c r="E432" s="1318"/>
      <c r="F432" s="1403"/>
      <c r="G432" s="623"/>
      <c r="H432" s="581"/>
      <c r="I432" s="581"/>
      <c r="J432" s="581"/>
      <c r="K432" s="581"/>
      <c r="L432" s="581"/>
      <c r="M432" s="581"/>
      <c r="N432" s="581"/>
      <c r="O432" s="581"/>
      <c r="P432" s="581"/>
      <c r="Q432" s="581"/>
      <c r="R432" s="581"/>
      <c r="S432" s="581"/>
      <c r="T432" s="581"/>
      <c r="U432" s="581"/>
      <c r="V432" s="581"/>
      <c r="W432" s="581"/>
      <c r="X432" s="581"/>
      <c r="Y432" s="581"/>
      <c r="Z432" s="581"/>
      <c r="AA432" s="581"/>
      <c r="AB432" s="624"/>
      <c r="AC432" s="70"/>
      <c r="AD432" s="71"/>
      <c r="AE432" s="72"/>
    </row>
    <row r="433" spans="1:31">
      <c r="A433" s="576"/>
      <c r="B433" s="561"/>
      <c r="C433" s="581"/>
      <c r="D433" s="588"/>
      <c r="E433" s="1318"/>
      <c r="F433" s="1403"/>
      <c r="G433" s="623"/>
      <c r="H433" s="581"/>
      <c r="I433" s="581"/>
      <c r="J433" s="581"/>
      <c r="K433" s="581"/>
      <c r="L433" s="581"/>
      <c r="M433" s="581"/>
      <c r="N433" s="581"/>
      <c r="O433" s="581"/>
      <c r="P433" s="581"/>
      <c r="Q433" s="581"/>
      <c r="R433" s="581"/>
      <c r="S433" s="581"/>
      <c r="T433" s="581"/>
      <c r="U433" s="581"/>
      <c r="V433" s="581"/>
      <c r="W433" s="581"/>
      <c r="X433" s="581"/>
      <c r="Y433" s="581"/>
      <c r="Z433" s="581"/>
      <c r="AA433" s="581"/>
      <c r="AB433" s="624"/>
      <c r="AC433" s="70"/>
      <c r="AD433" s="71"/>
      <c r="AE433" s="72"/>
    </row>
    <row r="434" spans="1:31">
      <c r="A434" s="576"/>
      <c r="B434" s="561"/>
      <c r="C434" s="581"/>
      <c r="D434" s="588"/>
      <c r="E434" s="1318"/>
      <c r="F434" s="1403"/>
      <c r="G434" s="623"/>
      <c r="H434" s="581"/>
      <c r="I434" s="581"/>
      <c r="J434" s="581"/>
      <c r="K434" s="581"/>
      <c r="L434" s="581"/>
      <c r="M434" s="581"/>
      <c r="N434" s="581"/>
      <c r="O434" s="581"/>
      <c r="P434" s="581"/>
      <c r="Q434" s="581"/>
      <c r="R434" s="581"/>
      <c r="S434" s="581"/>
      <c r="T434" s="581"/>
      <c r="U434" s="581"/>
      <c r="V434" s="581"/>
      <c r="W434" s="581"/>
      <c r="X434" s="581"/>
      <c r="Y434" s="581"/>
      <c r="Z434" s="581"/>
      <c r="AA434" s="581"/>
      <c r="AB434" s="624"/>
      <c r="AC434" s="70"/>
      <c r="AD434" s="71"/>
      <c r="AE434" s="72"/>
    </row>
    <row r="435" spans="1:31">
      <c r="A435" s="576"/>
      <c r="B435" s="561"/>
      <c r="C435" s="581"/>
      <c r="D435" s="588"/>
      <c r="E435" s="1318"/>
      <c r="F435" s="1403"/>
      <c r="G435" s="623"/>
      <c r="H435" s="581"/>
      <c r="I435" s="581"/>
      <c r="J435" s="581"/>
      <c r="K435" s="581"/>
      <c r="L435" s="581"/>
      <c r="M435" s="581"/>
      <c r="N435" s="581"/>
      <c r="O435" s="581"/>
      <c r="P435" s="581"/>
      <c r="Q435" s="581"/>
      <c r="R435" s="581"/>
      <c r="S435" s="581"/>
      <c r="T435" s="581"/>
      <c r="U435" s="581"/>
      <c r="V435" s="581"/>
      <c r="W435" s="581"/>
      <c r="X435" s="581"/>
      <c r="Y435" s="581"/>
      <c r="Z435" s="581"/>
      <c r="AA435" s="581"/>
      <c r="AB435" s="624"/>
      <c r="AC435" s="70"/>
      <c r="AD435" s="71"/>
      <c r="AE435" s="72"/>
    </row>
    <row r="436" spans="1:31">
      <c r="A436" s="576"/>
      <c r="B436" s="561"/>
      <c r="C436" s="581"/>
      <c r="D436" s="588"/>
      <c r="E436" s="1318"/>
      <c r="F436" s="1403"/>
      <c r="G436" s="623"/>
      <c r="H436" s="581"/>
      <c r="I436" s="581"/>
      <c r="J436" s="581"/>
      <c r="K436" s="581"/>
      <c r="L436" s="581"/>
      <c r="M436" s="581"/>
      <c r="N436" s="581"/>
      <c r="O436" s="581"/>
      <c r="P436" s="581"/>
      <c r="Q436" s="581"/>
      <c r="R436" s="581"/>
      <c r="S436" s="581"/>
      <c r="T436" s="581"/>
      <c r="U436" s="581"/>
      <c r="V436" s="581"/>
      <c r="W436" s="581"/>
      <c r="X436" s="581"/>
      <c r="Y436" s="581"/>
      <c r="Z436" s="581"/>
      <c r="AA436" s="581"/>
      <c r="AB436" s="624"/>
      <c r="AC436" s="70"/>
      <c r="AD436" s="71"/>
      <c r="AE436" s="72"/>
    </row>
    <row r="437" spans="1:31">
      <c r="A437" s="576"/>
      <c r="B437" s="561"/>
      <c r="C437" s="581"/>
      <c r="D437" s="588"/>
      <c r="E437" s="1318"/>
      <c r="F437" s="1403"/>
      <c r="G437" s="623"/>
      <c r="H437" s="581"/>
      <c r="I437" s="581"/>
      <c r="J437" s="581"/>
      <c r="K437" s="581"/>
      <c r="L437" s="581"/>
      <c r="M437" s="581"/>
      <c r="N437" s="581"/>
      <c r="O437" s="581"/>
      <c r="P437" s="581"/>
      <c r="Q437" s="581"/>
      <c r="R437" s="581"/>
      <c r="S437" s="581"/>
      <c r="T437" s="581"/>
      <c r="U437" s="581"/>
      <c r="V437" s="581"/>
      <c r="W437" s="581"/>
      <c r="X437" s="581"/>
      <c r="Y437" s="581"/>
      <c r="Z437" s="581"/>
      <c r="AA437" s="581"/>
      <c r="AB437" s="624"/>
      <c r="AC437" s="70"/>
      <c r="AD437" s="71"/>
      <c r="AE437" s="72"/>
    </row>
    <row r="438" spans="1:31">
      <c r="A438" s="576"/>
      <c r="B438" s="561"/>
      <c r="C438" s="581"/>
      <c r="D438" s="588"/>
      <c r="E438" s="1318"/>
      <c r="F438" s="1403"/>
      <c r="G438" s="623"/>
      <c r="H438" s="581"/>
      <c r="I438" s="581"/>
      <c r="J438" s="581"/>
      <c r="K438" s="581"/>
      <c r="L438" s="581"/>
      <c r="M438" s="581"/>
      <c r="N438" s="581"/>
      <c r="O438" s="581"/>
      <c r="P438" s="581"/>
      <c r="Q438" s="581"/>
      <c r="R438" s="581"/>
      <c r="S438" s="581"/>
      <c r="T438" s="581"/>
      <c r="U438" s="581"/>
      <c r="V438" s="581"/>
      <c r="W438" s="581"/>
      <c r="X438" s="581"/>
      <c r="Y438" s="581"/>
      <c r="Z438" s="581"/>
      <c r="AA438" s="581"/>
      <c r="AB438" s="624"/>
      <c r="AC438" s="70"/>
      <c r="AD438" s="71"/>
      <c r="AE438" s="72"/>
    </row>
    <row r="439" spans="1:31">
      <c r="A439" s="576"/>
      <c r="B439" s="561"/>
      <c r="C439" s="581"/>
      <c r="D439" s="588"/>
      <c r="E439" s="1318"/>
      <c r="F439" s="1403"/>
      <c r="G439" s="623"/>
      <c r="H439" s="581"/>
      <c r="I439" s="581"/>
      <c r="J439" s="581"/>
      <c r="K439" s="581"/>
      <c r="L439" s="581"/>
      <c r="M439" s="581"/>
      <c r="N439" s="581"/>
      <c r="O439" s="581"/>
      <c r="P439" s="581"/>
      <c r="Q439" s="581"/>
      <c r="R439" s="581"/>
      <c r="S439" s="581"/>
      <c r="T439" s="581"/>
      <c r="U439" s="581"/>
      <c r="V439" s="581"/>
      <c r="W439" s="581"/>
      <c r="X439" s="581"/>
      <c r="Y439" s="581"/>
      <c r="Z439" s="581"/>
      <c r="AA439" s="581"/>
      <c r="AB439" s="624"/>
      <c r="AC439" s="70"/>
      <c r="AD439" s="71"/>
      <c r="AE439" s="72"/>
    </row>
    <row r="440" spans="1:31">
      <c r="A440" s="576"/>
      <c r="B440" s="561"/>
      <c r="C440" s="581"/>
      <c r="D440" s="588"/>
      <c r="E440" s="1318"/>
      <c r="F440" s="1403"/>
      <c r="G440" s="623"/>
      <c r="H440" s="581"/>
      <c r="I440" s="581"/>
      <c r="J440" s="581"/>
      <c r="K440" s="581"/>
      <c r="L440" s="581"/>
      <c r="M440" s="581"/>
      <c r="N440" s="581"/>
      <c r="O440" s="581"/>
      <c r="P440" s="581"/>
      <c r="Q440" s="581"/>
      <c r="R440" s="581"/>
      <c r="S440" s="581"/>
      <c r="T440" s="581"/>
      <c r="U440" s="581"/>
      <c r="V440" s="581"/>
      <c r="W440" s="581"/>
      <c r="X440" s="581"/>
      <c r="Y440" s="581"/>
      <c r="Z440" s="581"/>
      <c r="AA440" s="581"/>
      <c r="AB440" s="624"/>
      <c r="AC440" s="70"/>
      <c r="AD440" s="71"/>
      <c r="AE440" s="72"/>
    </row>
    <row r="441" spans="1:31">
      <c r="A441" s="576"/>
      <c r="B441" s="561"/>
      <c r="C441" s="581"/>
      <c r="D441" s="588"/>
      <c r="E441" s="1318"/>
      <c r="F441" s="1403"/>
      <c r="G441" s="623"/>
      <c r="H441" s="581"/>
      <c r="I441" s="581"/>
      <c r="J441" s="581"/>
      <c r="K441" s="581"/>
      <c r="L441" s="581"/>
      <c r="M441" s="581"/>
      <c r="N441" s="581"/>
      <c r="O441" s="581"/>
      <c r="P441" s="581"/>
      <c r="Q441" s="581"/>
      <c r="R441" s="581"/>
      <c r="S441" s="581"/>
      <c r="T441" s="581"/>
      <c r="U441" s="581"/>
      <c r="V441" s="581"/>
      <c r="W441" s="581"/>
      <c r="X441" s="581"/>
      <c r="Y441" s="581"/>
      <c r="Z441" s="581"/>
      <c r="AA441" s="581"/>
      <c r="AB441" s="624"/>
      <c r="AC441" s="70"/>
      <c r="AD441" s="71"/>
      <c r="AE441" s="72"/>
    </row>
    <row r="442" spans="1:31">
      <c r="A442" s="576"/>
      <c r="B442" s="561"/>
      <c r="C442" s="581"/>
      <c r="D442" s="588"/>
      <c r="E442" s="1318"/>
      <c r="F442" s="1403"/>
      <c r="G442" s="623"/>
      <c r="H442" s="581"/>
      <c r="I442" s="581"/>
      <c r="J442" s="581"/>
      <c r="K442" s="581"/>
      <c r="L442" s="581"/>
      <c r="M442" s="581"/>
      <c r="N442" s="581"/>
      <c r="O442" s="581"/>
      <c r="P442" s="581"/>
      <c r="Q442" s="581"/>
      <c r="R442" s="581"/>
      <c r="S442" s="581"/>
      <c r="T442" s="581"/>
      <c r="U442" s="581"/>
      <c r="V442" s="581"/>
      <c r="W442" s="581"/>
      <c r="X442" s="581"/>
      <c r="Y442" s="581"/>
      <c r="Z442" s="581"/>
      <c r="AA442" s="581"/>
      <c r="AB442" s="624"/>
      <c r="AC442" s="70"/>
      <c r="AD442" s="71"/>
      <c r="AE442" s="72"/>
    </row>
    <row r="443" spans="1:31">
      <c r="A443" s="576"/>
      <c r="B443" s="561"/>
      <c r="C443" s="581"/>
      <c r="D443" s="588"/>
      <c r="E443" s="1318"/>
      <c r="F443" s="1403"/>
      <c r="G443" s="623"/>
      <c r="H443" s="581"/>
      <c r="I443" s="581"/>
      <c r="J443" s="581"/>
      <c r="K443" s="581"/>
      <c r="L443" s="581"/>
      <c r="M443" s="581"/>
      <c r="N443" s="581"/>
      <c r="O443" s="581"/>
      <c r="P443" s="581"/>
      <c r="Q443" s="581"/>
      <c r="R443" s="581"/>
      <c r="S443" s="581"/>
      <c r="T443" s="581"/>
      <c r="U443" s="581"/>
      <c r="V443" s="581"/>
      <c r="W443" s="581"/>
      <c r="X443" s="581"/>
      <c r="Y443" s="581"/>
      <c r="Z443" s="581"/>
      <c r="AA443" s="581"/>
      <c r="AB443" s="624"/>
      <c r="AC443" s="70"/>
      <c r="AD443" s="71"/>
      <c r="AE443" s="72"/>
    </row>
    <row r="444" spans="1:31">
      <c r="A444" s="576"/>
      <c r="B444" s="561"/>
      <c r="C444" s="581"/>
      <c r="D444" s="588"/>
      <c r="E444" s="1318"/>
      <c r="F444" s="1403"/>
      <c r="G444" s="623"/>
      <c r="H444" s="581"/>
      <c r="I444" s="581"/>
      <c r="J444" s="581"/>
      <c r="K444" s="581"/>
      <c r="L444" s="581"/>
      <c r="M444" s="581"/>
      <c r="N444" s="581"/>
      <c r="O444" s="581"/>
      <c r="P444" s="581"/>
      <c r="Q444" s="581"/>
      <c r="R444" s="581"/>
      <c r="S444" s="581"/>
      <c r="T444" s="581"/>
      <c r="U444" s="581"/>
      <c r="V444" s="581"/>
      <c r="W444" s="581"/>
      <c r="X444" s="581"/>
      <c r="Y444" s="581"/>
      <c r="Z444" s="581"/>
      <c r="AA444" s="581"/>
      <c r="AB444" s="624"/>
      <c r="AC444" s="70"/>
      <c r="AD444" s="71"/>
      <c r="AE444" s="72"/>
    </row>
    <row r="445" spans="1:31">
      <c r="A445" s="576"/>
      <c r="B445" s="561"/>
      <c r="C445" s="581"/>
      <c r="D445" s="588"/>
      <c r="E445" s="1318"/>
      <c r="F445" s="1403"/>
      <c r="G445" s="623"/>
      <c r="H445" s="581"/>
      <c r="I445" s="581"/>
      <c r="J445" s="581"/>
      <c r="K445" s="581"/>
      <c r="L445" s="581"/>
      <c r="M445" s="581"/>
      <c r="N445" s="581"/>
      <c r="O445" s="581"/>
      <c r="P445" s="581"/>
      <c r="Q445" s="581"/>
      <c r="R445" s="581"/>
      <c r="S445" s="581"/>
      <c r="T445" s="581"/>
      <c r="U445" s="581"/>
      <c r="V445" s="581"/>
      <c r="W445" s="581"/>
      <c r="X445" s="581"/>
      <c r="Y445" s="581"/>
      <c r="Z445" s="581"/>
      <c r="AA445" s="581"/>
      <c r="AB445" s="624"/>
      <c r="AC445" s="70"/>
      <c r="AD445" s="71"/>
      <c r="AE445" s="72"/>
    </row>
    <row r="446" spans="1:31">
      <c r="A446" s="576"/>
      <c r="B446" s="561"/>
      <c r="C446" s="581"/>
      <c r="D446" s="588"/>
      <c r="E446" s="1318"/>
      <c r="F446" s="1403"/>
      <c r="G446" s="623"/>
      <c r="H446" s="581"/>
      <c r="I446" s="581"/>
      <c r="J446" s="581"/>
      <c r="K446" s="581"/>
      <c r="L446" s="581"/>
      <c r="M446" s="581"/>
      <c r="N446" s="581"/>
      <c r="O446" s="581"/>
      <c r="P446" s="581"/>
      <c r="Q446" s="581"/>
      <c r="R446" s="581"/>
      <c r="S446" s="581"/>
      <c r="T446" s="581"/>
      <c r="U446" s="581"/>
      <c r="V446" s="581"/>
      <c r="W446" s="581"/>
      <c r="X446" s="581"/>
      <c r="Y446" s="581"/>
      <c r="Z446" s="581"/>
      <c r="AA446" s="581"/>
      <c r="AB446" s="624"/>
      <c r="AC446" s="70"/>
      <c r="AD446" s="71"/>
      <c r="AE446" s="72"/>
    </row>
    <row r="447" spans="1:31">
      <c r="A447" s="576"/>
      <c r="B447" s="561"/>
      <c r="C447" s="581"/>
      <c r="D447" s="588"/>
      <c r="E447" s="1318"/>
      <c r="F447" s="1403"/>
      <c r="G447" s="623"/>
      <c r="H447" s="581"/>
      <c r="I447" s="581"/>
      <c r="J447" s="581"/>
      <c r="K447" s="581"/>
      <c r="L447" s="581"/>
      <c r="M447" s="581"/>
      <c r="N447" s="581"/>
      <c r="O447" s="581"/>
      <c r="P447" s="581"/>
      <c r="Q447" s="581"/>
      <c r="R447" s="581"/>
      <c r="S447" s="581"/>
      <c r="T447" s="581"/>
      <c r="U447" s="581"/>
      <c r="V447" s="581"/>
      <c r="W447" s="581"/>
      <c r="X447" s="581"/>
      <c r="Y447" s="581"/>
      <c r="Z447" s="581"/>
      <c r="AA447" s="581"/>
      <c r="AB447" s="624"/>
      <c r="AC447" s="70"/>
      <c r="AD447" s="71"/>
      <c r="AE447" s="72"/>
    </row>
    <row r="448" spans="1:31">
      <c r="A448" s="576"/>
      <c r="B448" s="561"/>
      <c r="C448" s="581"/>
      <c r="D448" s="588"/>
      <c r="E448" s="1318"/>
      <c r="F448" s="140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4"/>
      <c r="AC448" s="70"/>
      <c r="AD448" s="71"/>
      <c r="AE448" s="72"/>
    </row>
    <row r="449" spans="1:31">
      <c r="A449" s="576"/>
      <c r="B449" s="561"/>
      <c r="C449" s="581"/>
      <c r="D449" s="588"/>
      <c r="E449" s="1318" t="s">
        <v>417</v>
      </c>
      <c r="F449" s="1403"/>
      <c r="G449" s="623"/>
      <c r="H449" s="595" t="s">
        <v>253</v>
      </c>
      <c r="I449" s="27"/>
      <c r="J449" s="27"/>
      <c r="K449" s="27"/>
      <c r="L449" s="27"/>
      <c r="M449" s="27"/>
      <c r="N449" s="27"/>
      <c r="O449" s="27"/>
      <c r="P449" s="27"/>
      <c r="Q449" s="27"/>
      <c r="R449" s="27"/>
      <c r="S449" s="27"/>
      <c r="T449" s="27"/>
      <c r="U449" s="27"/>
      <c r="V449" s="27"/>
      <c r="W449" s="27"/>
      <c r="X449" s="27"/>
      <c r="Y449" s="27"/>
      <c r="Z449" s="27"/>
      <c r="AA449" s="27"/>
      <c r="AB449" s="624"/>
      <c r="AC449" s="70"/>
      <c r="AD449" s="71"/>
      <c r="AE449" s="72"/>
    </row>
    <row r="450" spans="1:31">
      <c r="A450" s="576"/>
      <c r="B450" s="561"/>
      <c r="C450" s="581"/>
      <c r="D450" s="588"/>
      <c r="E450" s="1318"/>
      <c r="F450" s="1403"/>
      <c r="G450" s="623"/>
      <c r="H450" s="1753"/>
      <c r="I450" s="1754"/>
      <c r="J450" s="1754"/>
      <c r="K450" s="1754"/>
      <c r="L450" s="1754"/>
      <c r="M450" s="1754"/>
      <c r="N450" s="1754"/>
      <c r="O450" s="1755"/>
      <c r="P450" s="1078" t="s">
        <v>114</v>
      </c>
      <c r="Q450" s="1078"/>
      <c r="R450" s="1078"/>
      <c r="S450" s="1078"/>
      <c r="T450" s="1078"/>
      <c r="U450" s="1078"/>
      <c r="V450" s="1647" t="s">
        <v>418</v>
      </c>
      <c r="W450" s="1647"/>
      <c r="X450" s="1647"/>
      <c r="Y450" s="1647"/>
      <c r="Z450" s="1647"/>
      <c r="AA450" s="1647"/>
      <c r="AB450" s="624"/>
      <c r="AC450" s="70"/>
      <c r="AD450" s="71"/>
      <c r="AE450" s="72"/>
    </row>
    <row r="451" spans="1:31">
      <c r="A451" s="576"/>
      <c r="B451" s="561"/>
      <c r="C451" s="581"/>
      <c r="D451" s="588"/>
      <c r="E451" s="1318"/>
      <c r="F451" s="1403"/>
      <c r="G451" s="623"/>
      <c r="H451" s="1756"/>
      <c r="I451" s="1757"/>
      <c r="J451" s="1757"/>
      <c r="K451" s="1757"/>
      <c r="L451" s="1757"/>
      <c r="M451" s="1757"/>
      <c r="N451" s="1757"/>
      <c r="O451" s="1758"/>
      <c r="P451" s="1078"/>
      <c r="Q451" s="1078"/>
      <c r="R451" s="1078"/>
      <c r="S451" s="1078"/>
      <c r="T451" s="1078"/>
      <c r="U451" s="1078"/>
      <c r="V451" s="1647"/>
      <c r="W451" s="1647"/>
      <c r="X451" s="1647"/>
      <c r="Y451" s="1647"/>
      <c r="Z451" s="1647"/>
      <c r="AA451" s="1647"/>
      <c r="AB451" s="624"/>
      <c r="AC451" s="70"/>
      <c r="AD451" s="71"/>
      <c r="AE451" s="72"/>
    </row>
    <row r="452" spans="1:31">
      <c r="A452" s="576"/>
      <c r="B452" s="561"/>
      <c r="C452" s="581"/>
      <c r="D452" s="588"/>
      <c r="E452" s="1318"/>
      <c r="F452" s="1403"/>
      <c r="G452" s="623"/>
      <c r="H452" s="1644" t="s">
        <v>105</v>
      </c>
      <c r="I452" s="1644"/>
      <c r="J452" s="1382" t="s">
        <v>254</v>
      </c>
      <c r="K452" s="1382"/>
      <c r="L452" s="1382"/>
      <c r="M452" s="1382"/>
      <c r="N452" s="1382"/>
      <c r="O452" s="1382"/>
      <c r="P452" s="1142" t="s">
        <v>199</v>
      </c>
      <c r="Q452" s="1143"/>
      <c r="R452" s="1143"/>
      <c r="S452" s="1143"/>
      <c r="T452" s="1143"/>
      <c r="U452" s="1144"/>
      <c r="V452" s="1759"/>
      <c r="W452" s="1760"/>
      <c r="X452" s="1760"/>
      <c r="Y452" s="1760"/>
      <c r="Z452" s="1760"/>
      <c r="AA452" s="1761"/>
      <c r="AB452" s="624"/>
      <c r="AC452" s="70"/>
      <c r="AD452" s="71"/>
      <c r="AE452" s="72"/>
    </row>
    <row r="453" spans="1:31">
      <c r="A453" s="576"/>
      <c r="B453" s="561"/>
      <c r="C453" s="581"/>
      <c r="D453" s="588"/>
      <c r="E453" s="1318"/>
      <c r="F453" s="1403"/>
      <c r="G453" s="623"/>
      <c r="H453" s="1644"/>
      <c r="I453" s="1644"/>
      <c r="J453" s="1382" t="s">
        <v>269</v>
      </c>
      <c r="K453" s="1382"/>
      <c r="L453" s="1382"/>
      <c r="M453" s="1382"/>
      <c r="N453" s="1382"/>
      <c r="O453" s="1382"/>
      <c r="P453" s="1142" t="s">
        <v>199</v>
      </c>
      <c r="Q453" s="1143"/>
      <c r="R453" s="1143"/>
      <c r="S453" s="1143"/>
      <c r="T453" s="1143"/>
      <c r="U453" s="1144"/>
      <c r="V453" s="1142" t="s">
        <v>199</v>
      </c>
      <c r="W453" s="1143"/>
      <c r="X453" s="1143"/>
      <c r="Y453" s="1143"/>
      <c r="Z453" s="1143"/>
      <c r="AA453" s="1144"/>
      <c r="AB453" s="624"/>
      <c r="AC453" s="70"/>
      <c r="AD453" s="71"/>
      <c r="AE453" s="72"/>
    </row>
    <row r="454" spans="1:31">
      <c r="A454" s="576"/>
      <c r="B454" s="561"/>
      <c r="C454" s="581"/>
      <c r="D454" s="588"/>
      <c r="E454" s="1318"/>
      <c r="F454" s="1403"/>
      <c r="G454" s="623"/>
      <c r="H454" s="1644" t="s">
        <v>113</v>
      </c>
      <c r="I454" s="1644"/>
      <c r="J454" s="1382" t="s">
        <v>254</v>
      </c>
      <c r="K454" s="1382"/>
      <c r="L454" s="1382"/>
      <c r="M454" s="1382"/>
      <c r="N454" s="1382"/>
      <c r="O454" s="1382"/>
      <c r="P454" s="1142" t="s">
        <v>199</v>
      </c>
      <c r="Q454" s="1143"/>
      <c r="R454" s="1143"/>
      <c r="S454" s="1143"/>
      <c r="T454" s="1143"/>
      <c r="U454" s="1144"/>
      <c r="V454" s="1759"/>
      <c r="W454" s="1760"/>
      <c r="X454" s="1760"/>
      <c r="Y454" s="1760"/>
      <c r="Z454" s="1760"/>
      <c r="AA454" s="1761"/>
      <c r="AB454" s="624"/>
      <c r="AC454" s="70"/>
      <c r="AD454" s="71"/>
      <c r="AE454" s="72"/>
    </row>
    <row r="455" spans="1:31">
      <c r="A455" s="576"/>
      <c r="B455" s="561"/>
      <c r="C455" s="581"/>
      <c r="D455" s="588"/>
      <c r="E455" s="1318"/>
      <c r="F455" s="1403"/>
      <c r="G455" s="623"/>
      <c r="H455" s="1644"/>
      <c r="I455" s="1644"/>
      <c r="J455" s="1382" t="s">
        <v>269</v>
      </c>
      <c r="K455" s="1382"/>
      <c r="L455" s="1382"/>
      <c r="M455" s="1382"/>
      <c r="N455" s="1382"/>
      <c r="O455" s="1382"/>
      <c r="P455" s="1142" t="s">
        <v>199</v>
      </c>
      <c r="Q455" s="1143"/>
      <c r="R455" s="1143"/>
      <c r="S455" s="1143"/>
      <c r="T455" s="1143"/>
      <c r="U455" s="1144"/>
      <c r="V455" s="1142" t="s">
        <v>160</v>
      </c>
      <c r="W455" s="1143"/>
      <c r="X455" s="1143"/>
      <c r="Y455" s="1143"/>
      <c r="Z455" s="1143"/>
      <c r="AA455" s="1144"/>
      <c r="AB455" s="624"/>
      <c r="AC455" s="70"/>
      <c r="AD455" s="71"/>
      <c r="AE455" s="72"/>
    </row>
    <row r="456" spans="1:31">
      <c r="A456" s="576"/>
      <c r="B456" s="561"/>
      <c r="C456" s="581"/>
      <c r="D456" s="588"/>
      <c r="E456" s="1318"/>
      <c r="F456" s="1403"/>
      <c r="G456" s="25"/>
      <c r="H456" s="594"/>
      <c r="I456" s="594"/>
      <c r="J456" s="594"/>
      <c r="K456" s="594"/>
      <c r="L456" s="594"/>
      <c r="M456" s="594"/>
      <c r="N456" s="594"/>
      <c r="O456" s="594"/>
      <c r="P456" s="580"/>
      <c r="Q456" s="580"/>
      <c r="R456" s="580"/>
      <c r="S456" s="580"/>
      <c r="T456" s="580"/>
      <c r="U456" s="580"/>
      <c r="V456" s="28"/>
      <c r="W456" s="28"/>
      <c r="X456" s="28"/>
      <c r="Y456" s="28"/>
      <c r="Z456" s="28"/>
      <c r="AA456" s="28"/>
      <c r="AB456" s="624"/>
      <c r="AC456" s="70"/>
      <c r="AD456" s="71"/>
      <c r="AE456" s="72"/>
    </row>
    <row r="457" spans="1:31">
      <c r="A457" s="576"/>
      <c r="B457" s="561"/>
      <c r="C457" s="581"/>
      <c r="D457" s="588"/>
      <c r="E457" s="1318"/>
      <c r="F457" s="1403"/>
      <c r="G457" s="623"/>
      <c r="H457" s="1562"/>
      <c r="I457" s="1563"/>
      <c r="J457" s="1563"/>
      <c r="K457" s="1563"/>
      <c r="L457" s="1563"/>
      <c r="M457" s="1563"/>
      <c r="N457" s="1563"/>
      <c r="O457" s="1078" t="s">
        <v>105</v>
      </c>
      <c r="P457" s="1078"/>
      <c r="Q457" s="1078"/>
      <c r="R457" s="1078"/>
      <c r="S457" s="1078"/>
      <c r="T457" s="1078" t="s">
        <v>103</v>
      </c>
      <c r="U457" s="1078"/>
      <c r="V457" s="1078"/>
      <c r="W457" s="1078"/>
      <c r="X457" s="1078"/>
      <c r="Y457" s="623"/>
      <c r="Z457" s="623"/>
      <c r="AA457" s="623"/>
      <c r="AB457" s="624"/>
      <c r="AC457" s="70"/>
      <c r="AD457" s="71"/>
      <c r="AE457" s="72"/>
    </row>
    <row r="458" spans="1:31">
      <c r="A458" s="576"/>
      <c r="B458" s="561"/>
      <c r="C458" s="581"/>
      <c r="D458" s="588"/>
      <c r="E458" s="1318"/>
      <c r="F458" s="1403"/>
      <c r="G458" s="623"/>
      <c r="H458" s="1067" t="s">
        <v>33</v>
      </c>
      <c r="I458" s="1068"/>
      <c r="J458" s="1068"/>
      <c r="K458" s="1068"/>
      <c r="L458" s="1068"/>
      <c r="M458" s="1068"/>
      <c r="N458" s="1068"/>
      <c r="O458" s="1357" t="s">
        <v>199</v>
      </c>
      <c r="P458" s="1357"/>
      <c r="Q458" s="1357"/>
      <c r="R458" s="1357"/>
      <c r="S458" s="1357"/>
      <c r="T458" s="1357" t="s">
        <v>199</v>
      </c>
      <c r="U458" s="1357"/>
      <c r="V458" s="1357"/>
      <c r="W458" s="1357"/>
      <c r="X458" s="1357"/>
      <c r="Y458" s="623"/>
      <c r="Z458" s="623"/>
      <c r="AA458" s="623"/>
      <c r="AB458" s="624"/>
      <c r="AC458" s="70"/>
      <c r="AD458" s="71"/>
      <c r="AE458" s="72"/>
    </row>
    <row r="459" spans="1:31">
      <c r="A459" s="576"/>
      <c r="B459" s="561"/>
      <c r="C459" s="581"/>
      <c r="D459" s="588"/>
      <c r="E459" s="1318"/>
      <c r="F459" s="1403"/>
      <c r="G459" s="623"/>
      <c r="H459" s="1067" t="s">
        <v>34</v>
      </c>
      <c r="I459" s="1068"/>
      <c r="J459" s="1068"/>
      <c r="K459" s="1068"/>
      <c r="L459" s="1068"/>
      <c r="M459" s="1068"/>
      <c r="N459" s="1068"/>
      <c r="O459" s="1357" t="s">
        <v>160</v>
      </c>
      <c r="P459" s="1357"/>
      <c r="Q459" s="1357"/>
      <c r="R459" s="1357"/>
      <c r="S459" s="1357"/>
      <c r="T459" s="1357" t="s">
        <v>160</v>
      </c>
      <c r="U459" s="1357"/>
      <c r="V459" s="1357"/>
      <c r="W459" s="1357"/>
      <c r="X459" s="1357"/>
      <c r="Y459" s="623"/>
      <c r="Z459" s="623"/>
      <c r="AA459" s="623"/>
      <c r="AB459" s="624"/>
      <c r="AC459" s="70"/>
      <c r="AD459" s="71"/>
      <c r="AE459" s="72"/>
    </row>
    <row r="460" spans="1:31">
      <c r="A460" s="576"/>
      <c r="B460" s="561"/>
      <c r="C460" s="581"/>
      <c r="D460" s="588"/>
      <c r="E460" s="1318"/>
      <c r="F460" s="1403"/>
      <c r="G460" s="623"/>
      <c r="H460" s="1067" t="s">
        <v>35</v>
      </c>
      <c r="I460" s="1068"/>
      <c r="J460" s="1068"/>
      <c r="K460" s="1068"/>
      <c r="L460" s="1068"/>
      <c r="M460" s="1068"/>
      <c r="N460" s="1068"/>
      <c r="O460" s="1357" t="s">
        <v>160</v>
      </c>
      <c r="P460" s="1357"/>
      <c r="Q460" s="1357"/>
      <c r="R460" s="1357"/>
      <c r="S460" s="1357"/>
      <c r="T460" s="1357" t="s">
        <v>199</v>
      </c>
      <c r="U460" s="1357"/>
      <c r="V460" s="1357"/>
      <c r="W460" s="1357"/>
      <c r="X460" s="1357"/>
      <c r="Y460" s="623"/>
      <c r="Z460" s="623"/>
      <c r="AA460" s="623"/>
      <c r="AB460" s="624"/>
      <c r="AC460" s="70"/>
      <c r="AD460" s="71"/>
      <c r="AE460" s="72"/>
    </row>
    <row r="461" spans="1:31">
      <c r="A461" s="576"/>
      <c r="B461" s="561"/>
      <c r="C461" s="581"/>
      <c r="D461" s="588"/>
      <c r="E461" s="1318"/>
      <c r="F461" s="1403"/>
      <c r="G461" s="623"/>
      <c r="H461" s="1067" t="s">
        <v>36</v>
      </c>
      <c r="I461" s="1068"/>
      <c r="J461" s="1068"/>
      <c r="K461" s="1068"/>
      <c r="L461" s="1068"/>
      <c r="M461" s="1068"/>
      <c r="N461" s="1068"/>
      <c r="O461" s="1357" t="s">
        <v>160</v>
      </c>
      <c r="P461" s="1357"/>
      <c r="Q461" s="1357"/>
      <c r="R461" s="1357"/>
      <c r="S461" s="1357"/>
      <c r="T461" s="1357" t="s">
        <v>160</v>
      </c>
      <c r="U461" s="1357"/>
      <c r="V461" s="1357"/>
      <c r="W461" s="1357"/>
      <c r="X461" s="1357"/>
      <c r="Y461" s="623"/>
      <c r="Z461" s="623"/>
      <c r="AA461" s="623"/>
      <c r="AB461" s="624"/>
      <c r="AC461" s="70"/>
      <c r="AD461" s="71"/>
      <c r="AE461" s="72"/>
    </row>
    <row r="462" spans="1:31">
      <c r="A462" s="576"/>
      <c r="B462" s="561"/>
      <c r="C462" s="581"/>
      <c r="D462" s="588"/>
      <c r="E462" s="1318"/>
      <c r="F462" s="1403"/>
      <c r="G462" s="623"/>
      <c r="H462" s="1067" t="s">
        <v>37</v>
      </c>
      <c r="I462" s="1068"/>
      <c r="J462" s="1068"/>
      <c r="K462" s="1068"/>
      <c r="L462" s="1068"/>
      <c r="M462" s="1068"/>
      <c r="N462" s="1068"/>
      <c r="O462" s="1357" t="s">
        <v>160</v>
      </c>
      <c r="P462" s="1357"/>
      <c r="Q462" s="1357"/>
      <c r="R462" s="1357"/>
      <c r="S462" s="1357"/>
      <c r="T462" s="1357" t="s">
        <v>160</v>
      </c>
      <c r="U462" s="1357"/>
      <c r="V462" s="1357"/>
      <c r="W462" s="1357"/>
      <c r="X462" s="1357"/>
      <c r="Y462" s="623"/>
      <c r="Z462" s="623"/>
      <c r="AA462" s="623"/>
      <c r="AB462" s="624"/>
      <c r="AC462" s="70"/>
      <c r="AD462" s="71"/>
      <c r="AE462" s="72"/>
    </row>
    <row r="463" spans="1:31">
      <c r="A463" s="576"/>
      <c r="B463" s="561"/>
      <c r="C463" s="581"/>
      <c r="D463" s="588"/>
      <c r="E463" s="1318"/>
      <c r="F463" s="1403"/>
      <c r="G463" s="623"/>
      <c r="H463" s="1067" t="s">
        <v>38</v>
      </c>
      <c r="I463" s="1068"/>
      <c r="J463" s="1068"/>
      <c r="K463" s="1068"/>
      <c r="L463" s="1068"/>
      <c r="M463" s="1068"/>
      <c r="N463" s="1068"/>
      <c r="O463" s="1357" t="s">
        <v>160</v>
      </c>
      <c r="P463" s="1357"/>
      <c r="Q463" s="1357"/>
      <c r="R463" s="1357"/>
      <c r="S463" s="1357"/>
      <c r="T463" s="1357" t="s">
        <v>160</v>
      </c>
      <c r="U463" s="1357"/>
      <c r="V463" s="1357"/>
      <c r="W463" s="1357"/>
      <c r="X463" s="1357"/>
      <c r="Y463" s="623"/>
      <c r="Z463" s="623"/>
      <c r="AA463" s="623"/>
      <c r="AB463" s="624"/>
      <c r="AC463" s="70"/>
      <c r="AD463" s="71"/>
      <c r="AE463" s="72"/>
    </row>
    <row r="464" spans="1:31">
      <c r="A464" s="576"/>
      <c r="B464" s="561"/>
      <c r="C464" s="581"/>
      <c r="D464" s="588"/>
      <c r="E464" s="1318"/>
      <c r="F464" s="1403"/>
      <c r="G464" s="623"/>
      <c r="H464" s="24"/>
      <c r="I464" s="24"/>
      <c r="J464" s="24"/>
      <c r="K464" s="24"/>
      <c r="L464" s="24"/>
      <c r="M464" s="24"/>
      <c r="N464" s="28"/>
      <c r="O464" s="28"/>
      <c r="P464" s="28"/>
      <c r="Q464" s="28"/>
      <c r="R464" s="28"/>
      <c r="S464" s="28"/>
      <c r="T464" s="28"/>
      <c r="U464" s="28"/>
      <c r="V464" s="28"/>
      <c r="W464" s="623"/>
      <c r="X464" s="623"/>
      <c r="Y464" s="623"/>
      <c r="Z464" s="623"/>
      <c r="AA464" s="623"/>
      <c r="AB464" s="624"/>
      <c r="AC464" s="70"/>
      <c r="AD464" s="71"/>
      <c r="AE464" s="72"/>
    </row>
    <row r="465" spans="1:31">
      <c r="A465" s="576"/>
      <c r="B465" s="561"/>
      <c r="C465" s="581"/>
      <c r="D465" s="588"/>
      <c r="E465" s="1318"/>
      <c r="F465" s="1403"/>
      <c r="G465" s="623"/>
      <c r="H465" s="1562"/>
      <c r="I465" s="1563"/>
      <c r="J465" s="1563"/>
      <c r="K465" s="1563"/>
      <c r="L465" s="1563"/>
      <c r="M465" s="1563"/>
      <c r="N465" s="1563"/>
      <c r="O465" s="1078" t="s">
        <v>105</v>
      </c>
      <c r="P465" s="1078"/>
      <c r="Q465" s="1078"/>
      <c r="R465" s="1078"/>
      <c r="S465" s="1078"/>
      <c r="T465" s="1078" t="s">
        <v>103</v>
      </c>
      <c r="U465" s="1078"/>
      <c r="V465" s="1078"/>
      <c r="W465" s="1078"/>
      <c r="X465" s="1078"/>
      <c r="Y465" s="623"/>
      <c r="Z465" s="623"/>
      <c r="AA465" s="623"/>
      <c r="AB465" s="624"/>
      <c r="AC465" s="70"/>
      <c r="AD465" s="71"/>
      <c r="AE465" s="72"/>
    </row>
    <row r="466" spans="1:31">
      <c r="A466" s="576"/>
      <c r="B466" s="561"/>
      <c r="C466" s="581"/>
      <c r="D466" s="588"/>
      <c r="E466" s="1318"/>
      <c r="F466" s="1403"/>
      <c r="G466" s="623"/>
      <c r="H466" s="1067" t="s">
        <v>419</v>
      </c>
      <c r="I466" s="1068"/>
      <c r="J466" s="1068"/>
      <c r="K466" s="1068"/>
      <c r="L466" s="1068"/>
      <c r="M466" s="1068"/>
      <c r="N466" s="1068"/>
      <c r="O466" s="1357" t="s">
        <v>160</v>
      </c>
      <c r="P466" s="1357"/>
      <c r="Q466" s="1357"/>
      <c r="R466" s="1357"/>
      <c r="S466" s="1357"/>
      <c r="T466" s="1357" t="s">
        <v>160</v>
      </c>
      <c r="U466" s="1357"/>
      <c r="V466" s="1357"/>
      <c r="W466" s="1357"/>
      <c r="X466" s="1357"/>
      <c r="Y466" s="623"/>
      <c r="Z466" s="623"/>
      <c r="AA466" s="623"/>
      <c r="AB466" s="624"/>
      <c r="AC466" s="70"/>
      <c r="AD466" s="71"/>
      <c r="AE466" s="72"/>
    </row>
    <row r="467" spans="1:31">
      <c r="A467" s="598"/>
      <c r="B467" s="563"/>
      <c r="C467" s="585"/>
      <c r="D467" s="632"/>
      <c r="E467" s="1547"/>
      <c r="F467" s="1548"/>
      <c r="G467" s="332"/>
      <c r="H467" s="234"/>
      <c r="I467" s="234"/>
      <c r="J467" s="234"/>
      <c r="K467" s="234"/>
      <c r="L467" s="234"/>
      <c r="M467" s="234"/>
      <c r="N467" s="234"/>
      <c r="O467" s="33"/>
      <c r="P467" s="33"/>
      <c r="Q467" s="33"/>
      <c r="R467" s="33"/>
      <c r="S467" s="33"/>
      <c r="T467" s="33"/>
      <c r="U467" s="33"/>
      <c r="V467" s="33"/>
      <c r="W467" s="33"/>
      <c r="X467" s="33"/>
      <c r="Y467" s="386"/>
      <c r="Z467" s="386"/>
      <c r="AA467" s="386"/>
      <c r="AB467" s="34"/>
      <c r="AC467" s="73"/>
      <c r="AD467" s="74"/>
      <c r="AE467" s="75"/>
    </row>
    <row r="468" spans="1:31">
      <c r="A468" s="576"/>
      <c r="B468" s="561"/>
      <c r="C468" s="581"/>
      <c r="D468" s="588"/>
      <c r="E468" s="561"/>
      <c r="F468" s="562"/>
      <c r="G468" s="25"/>
      <c r="H468" s="623"/>
      <c r="I468" s="623"/>
      <c r="J468" s="26"/>
      <c r="K468" s="26"/>
      <c r="L468" s="67"/>
      <c r="M468" s="67"/>
      <c r="N468" s="67"/>
      <c r="O468" s="67"/>
      <c r="P468" s="67"/>
      <c r="Q468" s="67"/>
      <c r="R468" s="67"/>
      <c r="S468" s="67"/>
      <c r="T468" s="583"/>
      <c r="U468" s="583"/>
      <c r="V468" s="583"/>
      <c r="W468" s="583"/>
      <c r="X468" s="623"/>
      <c r="Y468" s="623"/>
      <c r="Z468" s="623"/>
      <c r="AA468" s="623"/>
      <c r="AB468" s="624"/>
      <c r="AC468" s="70"/>
      <c r="AD468" s="71"/>
      <c r="AE468" s="72"/>
    </row>
    <row r="469" spans="1:31">
      <c r="A469" s="576"/>
      <c r="B469" s="561">
        <v>20</v>
      </c>
      <c r="C469" s="1264" t="s">
        <v>1145</v>
      </c>
      <c r="D469" s="1265" t="s">
        <v>357</v>
      </c>
      <c r="E469" s="1318" t="s">
        <v>286</v>
      </c>
      <c r="F469" s="1403"/>
      <c r="G469" s="623"/>
      <c r="H469" s="1268" t="s">
        <v>71</v>
      </c>
      <c r="I469" s="1268"/>
      <c r="J469" s="1268"/>
      <c r="K469" s="1268"/>
      <c r="L469" s="1268"/>
      <c r="M469" s="1268"/>
      <c r="N469" s="1268"/>
      <c r="O469" s="1246" t="s">
        <v>1309</v>
      </c>
      <c r="P469" s="1246"/>
      <c r="Q469" s="1246"/>
      <c r="R469" s="1246"/>
      <c r="S469" s="1246"/>
      <c r="T469" s="1246"/>
      <c r="U469" s="1246"/>
      <c r="V469" s="1246"/>
      <c r="W469" s="1246"/>
      <c r="X469" s="1246"/>
      <c r="Y469" s="1246"/>
      <c r="Z469" s="1246"/>
      <c r="AA469" s="1246"/>
      <c r="AB469" s="624"/>
      <c r="AC469" s="1261" t="s">
        <v>558</v>
      </c>
      <c r="AD469" s="1262"/>
      <c r="AE469" s="1263"/>
    </row>
    <row r="470" spans="1:31">
      <c r="A470" s="576"/>
      <c r="B470" s="561"/>
      <c r="C470" s="1264"/>
      <c r="D470" s="1265"/>
      <c r="E470" s="1318"/>
      <c r="F470" s="1403"/>
      <c r="G470" s="623"/>
      <c r="H470" s="1268"/>
      <c r="I470" s="1268"/>
      <c r="J470" s="1268"/>
      <c r="K470" s="1268"/>
      <c r="L470" s="1268"/>
      <c r="M470" s="1268"/>
      <c r="N470" s="1268"/>
      <c r="O470" s="1246"/>
      <c r="P470" s="1246"/>
      <c r="Q470" s="1246"/>
      <c r="R470" s="1246"/>
      <c r="S470" s="1246"/>
      <c r="T470" s="1246"/>
      <c r="U470" s="1246"/>
      <c r="V470" s="1246"/>
      <c r="W470" s="1246"/>
      <c r="X470" s="1246"/>
      <c r="Y470" s="1246"/>
      <c r="Z470" s="1246"/>
      <c r="AA470" s="1246"/>
      <c r="AB470" s="624"/>
      <c r="AC470" s="1261"/>
      <c r="AD470" s="1262"/>
      <c r="AE470" s="1263"/>
    </row>
    <row r="471" spans="1:31">
      <c r="A471" s="576"/>
      <c r="B471" s="561"/>
      <c r="C471" s="581"/>
      <c r="D471" s="588"/>
      <c r="E471" s="1318"/>
      <c r="F471" s="1403"/>
      <c r="G471" s="623"/>
      <c r="H471" s="623" t="s">
        <v>73</v>
      </c>
      <c r="I471" s="623"/>
      <c r="J471" s="623"/>
      <c r="K471" s="623"/>
      <c r="L471" s="623"/>
      <c r="M471" s="623"/>
      <c r="N471" s="623"/>
      <c r="O471" s="623"/>
      <c r="P471" s="623"/>
      <c r="Q471" s="623"/>
      <c r="R471" s="623"/>
      <c r="S471" s="623"/>
      <c r="T471" s="623"/>
      <c r="U471" s="623"/>
      <c r="V471" s="623"/>
      <c r="W471" s="623"/>
      <c r="X471" s="623"/>
      <c r="Y471" s="623"/>
      <c r="Z471" s="623"/>
      <c r="AA471" s="623"/>
      <c r="AB471" s="624"/>
      <c r="AC471" s="70"/>
      <c r="AD471" s="71"/>
      <c r="AE471" s="72"/>
    </row>
    <row r="472" spans="1:31">
      <c r="A472" s="576"/>
      <c r="B472" s="561"/>
      <c r="C472" s="581"/>
      <c r="D472" s="588"/>
      <c r="E472" s="1318"/>
      <c r="F472" s="1403"/>
      <c r="G472" s="623"/>
      <c r="H472" s="1388" t="s">
        <v>74</v>
      </c>
      <c r="I472" s="1388"/>
      <c r="J472" s="1388"/>
      <c r="K472" s="1388"/>
      <c r="L472" s="1388"/>
      <c r="M472" s="1388"/>
      <c r="N472" s="1388"/>
      <c r="O472" s="1388"/>
      <c r="P472" s="1388"/>
      <c r="Q472" s="1388"/>
      <c r="R472" s="1388"/>
      <c r="S472" s="1388"/>
      <c r="T472" s="1357" t="s">
        <v>199</v>
      </c>
      <c r="U472" s="1357"/>
      <c r="V472" s="1357"/>
      <c r="W472" s="1357"/>
      <c r="X472" s="1357"/>
      <c r="Y472" s="1357"/>
      <c r="Z472" s="1357"/>
      <c r="AA472" s="1357"/>
      <c r="AB472" s="624"/>
      <c r="AC472" s="70"/>
      <c r="AD472" s="71"/>
      <c r="AE472" s="72"/>
    </row>
    <row r="473" spans="1:31">
      <c r="A473" s="576"/>
      <c r="B473" s="561"/>
      <c r="C473" s="581"/>
      <c r="D473" s="588"/>
      <c r="E473" s="1318"/>
      <c r="F473" s="1403"/>
      <c r="G473" s="623"/>
      <c r="H473" s="1388" t="s">
        <v>177</v>
      </c>
      <c r="I473" s="1388"/>
      <c r="J473" s="1388"/>
      <c r="K473" s="1388"/>
      <c r="L473" s="1388"/>
      <c r="M473" s="1388"/>
      <c r="N473" s="1388"/>
      <c r="O473" s="1388"/>
      <c r="P473" s="1388"/>
      <c r="Q473" s="1388"/>
      <c r="R473" s="1388"/>
      <c r="S473" s="1388"/>
      <c r="T473" s="1389"/>
      <c r="U473" s="1390"/>
      <c r="V473" s="1390"/>
      <c r="W473" s="1390"/>
      <c r="X473" s="1390"/>
      <c r="Y473" s="1390"/>
      <c r="Z473" s="1390"/>
      <c r="AA473" s="1391"/>
      <c r="AB473" s="624"/>
      <c r="AC473" s="70"/>
      <c r="AD473" s="71"/>
      <c r="AE473" s="72"/>
    </row>
    <row r="474" spans="1:31">
      <c r="A474" s="576"/>
      <c r="B474" s="561"/>
      <c r="C474" s="581"/>
      <c r="D474" s="588"/>
      <c r="E474" s="1318"/>
      <c r="F474" s="1403"/>
      <c r="G474" s="623"/>
      <c r="H474" s="1392" t="s">
        <v>1146</v>
      </c>
      <c r="I474" s="1393"/>
      <c r="J474" s="1393"/>
      <c r="K474" s="1393"/>
      <c r="L474" s="1393"/>
      <c r="M474" s="1393"/>
      <c r="N474" s="1393"/>
      <c r="O474" s="1393"/>
      <c r="P474" s="1393"/>
      <c r="Q474" s="1393"/>
      <c r="R474" s="1393"/>
      <c r="S474" s="1394"/>
      <c r="T474" s="1762"/>
      <c r="U474" s="1763"/>
      <c r="V474" s="1763"/>
      <c r="W474" s="1763"/>
      <c r="X474" s="1763"/>
      <c r="Y474" s="1763"/>
      <c r="Z474" s="1763"/>
      <c r="AA474" s="1764"/>
      <c r="AB474" s="624"/>
      <c r="AC474" s="70"/>
      <c r="AD474" s="71"/>
      <c r="AE474" s="72"/>
    </row>
    <row r="475" spans="1:31">
      <c r="A475" s="576"/>
      <c r="B475" s="561"/>
      <c r="C475" s="581"/>
      <c r="D475" s="588"/>
      <c r="E475" s="1318"/>
      <c r="F475" s="1403"/>
      <c r="G475" s="623"/>
      <c r="H475" s="1395"/>
      <c r="I475" s="1396"/>
      <c r="J475" s="1396"/>
      <c r="K475" s="1396"/>
      <c r="L475" s="1396"/>
      <c r="M475" s="1396"/>
      <c r="N475" s="1396"/>
      <c r="O475" s="1396"/>
      <c r="P475" s="1396"/>
      <c r="Q475" s="1396"/>
      <c r="R475" s="1396"/>
      <c r="S475" s="1397"/>
      <c r="T475" s="1765"/>
      <c r="U475" s="1766"/>
      <c r="V475" s="1766"/>
      <c r="W475" s="1766"/>
      <c r="X475" s="1766"/>
      <c r="Y475" s="1766"/>
      <c r="Z475" s="1766"/>
      <c r="AA475" s="1767"/>
      <c r="AB475" s="624"/>
      <c r="AC475" s="70"/>
      <c r="AD475" s="71"/>
      <c r="AE475" s="72"/>
    </row>
    <row r="476" spans="1:31">
      <c r="A476" s="576"/>
      <c r="B476" s="561"/>
      <c r="C476" s="581"/>
      <c r="D476" s="588"/>
      <c r="E476" s="1318"/>
      <c r="F476" s="1403"/>
      <c r="G476" s="623"/>
      <c r="H476" s="1398"/>
      <c r="I476" s="1399"/>
      <c r="J476" s="1399"/>
      <c r="K476" s="1399"/>
      <c r="L476" s="1399"/>
      <c r="M476" s="1399"/>
      <c r="N476" s="1399"/>
      <c r="O476" s="1399"/>
      <c r="P476" s="1399"/>
      <c r="Q476" s="1399"/>
      <c r="R476" s="1399"/>
      <c r="S476" s="1400"/>
      <c r="T476" s="1768"/>
      <c r="U476" s="1769"/>
      <c r="V476" s="1769"/>
      <c r="W476" s="1769"/>
      <c r="X476" s="1769"/>
      <c r="Y476" s="1769"/>
      <c r="Z476" s="1769"/>
      <c r="AA476" s="1770"/>
      <c r="AB476" s="624"/>
      <c r="AC476" s="70"/>
      <c r="AD476" s="71"/>
      <c r="AE476" s="72"/>
    </row>
    <row r="477" spans="1:31">
      <c r="A477" s="576"/>
      <c r="B477" s="561"/>
      <c r="C477" s="581"/>
      <c r="D477" s="588"/>
      <c r="E477" s="1318"/>
      <c r="F477" s="1403"/>
      <c r="G477" s="623"/>
      <c r="H477" s="584"/>
      <c r="I477" s="584"/>
      <c r="J477" s="584"/>
      <c r="K477" s="584"/>
      <c r="L477" s="584"/>
      <c r="M477" s="584"/>
      <c r="N477" s="584"/>
      <c r="O477" s="584"/>
      <c r="P477" s="584"/>
      <c r="Q477" s="584"/>
      <c r="R477" s="584"/>
      <c r="S477" s="584"/>
      <c r="T477" s="40"/>
      <c r="U477" s="40"/>
      <c r="V477" s="40"/>
      <c r="W477" s="40"/>
      <c r="X477" s="40"/>
      <c r="Y477" s="40"/>
      <c r="Z477" s="40"/>
      <c r="AA477" s="40"/>
      <c r="AB477" s="624"/>
      <c r="AC477" s="70"/>
      <c r="AD477" s="71"/>
      <c r="AE477" s="72"/>
    </row>
    <row r="478" spans="1:31">
      <c r="A478" s="576"/>
      <c r="B478" s="561"/>
      <c r="C478" s="581"/>
      <c r="D478" s="588"/>
      <c r="E478" s="568"/>
      <c r="F478" s="569"/>
      <c r="G478" s="623"/>
      <c r="H478" s="623" t="s">
        <v>1147</v>
      </c>
      <c r="I478" s="623"/>
      <c r="J478" s="623"/>
      <c r="K478" s="623"/>
      <c r="L478" s="623"/>
      <c r="M478" s="623"/>
      <c r="N478" s="623"/>
      <c r="O478" s="623"/>
      <c r="P478" s="623"/>
      <c r="Q478" s="623"/>
      <c r="R478" s="623"/>
      <c r="S478" s="623"/>
      <c r="T478" s="623"/>
      <c r="U478" s="623"/>
      <c r="V478" s="623"/>
      <c r="W478" s="623"/>
      <c r="X478" s="623"/>
      <c r="Y478" s="623"/>
      <c r="Z478" s="623"/>
      <c r="AA478" s="623"/>
      <c r="AB478" s="624"/>
      <c r="AC478" s="70"/>
      <c r="AD478" s="71"/>
      <c r="AE478" s="72"/>
    </row>
    <row r="479" spans="1:31">
      <c r="A479" s="576"/>
      <c r="B479" s="561"/>
      <c r="C479" s="581"/>
      <c r="D479" s="588"/>
      <c r="E479" s="568"/>
      <c r="F479" s="569"/>
      <c r="G479" s="623"/>
      <c r="H479" s="1786" t="s">
        <v>1148</v>
      </c>
      <c r="I479" s="1786"/>
      <c r="J479" s="1786"/>
      <c r="K479" s="1786"/>
      <c r="L479" s="1786"/>
      <c r="M479" s="1786"/>
      <c r="N479" s="1786"/>
      <c r="O479" s="1786"/>
      <c r="P479" s="1786"/>
      <c r="Q479" s="1786"/>
      <c r="R479" s="1786"/>
      <c r="S479" s="1786"/>
      <c r="T479" s="1357" t="s">
        <v>199</v>
      </c>
      <c r="U479" s="1357"/>
      <c r="V479" s="1357"/>
      <c r="W479" s="1357"/>
      <c r="X479" s="1357"/>
      <c r="Y479" s="1357"/>
      <c r="Z479" s="1357"/>
      <c r="AA479" s="1357"/>
      <c r="AB479" s="624"/>
      <c r="AC479" s="70"/>
      <c r="AD479" s="71"/>
      <c r="AE479" s="72"/>
    </row>
    <row r="480" spans="1:31">
      <c r="A480" s="576"/>
      <c r="B480" s="561"/>
      <c r="C480" s="581"/>
      <c r="D480" s="588"/>
      <c r="E480" s="568"/>
      <c r="F480" s="569"/>
      <c r="G480" s="623"/>
      <c r="H480" s="1388" t="s">
        <v>177</v>
      </c>
      <c r="I480" s="1388"/>
      <c r="J480" s="1388"/>
      <c r="K480" s="1388"/>
      <c r="L480" s="1388"/>
      <c r="M480" s="1388"/>
      <c r="N480" s="1388"/>
      <c r="O480" s="1388"/>
      <c r="P480" s="1388"/>
      <c r="Q480" s="1388"/>
      <c r="R480" s="1388"/>
      <c r="S480" s="1388"/>
      <c r="T480" s="1389"/>
      <c r="U480" s="1390"/>
      <c r="V480" s="1390"/>
      <c r="W480" s="1390"/>
      <c r="X480" s="1390"/>
      <c r="Y480" s="1390"/>
      <c r="Z480" s="1390"/>
      <c r="AA480" s="1391"/>
      <c r="AB480" s="624"/>
      <c r="AC480" s="70"/>
      <c r="AD480" s="71"/>
      <c r="AE480" s="72"/>
    </row>
    <row r="481" spans="1:31">
      <c r="A481" s="576"/>
      <c r="B481" s="561"/>
      <c r="C481" s="581"/>
      <c r="D481" s="588"/>
      <c r="E481" s="568"/>
      <c r="F481" s="569"/>
      <c r="G481" s="623"/>
      <c r="H481" s="1392" t="s">
        <v>1146</v>
      </c>
      <c r="I481" s="1393"/>
      <c r="J481" s="1393"/>
      <c r="K481" s="1393"/>
      <c r="L481" s="1393"/>
      <c r="M481" s="1393"/>
      <c r="N481" s="1393"/>
      <c r="O481" s="1393"/>
      <c r="P481" s="1393"/>
      <c r="Q481" s="1393"/>
      <c r="R481" s="1393"/>
      <c r="S481" s="1394"/>
      <c r="T481" s="1762"/>
      <c r="U481" s="1763"/>
      <c r="V481" s="1763"/>
      <c r="W481" s="1763"/>
      <c r="X481" s="1763"/>
      <c r="Y481" s="1763"/>
      <c r="Z481" s="1763"/>
      <c r="AA481" s="1764"/>
      <c r="AB481" s="624"/>
      <c r="AC481" s="70"/>
      <c r="AD481" s="71"/>
      <c r="AE481" s="72"/>
    </row>
    <row r="482" spans="1:31">
      <c r="A482" s="576"/>
      <c r="B482" s="561"/>
      <c r="C482" s="581"/>
      <c r="D482" s="588"/>
      <c r="E482" s="568"/>
      <c r="F482" s="569"/>
      <c r="G482" s="623"/>
      <c r="H482" s="1395"/>
      <c r="I482" s="1396"/>
      <c r="J482" s="1396"/>
      <c r="K482" s="1396"/>
      <c r="L482" s="1396"/>
      <c r="M482" s="1396"/>
      <c r="N482" s="1396"/>
      <c r="O482" s="1396"/>
      <c r="P482" s="1396"/>
      <c r="Q482" s="1396"/>
      <c r="R482" s="1396"/>
      <c r="S482" s="1397"/>
      <c r="T482" s="1765"/>
      <c r="U482" s="1766"/>
      <c r="V482" s="1766"/>
      <c r="W482" s="1766"/>
      <c r="X482" s="1766"/>
      <c r="Y482" s="1766"/>
      <c r="Z482" s="1766"/>
      <c r="AA482" s="1767"/>
      <c r="AB482" s="624"/>
      <c r="AC482" s="70"/>
      <c r="AD482" s="71"/>
      <c r="AE482" s="72"/>
    </row>
    <row r="483" spans="1:31">
      <c r="A483" s="576"/>
      <c r="B483" s="561"/>
      <c r="C483" s="581"/>
      <c r="D483" s="588"/>
      <c r="E483" s="568"/>
      <c r="F483" s="569"/>
      <c r="G483" s="623"/>
      <c r="H483" s="1398"/>
      <c r="I483" s="1399"/>
      <c r="J483" s="1399"/>
      <c r="K483" s="1399"/>
      <c r="L483" s="1399"/>
      <c r="M483" s="1399"/>
      <c r="N483" s="1399"/>
      <c r="O483" s="1399"/>
      <c r="P483" s="1399"/>
      <c r="Q483" s="1399"/>
      <c r="R483" s="1399"/>
      <c r="S483" s="1400"/>
      <c r="T483" s="1768"/>
      <c r="U483" s="1769"/>
      <c r="V483" s="1769"/>
      <c r="W483" s="1769"/>
      <c r="X483" s="1769"/>
      <c r="Y483" s="1769"/>
      <c r="Z483" s="1769"/>
      <c r="AA483" s="1770"/>
      <c r="AB483" s="624"/>
      <c r="AC483" s="70"/>
      <c r="AD483" s="71"/>
      <c r="AE483" s="72"/>
    </row>
    <row r="484" spans="1:31">
      <c r="A484" s="576"/>
      <c r="B484" s="561"/>
      <c r="C484" s="581"/>
      <c r="D484" s="588"/>
      <c r="E484" s="568"/>
      <c r="F484" s="569"/>
      <c r="G484" s="623"/>
      <c r="H484" s="584"/>
      <c r="I484" s="584"/>
      <c r="J484" s="584"/>
      <c r="K484" s="584"/>
      <c r="L484" s="584"/>
      <c r="M484" s="584"/>
      <c r="N484" s="584"/>
      <c r="O484" s="584"/>
      <c r="P484" s="584"/>
      <c r="Q484" s="584"/>
      <c r="R484" s="584"/>
      <c r="S484" s="584"/>
      <c r="T484" s="40"/>
      <c r="U484" s="40"/>
      <c r="V484" s="40"/>
      <c r="W484" s="40"/>
      <c r="X484" s="40"/>
      <c r="Y484" s="40"/>
      <c r="Z484" s="40"/>
      <c r="AA484" s="40"/>
      <c r="AB484" s="624"/>
      <c r="AC484" s="70"/>
      <c r="AD484" s="71"/>
      <c r="AE484" s="72"/>
    </row>
    <row r="485" spans="1:31">
      <c r="A485" s="576"/>
      <c r="B485" s="561"/>
      <c r="C485" s="581"/>
      <c r="D485" s="588"/>
      <c r="E485" s="568"/>
      <c r="F485" s="569"/>
      <c r="G485" s="623"/>
      <c r="H485" s="584"/>
      <c r="I485" s="584"/>
      <c r="J485" s="584"/>
      <c r="K485" s="584"/>
      <c r="L485" s="584"/>
      <c r="M485" s="584"/>
      <c r="N485" s="584"/>
      <c r="O485" s="584"/>
      <c r="P485" s="584"/>
      <c r="Q485" s="584"/>
      <c r="R485" s="584"/>
      <c r="S485" s="584"/>
      <c r="T485" s="40"/>
      <c r="U485" s="40"/>
      <c r="V485" s="40"/>
      <c r="W485" s="40"/>
      <c r="X485" s="40"/>
      <c r="Y485" s="40"/>
      <c r="Z485" s="40"/>
      <c r="AA485" s="40"/>
      <c r="AB485" s="624"/>
      <c r="AC485" s="70"/>
      <c r="AD485" s="71"/>
      <c r="AE485" s="72"/>
    </row>
    <row r="486" spans="1:31">
      <c r="A486" s="576"/>
      <c r="B486" s="561">
        <v>21</v>
      </c>
      <c r="C486" s="1523" t="s">
        <v>1141</v>
      </c>
      <c r="D486" s="1265" t="s">
        <v>357</v>
      </c>
      <c r="E486" s="1266" t="s">
        <v>1142</v>
      </c>
      <c r="F486" s="1267"/>
      <c r="G486" s="623"/>
      <c r="H486" s="1268" t="s">
        <v>71</v>
      </c>
      <c r="I486" s="1268"/>
      <c r="J486" s="1268"/>
      <c r="K486" s="1268"/>
      <c r="L486" s="1268"/>
      <c r="M486" s="1268"/>
      <c r="N486" s="1268"/>
      <c r="O486" s="1246" t="s">
        <v>398</v>
      </c>
      <c r="P486" s="1246"/>
      <c r="Q486" s="1246"/>
      <c r="R486" s="1246"/>
      <c r="S486" s="1246"/>
      <c r="T486" s="1246"/>
      <c r="U486" s="1246"/>
      <c r="V486" s="1246"/>
      <c r="W486" s="1246"/>
      <c r="X486" s="1246"/>
      <c r="Y486" s="1246"/>
      <c r="Z486" s="1246"/>
      <c r="AA486" s="1246"/>
      <c r="AB486" s="624"/>
      <c r="AC486" s="1261" t="s">
        <v>558</v>
      </c>
      <c r="AD486" s="1262"/>
      <c r="AE486" s="1263"/>
    </row>
    <row r="487" spans="1:31">
      <c r="A487" s="576"/>
      <c r="B487" s="561"/>
      <c r="C487" s="1523"/>
      <c r="D487" s="1265"/>
      <c r="E487" s="1266"/>
      <c r="F487" s="1267"/>
      <c r="G487" s="623"/>
      <c r="H487" s="1268"/>
      <c r="I487" s="1268"/>
      <c r="J487" s="1268"/>
      <c r="K487" s="1268"/>
      <c r="L487" s="1268"/>
      <c r="M487" s="1268"/>
      <c r="N487" s="1268"/>
      <c r="O487" s="1246"/>
      <c r="P487" s="1246"/>
      <c r="Q487" s="1246"/>
      <c r="R487" s="1246"/>
      <c r="S487" s="1246"/>
      <c r="T487" s="1246"/>
      <c r="U487" s="1246"/>
      <c r="V487" s="1246"/>
      <c r="W487" s="1246"/>
      <c r="X487" s="1246"/>
      <c r="Y487" s="1246"/>
      <c r="Z487" s="1246"/>
      <c r="AA487" s="1246"/>
      <c r="AB487" s="624"/>
      <c r="AC487" s="1261"/>
      <c r="AD487" s="1262"/>
      <c r="AE487" s="1263"/>
    </row>
    <row r="488" spans="1:31">
      <c r="A488" s="576"/>
      <c r="B488" s="561"/>
      <c r="C488" s="1523"/>
      <c r="D488" s="588"/>
      <c r="E488" s="1266"/>
      <c r="F488" s="1267"/>
      <c r="G488" s="623"/>
      <c r="H488" s="584"/>
      <c r="I488" s="584"/>
      <c r="J488" s="584"/>
      <c r="K488" s="584"/>
      <c r="L488" s="584"/>
      <c r="M488" s="584"/>
      <c r="N488" s="584"/>
      <c r="O488" s="584"/>
      <c r="P488" s="584"/>
      <c r="Q488" s="584"/>
      <c r="R488" s="584"/>
      <c r="S488" s="584"/>
      <c r="T488" s="40"/>
      <c r="U488" s="40"/>
      <c r="V488" s="40"/>
      <c r="W488" s="40"/>
      <c r="X488" s="40"/>
      <c r="Y488" s="40"/>
      <c r="Z488" s="40"/>
      <c r="AA488" s="40"/>
      <c r="AB488" s="624"/>
      <c r="AC488" s="70"/>
      <c r="AD488" s="71"/>
      <c r="AE488" s="72"/>
    </row>
    <row r="489" spans="1:31">
      <c r="A489" s="576"/>
      <c r="B489" s="561"/>
      <c r="C489" s="1523"/>
      <c r="D489" s="588"/>
      <c r="E489" s="1266"/>
      <c r="F489" s="1267"/>
      <c r="G489" s="623"/>
      <c r="H489" s="584"/>
      <c r="I489" s="584"/>
      <c r="J489" s="584"/>
      <c r="K489" s="584"/>
      <c r="L489" s="584"/>
      <c r="M489" s="584"/>
      <c r="N489" s="584"/>
      <c r="O489" s="584"/>
      <c r="P489" s="584"/>
      <c r="Q489" s="584"/>
      <c r="R489" s="584"/>
      <c r="S489" s="584"/>
      <c r="T489" s="584"/>
      <c r="U489" s="40"/>
      <c r="V489" s="40"/>
      <c r="W489" s="40"/>
      <c r="X489" s="40"/>
      <c r="Y489" s="40"/>
      <c r="Z489" s="40"/>
      <c r="AA489" s="40"/>
      <c r="AB489" s="624"/>
      <c r="AC489" s="70"/>
      <c r="AD489" s="71"/>
      <c r="AE489" s="72"/>
    </row>
    <row r="490" spans="1:31">
      <c r="A490" s="576"/>
      <c r="B490" s="561"/>
      <c r="C490" s="1523"/>
      <c r="D490" s="588"/>
      <c r="E490" s="1266"/>
      <c r="F490" s="1267"/>
      <c r="G490" s="623"/>
      <c r="H490" s="584"/>
      <c r="I490" s="584"/>
      <c r="J490" s="584"/>
      <c r="K490" s="584"/>
      <c r="L490" s="584"/>
      <c r="M490" s="584"/>
      <c r="N490" s="584"/>
      <c r="O490" s="584"/>
      <c r="P490" s="584"/>
      <c r="Q490" s="584"/>
      <c r="R490" s="584"/>
      <c r="S490" s="584"/>
      <c r="T490" s="584"/>
      <c r="U490" s="40"/>
      <c r="V490" s="40"/>
      <c r="W490" s="40"/>
      <c r="X490" s="40"/>
      <c r="Y490" s="40"/>
      <c r="Z490" s="40"/>
      <c r="AA490" s="40"/>
      <c r="AB490" s="624"/>
      <c r="AC490" s="70"/>
      <c r="AD490" s="71"/>
      <c r="AE490" s="72"/>
    </row>
    <row r="491" spans="1:31">
      <c r="A491" s="576"/>
      <c r="B491" s="561"/>
      <c r="C491" s="1523"/>
      <c r="D491" s="588"/>
      <c r="E491" s="1266"/>
      <c r="F491" s="1267"/>
      <c r="G491" s="623"/>
      <c r="H491" s="584"/>
      <c r="I491" s="584"/>
      <c r="J491" s="584"/>
      <c r="K491" s="584"/>
      <c r="L491" s="584"/>
      <c r="M491" s="584"/>
      <c r="N491" s="584"/>
      <c r="O491" s="584"/>
      <c r="P491" s="584"/>
      <c r="Q491" s="584"/>
      <c r="R491" s="584"/>
      <c r="S491" s="584"/>
      <c r="T491" s="584"/>
      <c r="U491" s="40"/>
      <c r="V491" s="40"/>
      <c r="W491" s="40"/>
      <c r="X491" s="40"/>
      <c r="Y491" s="40"/>
      <c r="Z491" s="40"/>
      <c r="AA491" s="40"/>
      <c r="AB491" s="624"/>
      <c r="AC491" s="70"/>
      <c r="AD491" s="71"/>
      <c r="AE491" s="72"/>
    </row>
    <row r="492" spans="1:31">
      <c r="A492" s="576"/>
      <c r="B492" s="561"/>
      <c r="C492" s="1523"/>
      <c r="D492" s="588"/>
      <c r="E492" s="1266"/>
      <c r="F492" s="1267"/>
      <c r="G492" s="623"/>
      <c r="H492" s="584"/>
      <c r="I492" s="584"/>
      <c r="J492" s="584"/>
      <c r="K492" s="584"/>
      <c r="L492" s="584"/>
      <c r="M492" s="584"/>
      <c r="N492" s="584"/>
      <c r="O492" s="584"/>
      <c r="P492" s="584"/>
      <c r="Q492" s="584"/>
      <c r="R492" s="584"/>
      <c r="S492" s="584"/>
      <c r="T492" s="584"/>
      <c r="U492" s="40"/>
      <c r="V492" s="40"/>
      <c r="W492" s="40"/>
      <c r="X492" s="40"/>
      <c r="Y492" s="40"/>
      <c r="Z492" s="40"/>
      <c r="AA492" s="40"/>
      <c r="AB492" s="624"/>
      <c r="AC492" s="70"/>
      <c r="AD492" s="71"/>
      <c r="AE492" s="72"/>
    </row>
    <row r="493" spans="1:31">
      <c r="A493" s="576"/>
      <c r="B493" s="561"/>
      <c r="C493" s="1523"/>
      <c r="D493" s="588"/>
      <c r="E493" s="1266"/>
      <c r="F493" s="1267"/>
      <c r="G493" s="623"/>
      <c r="H493" s="584"/>
      <c r="I493" s="584"/>
      <c r="J493" s="584"/>
      <c r="K493" s="584"/>
      <c r="L493" s="584"/>
      <c r="M493" s="584"/>
      <c r="N493" s="584"/>
      <c r="O493" s="584"/>
      <c r="P493" s="584"/>
      <c r="Q493" s="584"/>
      <c r="R493" s="584"/>
      <c r="S493" s="584"/>
      <c r="T493" s="584"/>
      <c r="U493" s="40"/>
      <c r="V493" s="40"/>
      <c r="W493" s="40"/>
      <c r="X493" s="40"/>
      <c r="Y493" s="40"/>
      <c r="Z493" s="40"/>
      <c r="AA493" s="40"/>
      <c r="AB493" s="624"/>
      <c r="AC493" s="70"/>
      <c r="AD493" s="71"/>
      <c r="AE493" s="72"/>
    </row>
    <row r="494" spans="1:31">
      <c r="A494" s="576"/>
      <c r="B494" s="561"/>
      <c r="C494" s="1523"/>
      <c r="D494" s="588"/>
      <c r="E494" s="1266"/>
      <c r="F494" s="1267"/>
      <c r="G494" s="623"/>
      <c r="H494" s="584"/>
      <c r="I494" s="584"/>
      <c r="J494" s="584"/>
      <c r="K494" s="584"/>
      <c r="L494" s="584"/>
      <c r="M494" s="584"/>
      <c r="N494" s="584"/>
      <c r="O494" s="584"/>
      <c r="P494" s="584"/>
      <c r="Q494" s="584"/>
      <c r="R494" s="584"/>
      <c r="S494" s="584"/>
      <c r="T494" s="584"/>
      <c r="U494" s="40"/>
      <c r="V494" s="40"/>
      <c r="W494" s="40"/>
      <c r="X494" s="40"/>
      <c r="Y494" s="40"/>
      <c r="Z494" s="40"/>
      <c r="AA494" s="40"/>
      <c r="AB494" s="624"/>
      <c r="AC494" s="70"/>
      <c r="AD494" s="71"/>
      <c r="AE494" s="72"/>
    </row>
    <row r="495" spans="1:31">
      <c r="A495" s="576"/>
      <c r="B495" s="561"/>
      <c r="C495" s="1523"/>
      <c r="D495" s="588"/>
      <c r="E495" s="1266"/>
      <c r="F495" s="1267"/>
      <c r="G495" s="623"/>
      <c r="H495" s="584"/>
      <c r="I495" s="584"/>
      <c r="J495" s="584"/>
      <c r="K495" s="584"/>
      <c r="L495" s="584"/>
      <c r="M495" s="584"/>
      <c r="N495" s="584"/>
      <c r="O495" s="584"/>
      <c r="P495" s="584"/>
      <c r="Q495" s="584"/>
      <c r="R495" s="584"/>
      <c r="S495" s="584"/>
      <c r="T495" s="584"/>
      <c r="U495" s="40"/>
      <c r="V495" s="40"/>
      <c r="W495" s="40"/>
      <c r="X495" s="40"/>
      <c r="Y495" s="40"/>
      <c r="Z495" s="40"/>
      <c r="AA495" s="40"/>
      <c r="AB495" s="624"/>
      <c r="AC495" s="70"/>
      <c r="AD495" s="71"/>
      <c r="AE495" s="72"/>
    </row>
    <row r="496" spans="1:31">
      <c r="A496" s="576"/>
      <c r="B496" s="561"/>
      <c r="C496" s="1523"/>
      <c r="D496" s="588"/>
      <c r="E496" s="1266"/>
      <c r="F496" s="1267"/>
      <c r="G496" s="623"/>
      <c r="H496" s="584"/>
      <c r="I496" s="584"/>
      <c r="J496" s="584"/>
      <c r="K496" s="584"/>
      <c r="L496" s="584"/>
      <c r="M496" s="584"/>
      <c r="N496" s="584"/>
      <c r="O496" s="584"/>
      <c r="P496" s="584"/>
      <c r="Q496" s="584"/>
      <c r="R496" s="584"/>
      <c r="S496" s="584"/>
      <c r="T496" s="584"/>
      <c r="U496" s="40"/>
      <c r="V496" s="40"/>
      <c r="W496" s="40"/>
      <c r="X496" s="40"/>
      <c r="Y496" s="40"/>
      <c r="Z496" s="40"/>
      <c r="AA496" s="40"/>
      <c r="AB496" s="624"/>
      <c r="AC496" s="70"/>
      <c r="AD496" s="71"/>
      <c r="AE496" s="72"/>
    </row>
    <row r="497" spans="1:31">
      <c r="A497" s="576"/>
      <c r="B497" s="561"/>
      <c r="C497" s="1523"/>
      <c r="D497" s="588"/>
      <c r="E497" s="1266"/>
      <c r="F497" s="1267"/>
      <c r="G497" s="623"/>
      <c r="H497" s="584"/>
      <c r="I497" s="584"/>
      <c r="J497" s="584"/>
      <c r="K497" s="584"/>
      <c r="L497" s="584"/>
      <c r="M497" s="584"/>
      <c r="N497" s="584"/>
      <c r="O497" s="584"/>
      <c r="P497" s="584"/>
      <c r="Q497" s="584"/>
      <c r="R497" s="584"/>
      <c r="S497" s="584"/>
      <c r="T497" s="40"/>
      <c r="U497" s="40"/>
      <c r="V497" s="40"/>
      <c r="W497" s="40"/>
      <c r="X497" s="40"/>
      <c r="Y497" s="40"/>
      <c r="Z497" s="40"/>
      <c r="AA497" s="40"/>
      <c r="AB497" s="624"/>
      <c r="AC497" s="70"/>
      <c r="AD497" s="71"/>
      <c r="AE497" s="72"/>
    </row>
    <row r="498" spans="1:31">
      <c r="A498" s="576"/>
      <c r="B498" s="561"/>
      <c r="C498" s="1523"/>
      <c r="D498" s="588"/>
      <c r="E498" s="1266"/>
      <c r="F498" s="1267"/>
      <c r="G498" s="623"/>
      <c r="H498" s="584"/>
      <c r="I498" s="584"/>
      <c r="J498" s="584"/>
      <c r="K498" s="584"/>
      <c r="L498" s="584"/>
      <c r="M498" s="584"/>
      <c r="N498" s="584"/>
      <c r="O498" s="584"/>
      <c r="P498" s="584"/>
      <c r="Q498" s="584"/>
      <c r="R498" s="584"/>
      <c r="S498" s="584"/>
      <c r="T498" s="40"/>
      <c r="U498" s="40"/>
      <c r="V498" s="40"/>
      <c r="W498" s="40"/>
      <c r="X498" s="40"/>
      <c r="Y498" s="40"/>
      <c r="Z498" s="40"/>
      <c r="AA498" s="40"/>
      <c r="AB498" s="624"/>
      <c r="AC498" s="70"/>
      <c r="AD498" s="71"/>
      <c r="AE498" s="72"/>
    </row>
    <row r="499" spans="1:31">
      <c r="A499" s="576"/>
      <c r="B499" s="561"/>
      <c r="C499" s="1523"/>
      <c r="D499" s="588"/>
      <c r="E499" s="1266"/>
      <c r="F499" s="1267"/>
      <c r="G499" s="623"/>
      <c r="H499" s="584"/>
      <c r="I499" s="584"/>
      <c r="J499" s="584"/>
      <c r="K499" s="584"/>
      <c r="L499" s="584"/>
      <c r="M499" s="584"/>
      <c r="N499" s="584"/>
      <c r="O499" s="584"/>
      <c r="P499" s="584"/>
      <c r="Q499" s="584"/>
      <c r="R499" s="584"/>
      <c r="S499" s="584"/>
      <c r="T499" s="40"/>
      <c r="U499" s="40"/>
      <c r="V499" s="40"/>
      <c r="W499" s="40"/>
      <c r="X499" s="40"/>
      <c r="Y499" s="40"/>
      <c r="Z499" s="40"/>
      <c r="AA499" s="40"/>
      <c r="AB499" s="624"/>
      <c r="AC499" s="70"/>
      <c r="AD499" s="71"/>
      <c r="AE499" s="72"/>
    </row>
    <row r="500" spans="1:31">
      <c r="A500" s="576"/>
      <c r="B500" s="561"/>
      <c r="C500" s="581"/>
      <c r="D500" s="588"/>
      <c r="E500" s="1266"/>
      <c r="F500" s="1267"/>
      <c r="G500" s="25"/>
      <c r="H500" s="623"/>
      <c r="I500" s="623"/>
      <c r="J500" s="26"/>
      <c r="K500" s="26"/>
      <c r="L500" s="67"/>
      <c r="M500" s="67"/>
      <c r="N500" s="67"/>
      <c r="O500" s="67"/>
      <c r="P500" s="67"/>
      <c r="Q500" s="67"/>
      <c r="R500" s="67"/>
      <c r="S500" s="67"/>
      <c r="T500" s="583"/>
      <c r="U500" s="583"/>
      <c r="V500" s="583"/>
      <c r="W500" s="583"/>
      <c r="X500" s="623"/>
      <c r="Y500" s="623"/>
      <c r="Z500" s="623"/>
      <c r="AA500" s="623"/>
      <c r="AB500" s="624"/>
      <c r="AC500" s="70"/>
      <c r="AD500" s="71"/>
      <c r="AE500" s="72"/>
    </row>
    <row r="501" spans="1:31" ht="13.5" customHeight="1">
      <c r="A501" s="1304" t="s">
        <v>781</v>
      </c>
      <c r="B501" s="561">
        <v>22</v>
      </c>
      <c r="C501" s="1264" t="s">
        <v>420</v>
      </c>
      <c r="D501" s="1265" t="s">
        <v>357</v>
      </c>
      <c r="E501" s="1266" t="s">
        <v>287</v>
      </c>
      <c r="F501" s="1267"/>
      <c r="G501" s="623"/>
      <c r="H501" s="1268" t="s">
        <v>71</v>
      </c>
      <c r="I501" s="1268"/>
      <c r="J501" s="1268"/>
      <c r="K501" s="1268"/>
      <c r="L501" s="1268"/>
      <c r="M501" s="1268"/>
      <c r="N501" s="1268"/>
      <c r="O501" s="1246" t="s">
        <v>1319</v>
      </c>
      <c r="P501" s="1246"/>
      <c r="Q501" s="1246"/>
      <c r="R501" s="1246"/>
      <c r="S501" s="1246"/>
      <c r="T501" s="1246"/>
      <c r="U501" s="1246"/>
      <c r="V501" s="1246"/>
      <c r="W501" s="1246"/>
      <c r="X501" s="623"/>
      <c r="Y501" s="623"/>
      <c r="Z501" s="623"/>
      <c r="AA501" s="623"/>
      <c r="AB501" s="624"/>
      <c r="AC501" s="1261" t="s">
        <v>558</v>
      </c>
      <c r="AD501" s="1262"/>
      <c r="AE501" s="1263"/>
    </row>
    <row r="502" spans="1:31">
      <c r="A502" s="1304"/>
      <c r="B502" s="561"/>
      <c r="C502" s="1264"/>
      <c r="D502" s="1265"/>
      <c r="E502" s="1266"/>
      <c r="F502" s="1267"/>
      <c r="H502" s="1268"/>
      <c r="I502" s="1268"/>
      <c r="J502" s="1268"/>
      <c r="K502" s="1268"/>
      <c r="L502" s="1268"/>
      <c r="M502" s="1268"/>
      <c r="N502" s="1268"/>
      <c r="O502" s="1246"/>
      <c r="P502" s="1246"/>
      <c r="Q502" s="1246"/>
      <c r="R502" s="1246"/>
      <c r="S502" s="1246"/>
      <c r="T502" s="1246"/>
      <c r="U502" s="1246"/>
      <c r="V502" s="1246"/>
      <c r="W502" s="1246"/>
      <c r="X502" s="623"/>
      <c r="Y502" s="623"/>
      <c r="Z502" s="623"/>
      <c r="AA502" s="623"/>
      <c r="AB502" s="624"/>
      <c r="AC502" s="1261"/>
      <c r="AD502" s="1262"/>
      <c r="AE502" s="1263"/>
    </row>
    <row r="503" spans="1:31">
      <c r="A503" s="576"/>
      <c r="B503" s="561"/>
      <c r="C503" s="1264"/>
      <c r="D503" s="588"/>
      <c r="E503" s="1266"/>
      <c r="F503" s="1267"/>
      <c r="X503" s="623"/>
      <c r="Y503" s="623"/>
      <c r="Z503" s="623"/>
      <c r="AA503" s="623"/>
      <c r="AB503" s="624"/>
      <c r="AC503" s="70"/>
      <c r="AD503" s="71"/>
      <c r="AE503" s="72"/>
    </row>
    <row r="504" spans="1:31" s="755" customFormat="1">
      <c r="A504" s="747"/>
      <c r="B504" s="744"/>
      <c r="C504" s="742"/>
      <c r="D504" s="768"/>
      <c r="E504" s="744"/>
      <c r="F504" s="745"/>
      <c r="X504" s="788"/>
      <c r="Y504" s="788"/>
      <c r="Z504" s="788"/>
      <c r="AA504" s="788"/>
      <c r="AB504" s="789"/>
      <c r="AC504" s="70"/>
      <c r="AD504" s="71"/>
      <c r="AE504" s="72"/>
    </row>
    <row r="505" spans="1:31" s="755" customFormat="1">
      <c r="A505" s="747"/>
      <c r="B505" s="744"/>
      <c r="C505" s="742"/>
      <c r="D505" s="768"/>
      <c r="E505" s="744"/>
      <c r="F505" s="745"/>
      <c r="X505" s="788"/>
      <c r="Y505" s="788"/>
      <c r="Z505" s="788"/>
      <c r="AA505" s="788"/>
      <c r="AB505" s="789"/>
      <c r="AC505" s="70"/>
      <c r="AD505" s="71"/>
      <c r="AE505" s="72"/>
    </row>
    <row r="506" spans="1:31" s="755" customFormat="1">
      <c r="A506" s="747"/>
      <c r="B506" s="744"/>
      <c r="C506" s="742"/>
      <c r="D506" s="768"/>
      <c r="E506" s="744"/>
      <c r="F506" s="745"/>
      <c r="X506" s="788"/>
      <c r="Y506" s="788"/>
      <c r="Z506" s="788"/>
      <c r="AA506" s="788"/>
      <c r="AB506" s="789"/>
      <c r="AC506" s="70"/>
      <c r="AD506" s="71"/>
      <c r="AE506" s="72"/>
    </row>
    <row r="507" spans="1:31" s="755" customFormat="1">
      <c r="A507" s="747"/>
      <c r="B507" s="744"/>
      <c r="C507" s="742"/>
      <c r="D507" s="768"/>
      <c r="E507" s="744"/>
      <c r="F507" s="745"/>
      <c r="X507" s="788"/>
      <c r="Y507" s="788"/>
      <c r="Z507" s="788"/>
      <c r="AA507" s="788"/>
      <c r="AB507" s="789"/>
      <c r="AC507" s="70"/>
      <c r="AD507" s="71"/>
      <c r="AE507" s="72"/>
    </row>
    <row r="508" spans="1:31" s="755" customFormat="1">
      <c r="A508" s="747"/>
      <c r="B508" s="744"/>
      <c r="C508" s="742"/>
      <c r="D508" s="768"/>
      <c r="E508" s="744"/>
      <c r="F508" s="745"/>
      <c r="X508" s="788"/>
      <c r="Y508" s="788"/>
      <c r="Z508" s="788"/>
      <c r="AA508" s="788"/>
      <c r="AB508" s="789"/>
      <c r="AC508" s="70"/>
      <c r="AD508" s="71"/>
      <c r="AE508" s="72"/>
    </row>
    <row r="509" spans="1:31" s="755" customFormat="1">
      <c r="A509" s="772"/>
      <c r="B509" s="753"/>
      <c r="C509" s="763"/>
      <c r="D509" s="794"/>
      <c r="E509" s="753"/>
      <c r="F509" s="754"/>
      <c r="G509" s="23"/>
      <c r="H509" s="23"/>
      <c r="I509" s="23"/>
      <c r="J509" s="23"/>
      <c r="K509" s="23"/>
      <c r="L509" s="23"/>
      <c r="M509" s="23"/>
      <c r="N509" s="23"/>
      <c r="O509" s="23"/>
      <c r="P509" s="23"/>
      <c r="Q509" s="23"/>
      <c r="R509" s="23"/>
      <c r="S509" s="23"/>
      <c r="T509" s="23"/>
      <c r="U509" s="23"/>
      <c r="V509" s="23"/>
      <c r="W509" s="23"/>
      <c r="X509" s="386"/>
      <c r="Y509" s="386"/>
      <c r="Z509" s="386"/>
      <c r="AA509" s="386"/>
      <c r="AB509" s="34"/>
      <c r="AC509" s="73"/>
      <c r="AD509" s="74"/>
      <c r="AE509" s="75"/>
    </row>
    <row r="510" spans="1:31" s="755" customFormat="1">
      <c r="A510" s="770"/>
      <c r="B510" s="802"/>
      <c r="C510" s="392"/>
      <c r="D510" s="641"/>
      <c r="E510" s="802"/>
      <c r="F510" s="833"/>
      <c r="G510" s="757"/>
      <c r="H510" s="757"/>
      <c r="I510" s="757"/>
      <c r="J510" s="757"/>
      <c r="K510" s="757"/>
      <c r="L510" s="757"/>
      <c r="M510" s="757"/>
      <c r="N510" s="757"/>
      <c r="O510" s="757"/>
      <c r="P510" s="757"/>
      <c r="Q510" s="757"/>
      <c r="R510" s="757"/>
      <c r="S510" s="757"/>
      <c r="T510" s="757"/>
      <c r="U510" s="757"/>
      <c r="V510" s="757"/>
      <c r="W510" s="757"/>
      <c r="X510" s="29"/>
      <c r="Y510" s="29"/>
      <c r="Z510" s="29"/>
      <c r="AA510" s="29"/>
      <c r="AB510" s="30"/>
      <c r="AC510" s="806"/>
      <c r="AD510" s="807"/>
      <c r="AE510" s="808"/>
    </row>
    <row r="511" spans="1:31" ht="13.5" customHeight="1">
      <c r="A511" s="1304" t="s">
        <v>782</v>
      </c>
      <c r="B511" s="744">
        <v>23</v>
      </c>
      <c r="C511" s="1264" t="s">
        <v>818</v>
      </c>
      <c r="D511" s="1265" t="s">
        <v>357</v>
      </c>
      <c r="E511" s="1266" t="s">
        <v>553</v>
      </c>
      <c r="F511" s="1267"/>
      <c r="G511" s="25"/>
      <c r="H511" s="1268" t="s">
        <v>71</v>
      </c>
      <c r="I511" s="1268"/>
      <c r="J511" s="1268"/>
      <c r="K511" s="1268"/>
      <c r="L511" s="1268"/>
      <c r="M511" s="1268"/>
      <c r="N511" s="1268"/>
      <c r="O511" s="1246" t="s">
        <v>154</v>
      </c>
      <c r="P511" s="1246"/>
      <c r="Q511" s="1246"/>
      <c r="R511" s="1246"/>
      <c r="S511" s="1246"/>
      <c r="T511" s="1246"/>
      <c r="U511" s="1246"/>
      <c r="V511" s="1246"/>
      <c r="W511" s="1246"/>
      <c r="X511" s="755"/>
      <c r="Y511" s="755"/>
      <c r="Z511" s="755"/>
      <c r="AA511" s="755"/>
      <c r="AB511" s="789"/>
      <c r="AC511" s="1261" t="s">
        <v>558</v>
      </c>
      <c r="AD511" s="1262"/>
      <c r="AE511" s="1263"/>
    </row>
    <row r="512" spans="1:31" ht="13.5" customHeight="1">
      <c r="A512" s="1304"/>
      <c r="B512" s="744"/>
      <c r="C512" s="1264"/>
      <c r="D512" s="1265"/>
      <c r="E512" s="1266"/>
      <c r="F512" s="1267"/>
      <c r="G512" s="25"/>
      <c r="H512" s="1268"/>
      <c r="I512" s="1268"/>
      <c r="J512" s="1268"/>
      <c r="K512" s="1268"/>
      <c r="L512" s="1268"/>
      <c r="M512" s="1268"/>
      <c r="N512" s="1268"/>
      <c r="O512" s="1246"/>
      <c r="P512" s="1246"/>
      <c r="Q512" s="1246"/>
      <c r="R512" s="1246"/>
      <c r="S512" s="1246"/>
      <c r="T512" s="1246"/>
      <c r="U512" s="1246"/>
      <c r="V512" s="1246"/>
      <c r="W512" s="1246"/>
      <c r="X512" s="755"/>
      <c r="Y512" s="755"/>
      <c r="Z512" s="755"/>
      <c r="AA512" s="755"/>
      <c r="AB512" s="789"/>
      <c r="AC512" s="1261"/>
      <c r="AD512" s="1262"/>
      <c r="AE512" s="1263"/>
    </row>
    <row r="513" spans="1:31">
      <c r="A513" s="747"/>
      <c r="B513" s="744"/>
      <c r="C513" s="1264"/>
      <c r="D513" s="768"/>
      <c r="E513" s="1266"/>
      <c r="F513" s="1267"/>
      <c r="G513" s="25"/>
      <c r="H513" s="755" t="s">
        <v>41</v>
      </c>
      <c r="I513" s="755"/>
      <c r="J513" s="755"/>
      <c r="K513" s="755"/>
      <c r="L513" s="755"/>
      <c r="M513" s="755"/>
      <c r="N513" s="755"/>
      <c r="O513" s="755"/>
      <c r="P513" s="755"/>
      <c r="Q513" s="755"/>
      <c r="R513" s="755"/>
      <c r="S513" s="755"/>
      <c r="T513" s="755"/>
      <c r="U513" s="755"/>
      <c r="V513" s="755"/>
      <c r="W513" s="755"/>
      <c r="X513" s="755"/>
      <c r="Y513" s="755"/>
      <c r="Z513" s="755"/>
      <c r="AA513" s="755"/>
      <c r="AB513" s="789"/>
      <c r="AC513" s="70"/>
      <c r="AD513" s="71"/>
      <c r="AE513" s="72"/>
    </row>
    <row r="514" spans="1:31">
      <c r="A514" s="747"/>
      <c r="B514" s="744"/>
      <c r="C514" s="1264"/>
      <c r="D514" s="768"/>
      <c r="E514" s="1266"/>
      <c r="F514" s="1267"/>
      <c r="G514" s="25"/>
      <c r="H514" s="1250" t="s">
        <v>143</v>
      </c>
      <c r="I514" s="1251"/>
      <c r="J514" s="1251"/>
      <c r="K514" s="1251"/>
      <c r="L514" s="1251"/>
      <c r="M514" s="1251"/>
      <c r="N514" s="1251"/>
      <c r="O514" s="1478"/>
      <c r="P514" s="1777"/>
      <c r="Q514" s="1777"/>
      <c r="R514" s="1777"/>
      <c r="S514" s="1777"/>
      <c r="T514" s="1777"/>
      <c r="U514" s="1777"/>
      <c r="V514" s="1777"/>
      <c r="W514" s="1777"/>
      <c r="X514" s="755"/>
      <c r="Y514" s="755"/>
      <c r="Z514" s="755"/>
      <c r="AA514" s="755"/>
      <c r="AB514" s="789"/>
      <c r="AC514" s="70"/>
      <c r="AD514" s="71"/>
      <c r="AE514" s="72"/>
    </row>
    <row r="515" spans="1:31">
      <c r="A515" s="747"/>
      <c r="B515" s="744"/>
      <c r="C515" s="1264"/>
      <c r="D515" s="768"/>
      <c r="E515" s="1266"/>
      <c r="F515" s="1267"/>
      <c r="G515" s="25"/>
      <c r="H515" s="1078" t="s">
        <v>42</v>
      </c>
      <c r="I515" s="1078"/>
      <c r="J515" s="1078"/>
      <c r="K515" s="1078"/>
      <c r="L515" s="1078"/>
      <c r="M515" s="1078"/>
      <c r="N515" s="1078"/>
      <c r="O515" s="1078"/>
      <c r="P515" s="1389"/>
      <c r="Q515" s="1390"/>
      <c r="R515" s="1390"/>
      <c r="S515" s="1390"/>
      <c r="T515" s="1390"/>
      <c r="U515" s="1390"/>
      <c r="V515" s="1390"/>
      <c r="W515" s="1391"/>
      <c r="X515" s="755"/>
      <c r="Y515" s="755"/>
      <c r="Z515" s="755"/>
      <c r="AA515" s="755"/>
      <c r="AB515" s="789"/>
      <c r="AC515" s="70"/>
      <c r="AD515" s="71"/>
      <c r="AE515" s="72"/>
    </row>
    <row r="516" spans="1:31">
      <c r="A516" s="747"/>
      <c r="B516" s="744"/>
      <c r="C516" s="1264"/>
      <c r="D516" s="768"/>
      <c r="E516" s="1266"/>
      <c r="F516" s="1267"/>
      <c r="G516" s="25"/>
      <c r="H516" s="788"/>
      <c r="I516" s="788"/>
      <c r="J516" s="788"/>
      <c r="K516" s="788"/>
      <c r="L516" s="788"/>
      <c r="M516" s="788"/>
      <c r="N516" s="788"/>
      <c r="O516" s="788"/>
      <c r="P516" s="788"/>
      <c r="Q516" s="788"/>
      <c r="R516" s="788"/>
      <c r="S516" s="788"/>
      <c r="T516" s="788"/>
      <c r="U516" s="788"/>
      <c r="V516" s="788"/>
      <c r="W516" s="788"/>
      <c r="X516" s="788"/>
      <c r="Y516" s="788"/>
      <c r="Z516" s="788"/>
      <c r="AA516" s="788"/>
      <c r="AB516" s="789"/>
      <c r="AC516" s="70"/>
      <c r="AD516" s="71"/>
      <c r="AE516" s="72"/>
    </row>
    <row r="517" spans="1:31">
      <c r="A517" s="747"/>
      <c r="B517" s="744"/>
      <c r="C517" s="742"/>
      <c r="D517" s="768"/>
      <c r="E517" s="1266"/>
      <c r="F517" s="1267"/>
      <c r="G517" s="25"/>
      <c r="H517" s="1064" t="s">
        <v>76</v>
      </c>
      <c r="I517" s="1065"/>
      <c r="J517" s="1065"/>
      <c r="K517" s="1065"/>
      <c r="L517" s="1065"/>
      <c r="M517" s="1065"/>
      <c r="N517" s="1065"/>
      <c r="O517" s="1065"/>
      <c r="P517" s="1065"/>
      <c r="Q517" s="1065"/>
      <c r="R517" s="1065"/>
      <c r="S517" s="1065"/>
      <c r="T517" s="1065"/>
      <c r="U517" s="1065"/>
      <c r="V517" s="1065"/>
      <c r="W517" s="1065"/>
      <c r="X517" s="1064" t="s">
        <v>52</v>
      </c>
      <c r="Y517" s="1065"/>
      <c r="Z517" s="1065"/>
      <c r="AA517" s="1066"/>
      <c r="AB517" s="789"/>
      <c r="AC517" s="70"/>
      <c r="AD517" s="71"/>
      <c r="AE517" s="72"/>
    </row>
    <row r="518" spans="1:31">
      <c r="A518" s="747"/>
      <c r="B518" s="744"/>
      <c r="C518" s="742"/>
      <c r="D518" s="768"/>
      <c r="E518" s="1266"/>
      <c r="F518" s="1267"/>
      <c r="G518" s="25"/>
      <c r="H518" s="1778" t="s">
        <v>424</v>
      </c>
      <c r="I518" s="1779"/>
      <c r="J518" s="1779"/>
      <c r="K518" s="1779"/>
      <c r="L518" s="1779"/>
      <c r="M518" s="1779"/>
      <c r="N518" s="1779"/>
      <c r="O518" s="1779"/>
      <c r="P518" s="1779"/>
      <c r="Q518" s="1779"/>
      <c r="R518" s="1779"/>
      <c r="S518" s="1779"/>
      <c r="T518" s="1779"/>
      <c r="U518" s="1779"/>
      <c r="V518" s="1779"/>
      <c r="W518" s="1780"/>
      <c r="X518" s="1784"/>
      <c r="Y518" s="1237"/>
      <c r="Z518" s="1237"/>
      <c r="AA518" s="1706" t="s">
        <v>9</v>
      </c>
      <c r="AB518" s="789"/>
      <c r="AC518" s="70"/>
      <c r="AD518" s="71"/>
      <c r="AE518" s="72"/>
    </row>
    <row r="519" spans="1:31" ht="13.5" customHeight="1">
      <c r="A519" s="747"/>
      <c r="B519" s="744"/>
      <c r="C519" s="742"/>
      <c r="D519" s="768"/>
      <c r="E519" s="1266"/>
      <c r="F519" s="1267"/>
      <c r="G519" s="25"/>
      <c r="H519" s="1781"/>
      <c r="I519" s="1782"/>
      <c r="J519" s="1782"/>
      <c r="K519" s="1782"/>
      <c r="L519" s="1782"/>
      <c r="M519" s="1782"/>
      <c r="N519" s="1782"/>
      <c r="O519" s="1782"/>
      <c r="P519" s="1782"/>
      <c r="Q519" s="1782"/>
      <c r="R519" s="1782"/>
      <c r="S519" s="1782"/>
      <c r="T519" s="1782"/>
      <c r="U519" s="1782"/>
      <c r="V519" s="1782"/>
      <c r="W519" s="1783"/>
      <c r="X519" s="1785"/>
      <c r="Y519" s="1238"/>
      <c r="Z519" s="1238"/>
      <c r="AA519" s="1706"/>
      <c r="AB519" s="789"/>
      <c r="AC519" s="70"/>
      <c r="AD519" s="71"/>
      <c r="AE519" s="72"/>
    </row>
    <row r="520" spans="1:31" ht="27" customHeight="1">
      <c r="A520" s="747"/>
      <c r="B520" s="744"/>
      <c r="C520" s="742"/>
      <c r="D520" s="768"/>
      <c r="E520" s="1266"/>
      <c r="F520" s="1267"/>
      <c r="G520" s="25"/>
      <c r="H520" s="1771" t="s">
        <v>303</v>
      </c>
      <c r="I520" s="1772"/>
      <c r="J520" s="1772"/>
      <c r="K520" s="1772"/>
      <c r="L520" s="1772"/>
      <c r="M520" s="1772"/>
      <c r="N520" s="1772"/>
      <c r="O520" s="1772"/>
      <c r="P520" s="1772"/>
      <c r="Q520" s="1772"/>
      <c r="R520" s="1772"/>
      <c r="S520" s="1772"/>
      <c r="T520" s="1772"/>
      <c r="U520" s="1772"/>
      <c r="V520" s="1772"/>
      <c r="W520" s="1773"/>
      <c r="X520" s="1154"/>
      <c r="Y520" s="1155"/>
      <c r="Z520" s="1155"/>
      <c r="AA520" s="761" t="s">
        <v>9</v>
      </c>
      <c r="AB520" s="789"/>
      <c r="AC520" s="70"/>
      <c r="AD520" s="71"/>
      <c r="AE520" s="72"/>
    </row>
    <row r="521" spans="1:31" ht="27" customHeight="1">
      <c r="A521" s="747"/>
      <c r="B521" s="744"/>
      <c r="C521" s="742"/>
      <c r="D521" s="768"/>
      <c r="E521" s="1266"/>
      <c r="F521" s="1267"/>
      <c r="G521" s="25"/>
      <c r="H521" s="1771" t="s">
        <v>304</v>
      </c>
      <c r="I521" s="1772"/>
      <c r="J521" s="1772"/>
      <c r="K521" s="1772"/>
      <c r="L521" s="1772"/>
      <c r="M521" s="1772"/>
      <c r="N521" s="1772"/>
      <c r="O521" s="1772"/>
      <c r="P521" s="1772"/>
      <c r="Q521" s="1772"/>
      <c r="R521" s="1772"/>
      <c r="S521" s="1772"/>
      <c r="T521" s="1772"/>
      <c r="U521" s="1772"/>
      <c r="V521" s="1772"/>
      <c r="W521" s="1773"/>
      <c r="X521" s="1154"/>
      <c r="Y521" s="1155"/>
      <c r="Z521" s="1155"/>
      <c r="AA521" s="751" t="s">
        <v>9</v>
      </c>
      <c r="AB521" s="789"/>
      <c r="AC521" s="70"/>
      <c r="AD521" s="71"/>
      <c r="AE521" s="72"/>
    </row>
    <row r="522" spans="1:31" ht="27" customHeight="1">
      <c r="A522" s="747"/>
      <c r="B522" s="744"/>
      <c r="C522" s="742"/>
      <c r="D522" s="768"/>
      <c r="E522" s="1266"/>
      <c r="F522" s="1267"/>
      <c r="G522" s="25"/>
      <c r="H522" s="1774" t="s">
        <v>421</v>
      </c>
      <c r="I522" s="1775"/>
      <c r="J522" s="1775"/>
      <c r="K522" s="1775"/>
      <c r="L522" s="1775"/>
      <c r="M522" s="1775"/>
      <c r="N522" s="1775"/>
      <c r="O522" s="1775"/>
      <c r="P522" s="1775"/>
      <c r="Q522" s="1775"/>
      <c r="R522" s="1775"/>
      <c r="S522" s="1775"/>
      <c r="T522" s="1775"/>
      <c r="U522" s="1775"/>
      <c r="V522" s="1775"/>
      <c r="W522" s="1776"/>
      <c r="X522" s="1154"/>
      <c r="Y522" s="1155"/>
      <c r="Z522" s="1155"/>
      <c r="AA522" s="761" t="s">
        <v>9</v>
      </c>
      <c r="AB522" s="789"/>
      <c r="AC522" s="70"/>
      <c r="AD522" s="71"/>
      <c r="AE522" s="72"/>
    </row>
    <row r="523" spans="1:31" ht="27" customHeight="1">
      <c r="A523" s="747"/>
      <c r="B523" s="744"/>
      <c r="C523" s="742"/>
      <c r="D523" s="768"/>
      <c r="E523" s="1266"/>
      <c r="F523" s="1267"/>
      <c r="G523" s="25"/>
      <c r="H523" s="1011">
        <v>5</v>
      </c>
      <c r="I523" s="1009" t="s">
        <v>1460</v>
      </c>
      <c r="J523" s="1009"/>
      <c r="K523" s="1009"/>
      <c r="L523" s="1009"/>
      <c r="M523" s="1009"/>
      <c r="N523" s="1009"/>
      <c r="O523" s="1009"/>
      <c r="P523" s="1009"/>
      <c r="Q523" s="1009"/>
      <c r="R523" s="1009"/>
      <c r="S523" s="1009"/>
      <c r="T523" s="1009"/>
      <c r="U523" s="1009"/>
      <c r="V523" s="1009"/>
      <c r="W523" s="1010"/>
      <c r="X523" s="1154"/>
      <c r="Y523" s="1155"/>
      <c r="Z523" s="1155"/>
      <c r="AA523" s="761" t="s">
        <v>9</v>
      </c>
      <c r="AB523" s="789"/>
      <c r="AC523" s="70"/>
      <c r="AD523" s="71"/>
      <c r="AE523" s="72"/>
    </row>
    <row r="524" spans="1:31" s="964" customFormat="1" ht="27" customHeight="1">
      <c r="A524" s="963"/>
      <c r="B524" s="961"/>
      <c r="C524" s="960"/>
      <c r="D524" s="979"/>
      <c r="E524" s="961"/>
      <c r="F524" s="962"/>
      <c r="G524" s="25"/>
      <c r="H524" s="1012"/>
      <c r="I524" s="973" t="s">
        <v>1439</v>
      </c>
      <c r="J524" s="973"/>
      <c r="K524" s="973"/>
      <c r="L524" s="973"/>
      <c r="M524" s="973"/>
      <c r="N524" s="973"/>
      <c r="O524" s="973"/>
      <c r="P524" s="973"/>
      <c r="Q524" s="973"/>
      <c r="R524" s="973"/>
      <c r="S524" s="973"/>
      <c r="T524" s="973"/>
      <c r="U524" s="973"/>
      <c r="V524" s="973"/>
      <c r="W524" s="974"/>
      <c r="X524" s="1154"/>
      <c r="Y524" s="1155"/>
      <c r="Z524" s="1155"/>
      <c r="AA524" s="972" t="s">
        <v>9</v>
      </c>
      <c r="AB524" s="986"/>
      <c r="AC524" s="70"/>
      <c r="AD524" s="71"/>
      <c r="AE524" s="72"/>
    </row>
    <row r="525" spans="1:31" s="964" customFormat="1" ht="27" customHeight="1">
      <c r="A525" s="963"/>
      <c r="B525" s="961"/>
      <c r="C525" s="960"/>
      <c r="D525" s="979"/>
      <c r="E525" s="961"/>
      <c r="F525" s="962"/>
      <c r="G525" s="25"/>
      <c r="H525" s="1012"/>
      <c r="I525" s="983" t="s">
        <v>1440</v>
      </c>
      <c r="J525" s="973"/>
      <c r="K525" s="973"/>
      <c r="L525" s="973"/>
      <c r="M525" s="973"/>
      <c r="N525" s="973"/>
      <c r="O525" s="973"/>
      <c r="P525" s="973"/>
      <c r="Q525" s="973"/>
      <c r="R525" s="973"/>
      <c r="S525" s="973"/>
      <c r="T525" s="973"/>
      <c r="U525" s="973"/>
      <c r="V525" s="973"/>
      <c r="W525" s="974"/>
      <c r="X525" s="1154"/>
      <c r="Y525" s="1155"/>
      <c r="Z525" s="1155"/>
      <c r="AA525" s="972" t="s">
        <v>9</v>
      </c>
      <c r="AB525" s="986"/>
      <c r="AC525" s="70"/>
      <c r="AD525" s="71"/>
      <c r="AE525" s="72"/>
    </row>
    <row r="526" spans="1:31" s="964" customFormat="1" ht="27" customHeight="1">
      <c r="A526" s="963"/>
      <c r="B526" s="961"/>
      <c r="C526" s="960"/>
      <c r="D526" s="979"/>
      <c r="E526" s="961"/>
      <c r="F526" s="962"/>
      <c r="G526" s="25"/>
      <c r="H526" s="1012"/>
      <c r="I526" s="983" t="s">
        <v>1441</v>
      </c>
      <c r="J526" s="973"/>
      <c r="K526" s="973"/>
      <c r="L526" s="973"/>
      <c r="M526" s="973"/>
      <c r="N526" s="973"/>
      <c r="O526" s="973"/>
      <c r="P526" s="973"/>
      <c r="Q526" s="973"/>
      <c r="R526" s="973"/>
      <c r="S526" s="973"/>
      <c r="T526" s="973"/>
      <c r="U526" s="973"/>
      <c r="V526" s="973"/>
      <c r="W526" s="974"/>
      <c r="X526" s="1154"/>
      <c r="Y526" s="1155"/>
      <c r="Z526" s="1155"/>
      <c r="AA526" s="972" t="s">
        <v>9</v>
      </c>
      <c r="AB526" s="986"/>
      <c r="AC526" s="70"/>
      <c r="AD526" s="71"/>
      <c r="AE526" s="72"/>
    </row>
    <row r="527" spans="1:31" s="964" customFormat="1" ht="27" customHeight="1">
      <c r="A527" s="963"/>
      <c r="B527" s="961"/>
      <c r="C527" s="960"/>
      <c r="D527" s="979"/>
      <c r="E527" s="961"/>
      <c r="F527" s="962"/>
      <c r="G527" s="25"/>
      <c r="H527" s="1013"/>
      <c r="I527" s="983" t="s">
        <v>1442</v>
      </c>
      <c r="J527" s="973"/>
      <c r="K527" s="973"/>
      <c r="L527" s="973"/>
      <c r="M527" s="973"/>
      <c r="N527" s="973"/>
      <c r="O527" s="973"/>
      <c r="P527" s="973"/>
      <c r="Q527" s="973"/>
      <c r="R527" s="973"/>
      <c r="S527" s="973"/>
      <c r="T527" s="973"/>
      <c r="U527" s="973"/>
      <c r="V527" s="973"/>
      <c r="W527" s="974"/>
      <c r="X527" s="1154"/>
      <c r="Y527" s="1155"/>
      <c r="Z527" s="1155"/>
      <c r="AA527" s="972" t="s">
        <v>9</v>
      </c>
      <c r="AB527" s="986"/>
      <c r="AC527" s="70"/>
      <c r="AD527" s="71"/>
      <c r="AE527" s="72"/>
    </row>
    <row r="528" spans="1:31" ht="27" customHeight="1">
      <c r="A528" s="747"/>
      <c r="B528" s="744"/>
      <c r="C528" s="742"/>
      <c r="D528" s="768"/>
      <c r="E528" s="744"/>
      <c r="F528" s="745"/>
      <c r="G528" s="25"/>
      <c r="H528" s="1774" t="s">
        <v>422</v>
      </c>
      <c r="I528" s="1775"/>
      <c r="J528" s="1775"/>
      <c r="K528" s="1775"/>
      <c r="L528" s="1775"/>
      <c r="M528" s="1775"/>
      <c r="N528" s="1775"/>
      <c r="O528" s="1775"/>
      <c r="P528" s="1775"/>
      <c r="Q528" s="1775"/>
      <c r="R528" s="1775"/>
      <c r="S528" s="1775"/>
      <c r="T528" s="1775"/>
      <c r="U528" s="1775"/>
      <c r="V528" s="1775"/>
      <c r="W528" s="1776"/>
      <c r="X528" s="1154"/>
      <c r="Y528" s="1155"/>
      <c r="Z528" s="1155"/>
      <c r="AA528" s="761" t="s">
        <v>9</v>
      </c>
      <c r="AB528" s="789"/>
      <c r="AC528" s="70"/>
      <c r="AD528" s="71"/>
      <c r="AE528" s="72"/>
    </row>
    <row r="529" spans="1:31" ht="27" customHeight="1">
      <c r="A529" s="963"/>
      <c r="B529" s="961"/>
      <c r="C529" s="960"/>
      <c r="D529" s="979"/>
      <c r="E529" s="961"/>
      <c r="F529" s="962"/>
      <c r="G529" s="25"/>
      <c r="H529" s="1774" t="s">
        <v>423</v>
      </c>
      <c r="I529" s="1775"/>
      <c r="J529" s="1775"/>
      <c r="K529" s="1775"/>
      <c r="L529" s="1775"/>
      <c r="M529" s="1775"/>
      <c r="N529" s="1775"/>
      <c r="O529" s="1775"/>
      <c r="P529" s="1775"/>
      <c r="Q529" s="1775"/>
      <c r="R529" s="1775"/>
      <c r="S529" s="1775"/>
      <c r="T529" s="1775"/>
      <c r="U529" s="1775"/>
      <c r="V529" s="1775"/>
      <c r="W529" s="1776"/>
      <c r="X529" s="1154"/>
      <c r="Y529" s="1155"/>
      <c r="Z529" s="1155"/>
      <c r="AA529" s="972" t="s">
        <v>9</v>
      </c>
      <c r="AB529" s="986"/>
      <c r="AC529" s="70"/>
      <c r="AD529" s="71"/>
      <c r="AE529" s="72"/>
    </row>
    <row r="530" spans="1:31">
      <c r="A530" s="984"/>
      <c r="B530" s="965"/>
      <c r="C530" s="982"/>
      <c r="D530" s="991"/>
      <c r="E530" s="965"/>
      <c r="F530" s="966"/>
      <c r="G530" s="66"/>
      <c r="H530" s="386"/>
      <c r="I530" s="386"/>
      <c r="J530" s="234"/>
      <c r="K530" s="234"/>
      <c r="L530" s="235"/>
      <c r="M530" s="235"/>
      <c r="N530" s="235"/>
      <c r="O530" s="235"/>
      <c r="P530" s="235"/>
      <c r="Q530" s="235"/>
      <c r="R530" s="235"/>
      <c r="S530" s="235"/>
      <c r="T530" s="977"/>
      <c r="U530" s="977"/>
      <c r="V530" s="977"/>
      <c r="W530" s="977"/>
      <c r="X530" s="386"/>
      <c r="Y530" s="386"/>
      <c r="Z530" s="386"/>
      <c r="AA530" s="386"/>
      <c r="AB530" s="34"/>
      <c r="AC530" s="73"/>
      <c r="AD530" s="74"/>
      <c r="AE530" s="75"/>
    </row>
    <row r="531" spans="1:31" ht="6" customHeight="1">
      <c r="A531" s="576"/>
      <c r="B531" s="561"/>
      <c r="C531" s="581"/>
      <c r="D531" s="588"/>
      <c r="E531" s="561"/>
      <c r="F531" s="562"/>
      <c r="G531" s="25"/>
      <c r="H531" s="623"/>
      <c r="I531" s="623"/>
      <c r="J531" s="26"/>
      <c r="K531" s="26"/>
      <c r="L531" s="67"/>
      <c r="M531" s="67"/>
      <c r="N531" s="67"/>
      <c r="O531" s="67"/>
      <c r="P531" s="67"/>
      <c r="Q531" s="67"/>
      <c r="R531" s="67"/>
      <c r="S531" s="67"/>
      <c r="T531" s="583"/>
      <c r="U531" s="583"/>
      <c r="V531" s="583"/>
      <c r="W531" s="583"/>
      <c r="X531" s="623"/>
      <c r="Y531" s="623"/>
      <c r="Z531" s="623"/>
      <c r="AA531" s="623"/>
      <c r="AB531" s="624"/>
      <c r="AC531" s="70"/>
      <c r="AD531" s="71"/>
      <c r="AE531" s="72"/>
    </row>
    <row r="532" spans="1:31" ht="13.5" customHeight="1">
      <c r="A532" s="576"/>
      <c r="B532" s="561">
        <v>24</v>
      </c>
      <c r="C532" s="1264" t="s">
        <v>425</v>
      </c>
      <c r="D532" s="1265" t="s">
        <v>358</v>
      </c>
      <c r="E532" s="1318" t="s">
        <v>1407</v>
      </c>
      <c r="F532" s="1403"/>
      <c r="G532" s="25"/>
      <c r="H532" s="1268" t="s">
        <v>71</v>
      </c>
      <c r="I532" s="1268"/>
      <c r="J532" s="1268"/>
      <c r="K532" s="1268"/>
      <c r="L532" s="1268"/>
      <c r="M532" s="1268"/>
      <c r="N532" s="1268"/>
      <c r="O532" s="1246" t="s">
        <v>154</v>
      </c>
      <c r="P532" s="1246"/>
      <c r="Q532" s="1246"/>
      <c r="R532" s="1246"/>
      <c r="S532" s="1246"/>
      <c r="T532" s="1246"/>
      <c r="U532" s="1246"/>
      <c r="V532" s="1246"/>
      <c r="W532" s="1246"/>
      <c r="X532" s="623"/>
      <c r="Y532" s="623"/>
      <c r="Z532" s="623"/>
      <c r="AA532" s="623"/>
      <c r="AB532" s="624"/>
      <c r="AC532" s="1261" t="s">
        <v>558</v>
      </c>
      <c r="AD532" s="1262"/>
      <c r="AE532" s="1263"/>
    </row>
    <row r="533" spans="1:31">
      <c r="A533" s="576"/>
      <c r="B533" s="561"/>
      <c r="C533" s="1264"/>
      <c r="D533" s="1265"/>
      <c r="E533" s="1318"/>
      <c r="F533" s="1403"/>
      <c r="G533" s="25"/>
      <c r="H533" s="1268"/>
      <c r="I533" s="1268"/>
      <c r="J533" s="1268"/>
      <c r="K533" s="1268"/>
      <c r="L533" s="1268"/>
      <c r="M533" s="1268"/>
      <c r="N533" s="1268"/>
      <c r="O533" s="1246"/>
      <c r="P533" s="1246"/>
      <c r="Q533" s="1246"/>
      <c r="R533" s="1246"/>
      <c r="S533" s="1246"/>
      <c r="T533" s="1246"/>
      <c r="U533" s="1246"/>
      <c r="V533" s="1246"/>
      <c r="W533" s="1246"/>
      <c r="X533" s="623"/>
      <c r="Y533" s="623"/>
      <c r="Z533" s="623"/>
      <c r="AA533" s="623"/>
      <c r="AB533" s="624"/>
      <c r="AC533" s="1261"/>
      <c r="AD533" s="1262"/>
      <c r="AE533" s="1263"/>
    </row>
    <row r="534" spans="1:31">
      <c r="A534" s="576"/>
      <c r="B534" s="561"/>
      <c r="C534" s="1264"/>
      <c r="D534" s="588"/>
      <c r="E534" s="1318"/>
      <c r="F534" s="1403"/>
      <c r="G534" s="25"/>
      <c r="H534" s="582"/>
      <c r="I534" s="582"/>
      <c r="J534" s="582"/>
      <c r="K534" s="582"/>
      <c r="L534" s="582"/>
      <c r="M534" s="582"/>
      <c r="N534" s="582"/>
      <c r="O534" s="645"/>
      <c r="P534" s="645"/>
      <c r="Q534" s="645"/>
      <c r="R534" s="645"/>
      <c r="S534" s="645"/>
      <c r="T534" s="645"/>
      <c r="U534" s="645"/>
      <c r="V534" s="645"/>
      <c r="W534" s="645"/>
      <c r="AB534" s="624"/>
      <c r="AC534" s="70"/>
      <c r="AD534" s="71"/>
      <c r="AE534" s="72"/>
    </row>
    <row r="535" spans="1:31">
      <c r="A535" s="576"/>
      <c r="B535" s="561"/>
      <c r="C535" s="581"/>
      <c r="D535" s="588"/>
      <c r="E535" s="1318"/>
      <c r="F535" s="1403"/>
      <c r="G535" s="25"/>
      <c r="H535" s="1789" t="s">
        <v>41</v>
      </c>
      <c r="I535" s="1789"/>
      <c r="J535" s="1789"/>
      <c r="K535" s="1789"/>
      <c r="L535" s="1789"/>
      <c r="M535" s="1789"/>
      <c r="N535" s="1789"/>
      <c r="O535" s="1789"/>
      <c r="P535" s="1789"/>
      <c r="AB535" s="624"/>
      <c r="AC535" s="70"/>
      <c r="AD535" s="71"/>
      <c r="AE535" s="72"/>
    </row>
    <row r="536" spans="1:31">
      <c r="A536" s="576"/>
      <c r="B536" s="561"/>
      <c r="C536" s="581"/>
      <c r="D536" s="588"/>
      <c r="E536" s="1318"/>
      <c r="F536" s="1403"/>
      <c r="G536" s="25"/>
      <c r="AB536" s="624"/>
      <c r="AC536" s="70"/>
      <c r="AD536" s="71"/>
      <c r="AE536" s="72"/>
    </row>
    <row r="537" spans="1:31">
      <c r="A537" s="576"/>
      <c r="B537" s="561"/>
      <c r="C537" s="581"/>
      <c r="D537" s="588"/>
      <c r="E537" s="1318"/>
      <c r="F537" s="1403"/>
      <c r="G537" s="25"/>
      <c r="H537" s="1250" t="s">
        <v>42</v>
      </c>
      <c r="I537" s="1251"/>
      <c r="J537" s="1251"/>
      <c r="K537" s="1251"/>
      <c r="L537" s="1251"/>
      <c r="M537" s="1251"/>
      <c r="N537" s="1251"/>
      <c r="O537" s="1478"/>
      <c r="P537" s="1790"/>
      <c r="Q537" s="1790"/>
      <c r="R537" s="1790"/>
      <c r="S537" s="1790"/>
      <c r="T537" s="1790"/>
      <c r="U537" s="1790"/>
      <c r="V537" s="1790"/>
      <c r="W537" s="1790"/>
      <c r="X537" s="28"/>
      <c r="Y537" s="28"/>
      <c r="Z537" s="28"/>
      <c r="AA537" s="28"/>
      <c r="AB537" s="624"/>
      <c r="AC537" s="70"/>
      <c r="AD537" s="71"/>
      <c r="AE537" s="72"/>
    </row>
    <row r="538" spans="1:31">
      <c r="A538" s="576"/>
      <c r="B538" s="561"/>
      <c r="C538" s="581"/>
      <c r="D538" s="588"/>
      <c r="E538" s="1318"/>
      <c r="F538" s="1403"/>
      <c r="G538" s="25"/>
      <c r="H538" s="623"/>
      <c r="I538" s="623"/>
      <c r="J538" s="623"/>
      <c r="K538" s="623"/>
      <c r="L538" s="623"/>
      <c r="M538" s="623"/>
      <c r="N538" s="623"/>
      <c r="O538" s="623"/>
      <c r="P538" s="623"/>
      <c r="Q538" s="623"/>
      <c r="R538" s="623"/>
      <c r="S538" s="623"/>
      <c r="T538" s="623"/>
      <c r="U538" s="623"/>
      <c r="V538" s="623"/>
      <c r="W538" s="623"/>
      <c r="X538" s="623"/>
      <c r="Y538" s="623"/>
      <c r="Z538" s="623"/>
      <c r="AA538" s="623"/>
      <c r="AB538" s="624"/>
      <c r="AC538" s="70"/>
      <c r="AD538" s="71"/>
      <c r="AE538" s="72"/>
    </row>
    <row r="539" spans="1:31">
      <c r="A539" s="576"/>
      <c r="B539" s="561"/>
      <c r="C539" s="581"/>
      <c r="D539" s="588"/>
      <c r="E539" s="1318"/>
      <c r="F539" s="1403"/>
      <c r="G539" s="25"/>
      <c r="H539" s="1064" t="s">
        <v>426</v>
      </c>
      <c r="I539" s="1065"/>
      <c r="J539" s="1065"/>
      <c r="K539" s="1065"/>
      <c r="L539" s="1065"/>
      <c r="M539" s="1065"/>
      <c r="N539" s="1065"/>
      <c r="O539" s="1065"/>
      <c r="P539" s="1065"/>
      <c r="Q539" s="1065"/>
      <c r="R539" s="1066"/>
      <c r="S539" s="1791" t="s">
        <v>427</v>
      </c>
      <c r="T539" s="1792"/>
      <c r="U539" s="1792"/>
      <c r="V539" s="1792"/>
      <c r="W539" s="1792"/>
      <c r="X539" s="1792"/>
      <c r="Y539" s="1793" t="s">
        <v>316</v>
      </c>
      <c r="Z539" s="1251"/>
      <c r="AA539" s="1478"/>
      <c r="AB539" s="624"/>
      <c r="AC539" s="70"/>
      <c r="AD539" s="71"/>
      <c r="AE539" s="72"/>
    </row>
    <row r="540" spans="1:31">
      <c r="A540" s="576"/>
      <c r="B540" s="561"/>
      <c r="C540" s="581"/>
      <c r="D540" s="588"/>
      <c r="E540" s="1318"/>
      <c r="F540" s="1403"/>
      <c r="G540" s="25"/>
      <c r="H540" s="1787" t="s">
        <v>317</v>
      </c>
      <c r="I540" s="1567"/>
      <c r="J540" s="1794" t="s">
        <v>428</v>
      </c>
      <c r="K540" s="1795"/>
      <c r="L540" s="1795"/>
      <c r="M540" s="1795"/>
      <c r="N540" s="1795"/>
      <c r="O540" s="1795"/>
      <c r="P540" s="1795"/>
      <c r="Q540" s="1795"/>
      <c r="R540" s="1796"/>
      <c r="S540" s="1800"/>
      <c r="T540" s="1801"/>
      <c r="U540" s="1801"/>
      <c r="V540" s="1801"/>
      <c r="W540" s="1801"/>
      <c r="X540" s="1801"/>
      <c r="Y540" s="1804"/>
      <c r="Z540" s="1805"/>
      <c r="AA540" s="121"/>
      <c r="AB540" s="624"/>
      <c r="AC540" s="70"/>
      <c r="AD540" s="71"/>
      <c r="AE540" s="72"/>
    </row>
    <row r="541" spans="1:31">
      <c r="A541" s="576"/>
      <c r="B541" s="561"/>
      <c r="C541" s="581"/>
      <c r="D541" s="588"/>
      <c r="E541" s="1318"/>
      <c r="F541" s="1403"/>
      <c r="G541" s="25"/>
      <c r="H541" s="1571"/>
      <c r="I541" s="1573"/>
      <c r="J541" s="1797"/>
      <c r="K541" s="1798"/>
      <c r="L541" s="1798"/>
      <c r="M541" s="1798"/>
      <c r="N541" s="1798"/>
      <c r="O541" s="1798"/>
      <c r="P541" s="1798"/>
      <c r="Q541" s="1798"/>
      <c r="R541" s="1799"/>
      <c r="S541" s="1802"/>
      <c r="T541" s="1803"/>
      <c r="U541" s="1803"/>
      <c r="V541" s="1803"/>
      <c r="W541" s="1803"/>
      <c r="X541" s="1803"/>
      <c r="Y541" s="1806"/>
      <c r="Z541" s="1807"/>
      <c r="AA541" s="122" t="s">
        <v>9</v>
      </c>
      <c r="AB541" s="624"/>
      <c r="AC541" s="70"/>
      <c r="AD541" s="71"/>
      <c r="AE541" s="72"/>
    </row>
    <row r="542" spans="1:31">
      <c r="A542" s="576"/>
      <c r="B542" s="561"/>
      <c r="C542" s="581"/>
      <c r="D542" s="588"/>
      <c r="E542" s="1318"/>
      <c r="F542" s="1403"/>
      <c r="G542" s="25"/>
      <c r="H542" s="1787" t="s">
        <v>429</v>
      </c>
      <c r="I542" s="1567"/>
      <c r="J542" s="1794" t="s">
        <v>430</v>
      </c>
      <c r="K542" s="1795"/>
      <c r="L542" s="1795"/>
      <c r="M542" s="1795"/>
      <c r="N542" s="1795"/>
      <c r="O542" s="1795"/>
      <c r="P542" s="1795"/>
      <c r="Q542" s="1795"/>
      <c r="R542" s="1796"/>
      <c r="S542" s="1800"/>
      <c r="T542" s="1801"/>
      <c r="U542" s="1801"/>
      <c r="V542" s="1801"/>
      <c r="W542" s="1801"/>
      <c r="X542" s="1801"/>
      <c r="Y542" s="1804"/>
      <c r="Z542" s="1805"/>
      <c r="AA542" s="121"/>
      <c r="AB542" s="624"/>
      <c r="AC542" s="70"/>
      <c r="AD542" s="71"/>
      <c r="AE542" s="72"/>
    </row>
    <row r="543" spans="1:31">
      <c r="A543" s="576"/>
      <c r="B543" s="561"/>
      <c r="C543" s="581"/>
      <c r="D543" s="588"/>
      <c r="E543" s="1318"/>
      <c r="F543" s="1403"/>
      <c r="G543" s="25"/>
      <c r="H543" s="1571"/>
      <c r="I543" s="1573"/>
      <c r="J543" s="1797"/>
      <c r="K543" s="1798"/>
      <c r="L543" s="1798"/>
      <c r="M543" s="1798"/>
      <c r="N543" s="1798"/>
      <c r="O543" s="1798"/>
      <c r="P543" s="1798"/>
      <c r="Q543" s="1798"/>
      <c r="R543" s="1799"/>
      <c r="S543" s="1802"/>
      <c r="T543" s="1803"/>
      <c r="U543" s="1803"/>
      <c r="V543" s="1803"/>
      <c r="W543" s="1803"/>
      <c r="X543" s="1803"/>
      <c r="Y543" s="1806"/>
      <c r="Z543" s="1807"/>
      <c r="AA543" s="122" t="s">
        <v>9</v>
      </c>
      <c r="AB543" s="624"/>
      <c r="AC543" s="70"/>
      <c r="AD543" s="71"/>
      <c r="AE543" s="72"/>
    </row>
    <row r="544" spans="1:31" ht="13.5" customHeight="1">
      <c r="A544" s="576"/>
      <c r="B544" s="561"/>
      <c r="C544" s="581"/>
      <c r="D544" s="588"/>
      <c r="E544" s="1318"/>
      <c r="F544" s="1403"/>
      <c r="G544" s="25"/>
      <c r="H544" s="1787" t="s">
        <v>431</v>
      </c>
      <c r="I544" s="1567"/>
      <c r="J544" s="1156" t="s">
        <v>1445</v>
      </c>
      <c r="K544" s="1157"/>
      <c r="L544" s="1157"/>
      <c r="M544" s="1157"/>
      <c r="N544" s="1157"/>
      <c r="O544" s="1157"/>
      <c r="P544" s="1157"/>
      <c r="Q544" s="1157"/>
      <c r="R544" s="1158"/>
      <c r="S544" s="1814"/>
      <c r="T544" s="1815"/>
      <c r="U544" s="1815"/>
      <c r="V544" s="1815"/>
      <c r="W544" s="1815"/>
      <c r="X544" s="1816"/>
      <c r="Y544" s="1926"/>
      <c r="Z544" s="1927"/>
      <c r="AA544" s="1006" t="s">
        <v>9</v>
      </c>
      <c r="AB544" s="624"/>
      <c r="AC544" s="70"/>
      <c r="AD544" s="71"/>
      <c r="AE544" s="72"/>
    </row>
    <row r="545" spans="1:31" s="964" customFormat="1">
      <c r="A545" s="963"/>
      <c r="B545" s="961"/>
      <c r="C545" s="960"/>
      <c r="D545" s="979"/>
      <c r="E545" s="1318"/>
      <c r="F545" s="1403"/>
      <c r="G545" s="25"/>
      <c r="H545" s="1788"/>
      <c r="I545" s="1570"/>
      <c r="J545" s="1156" t="s">
        <v>1443</v>
      </c>
      <c r="K545" s="1157"/>
      <c r="L545" s="1157"/>
      <c r="M545" s="1157"/>
      <c r="N545" s="1157"/>
      <c r="O545" s="1157"/>
      <c r="P545" s="1157"/>
      <c r="Q545" s="1157"/>
      <c r="R545" s="1158"/>
      <c r="S545" s="1814"/>
      <c r="T545" s="1815"/>
      <c r="U545" s="1815"/>
      <c r="V545" s="1815"/>
      <c r="W545" s="1815"/>
      <c r="X545" s="1816"/>
      <c r="Y545" s="1926"/>
      <c r="Z545" s="1927"/>
      <c r="AA545" s="1007" t="s">
        <v>9</v>
      </c>
      <c r="AB545" s="986"/>
      <c r="AC545" s="70"/>
      <c r="AD545" s="71"/>
      <c r="AE545" s="72"/>
    </row>
    <row r="546" spans="1:31">
      <c r="A546" s="576"/>
      <c r="B546" s="561"/>
      <c r="C546" s="581"/>
      <c r="D546" s="588"/>
      <c r="E546" s="1318"/>
      <c r="F546" s="1403"/>
      <c r="G546" s="25"/>
      <c r="H546" s="1571"/>
      <c r="I546" s="1573"/>
      <c r="J546" s="1156" t="s">
        <v>1444</v>
      </c>
      <c r="K546" s="1157"/>
      <c r="L546" s="1157"/>
      <c r="M546" s="1157"/>
      <c r="N546" s="1157"/>
      <c r="O546" s="1157"/>
      <c r="P546" s="1157"/>
      <c r="Q546" s="1157"/>
      <c r="R546" s="1158"/>
      <c r="S546" s="1814"/>
      <c r="T546" s="1815"/>
      <c r="U546" s="1815"/>
      <c r="V546" s="1815"/>
      <c r="W546" s="1815"/>
      <c r="X546" s="1816"/>
      <c r="Y546" s="1926"/>
      <c r="Z546" s="1927"/>
      <c r="AA546" s="1006" t="s">
        <v>9</v>
      </c>
      <c r="AB546" s="624"/>
      <c r="AC546" s="70"/>
      <c r="AD546" s="71"/>
      <c r="AE546" s="72"/>
    </row>
    <row r="547" spans="1:31" ht="13.5" customHeight="1">
      <c r="A547" s="576"/>
      <c r="B547" s="561"/>
      <c r="C547" s="581"/>
      <c r="D547" s="588"/>
      <c r="E547" s="1318"/>
      <c r="F547" s="1403"/>
      <c r="G547" s="25"/>
      <c r="H547" s="1787" t="s">
        <v>432</v>
      </c>
      <c r="I547" s="1567"/>
      <c r="J547" s="1156" t="s">
        <v>1446</v>
      </c>
      <c r="K547" s="1157"/>
      <c r="L547" s="1157"/>
      <c r="M547" s="1157"/>
      <c r="N547" s="1157"/>
      <c r="O547" s="1157"/>
      <c r="P547" s="1157"/>
      <c r="Q547" s="1157"/>
      <c r="R547" s="1158"/>
      <c r="S547" s="1814"/>
      <c r="T547" s="1815"/>
      <c r="U547" s="1815"/>
      <c r="V547" s="1815"/>
      <c r="W547" s="1815"/>
      <c r="X547" s="1816"/>
      <c r="Y547" s="1926"/>
      <c r="Z547" s="1927"/>
      <c r="AA547" s="1007" t="s">
        <v>9</v>
      </c>
      <c r="AB547" s="624"/>
      <c r="AC547" s="70"/>
      <c r="AD547" s="71"/>
      <c r="AE547" s="72"/>
    </row>
    <row r="548" spans="1:31" s="964" customFormat="1">
      <c r="A548" s="963"/>
      <c r="B548" s="961"/>
      <c r="C548" s="960"/>
      <c r="D548" s="979"/>
      <c r="E548" s="1318"/>
      <c r="F548" s="1403"/>
      <c r="G548" s="25"/>
      <c r="H548" s="1788"/>
      <c r="I548" s="1570"/>
      <c r="J548" s="1156" t="s">
        <v>1447</v>
      </c>
      <c r="K548" s="1157"/>
      <c r="L548" s="1157"/>
      <c r="M548" s="1157"/>
      <c r="N548" s="1157"/>
      <c r="O548" s="1157"/>
      <c r="P548" s="1157"/>
      <c r="Q548" s="1157"/>
      <c r="R548" s="1158"/>
      <c r="S548" s="1814"/>
      <c r="T548" s="1815"/>
      <c r="U548" s="1815"/>
      <c r="V548" s="1815"/>
      <c r="W548" s="1815"/>
      <c r="X548" s="1816"/>
      <c r="Y548" s="1926"/>
      <c r="Z548" s="1927"/>
      <c r="AA548" s="1006" t="s">
        <v>9</v>
      </c>
      <c r="AB548" s="986"/>
      <c r="AC548" s="70"/>
      <c r="AD548" s="71"/>
      <c r="AE548" s="72"/>
    </row>
    <row r="549" spans="1:31" s="964" customFormat="1">
      <c r="A549" s="963"/>
      <c r="B549" s="961"/>
      <c r="C549" s="960"/>
      <c r="D549" s="979"/>
      <c r="E549" s="1318"/>
      <c r="F549" s="1403"/>
      <c r="G549" s="25"/>
      <c r="H549" s="1788"/>
      <c r="I549" s="1570"/>
      <c r="J549" s="1156" t="s">
        <v>1448</v>
      </c>
      <c r="K549" s="1157"/>
      <c r="L549" s="1157"/>
      <c r="M549" s="1157"/>
      <c r="N549" s="1157"/>
      <c r="O549" s="1157"/>
      <c r="P549" s="1157"/>
      <c r="Q549" s="1157"/>
      <c r="R549" s="1158"/>
      <c r="S549" s="1814"/>
      <c r="T549" s="1815"/>
      <c r="U549" s="1815"/>
      <c r="V549" s="1815"/>
      <c r="W549" s="1815"/>
      <c r="X549" s="1816"/>
      <c r="Y549" s="1926"/>
      <c r="Z549" s="1927"/>
      <c r="AA549" s="1007" t="s">
        <v>9</v>
      </c>
      <c r="AB549" s="986"/>
      <c r="AC549" s="70"/>
      <c r="AD549" s="71"/>
      <c r="AE549" s="72"/>
    </row>
    <row r="550" spans="1:31" ht="26.25" customHeight="1">
      <c r="A550" s="576"/>
      <c r="B550" s="561"/>
      <c r="C550" s="581"/>
      <c r="D550" s="588"/>
      <c r="E550" s="1318"/>
      <c r="F550" s="1403"/>
      <c r="G550" s="25"/>
      <c r="H550" s="1571"/>
      <c r="I550" s="1573"/>
      <c r="J550" s="1156" t="s">
        <v>1449</v>
      </c>
      <c r="K550" s="1157"/>
      <c r="L550" s="1157"/>
      <c r="M550" s="1157"/>
      <c r="N550" s="1157"/>
      <c r="O550" s="1157"/>
      <c r="P550" s="1157"/>
      <c r="Q550" s="1157"/>
      <c r="R550" s="1158"/>
      <c r="S550" s="1923"/>
      <c r="T550" s="1924"/>
      <c r="U550" s="1924"/>
      <c r="V550" s="1924"/>
      <c r="W550" s="1924"/>
      <c r="X550" s="1925"/>
      <c r="Y550" s="1926"/>
      <c r="Z550" s="1927"/>
      <c r="AA550" s="1006" t="s">
        <v>9</v>
      </c>
      <c r="AB550" s="624"/>
      <c r="AC550" s="70"/>
      <c r="AD550" s="71"/>
      <c r="AE550" s="72"/>
    </row>
    <row r="551" spans="1:31" ht="21.75" customHeight="1">
      <c r="A551" s="576"/>
      <c r="B551" s="561"/>
      <c r="C551" s="581"/>
      <c r="D551" s="588"/>
      <c r="E551" s="1318"/>
      <c r="F551" s="1403"/>
      <c r="G551" s="25"/>
      <c r="H551" s="1787" t="s">
        <v>433</v>
      </c>
      <c r="I551" s="1567"/>
      <c r="J551" s="1159" t="s">
        <v>1450</v>
      </c>
      <c r="K551" s="1160"/>
      <c r="L551" s="1161"/>
      <c r="M551" s="1156" t="s">
        <v>1451</v>
      </c>
      <c r="N551" s="1157"/>
      <c r="O551" s="1157"/>
      <c r="P551" s="1157"/>
      <c r="Q551" s="1157"/>
      <c r="R551" s="1158"/>
      <c r="S551" s="1923"/>
      <c r="T551" s="1924"/>
      <c r="U551" s="1924"/>
      <c r="V551" s="1924"/>
      <c r="W551" s="1924"/>
      <c r="X551" s="1925"/>
      <c r="Y551" s="1926"/>
      <c r="Z551" s="1927"/>
      <c r="AA551" s="1006" t="s">
        <v>9</v>
      </c>
      <c r="AB551" s="624"/>
      <c r="AC551" s="70"/>
      <c r="AD551" s="71"/>
      <c r="AE551" s="72"/>
    </row>
    <row r="552" spans="1:31" s="964" customFormat="1" ht="24.75" customHeight="1">
      <c r="A552" s="963"/>
      <c r="B552" s="961"/>
      <c r="C552" s="960"/>
      <c r="D552" s="979"/>
      <c r="E552" s="1318"/>
      <c r="F552" s="1403"/>
      <c r="G552" s="25"/>
      <c r="H552" s="1788"/>
      <c r="I552" s="1570"/>
      <c r="J552" s="1162"/>
      <c r="K552" s="1163"/>
      <c r="L552" s="1164"/>
      <c r="M552" s="1168" t="s">
        <v>1452</v>
      </c>
      <c r="N552" s="1169"/>
      <c r="O552" s="1169"/>
      <c r="P552" s="1169"/>
      <c r="Q552" s="1169"/>
      <c r="R552" s="1170"/>
      <c r="S552" s="1923"/>
      <c r="T552" s="1924"/>
      <c r="U552" s="1924"/>
      <c r="V552" s="1924"/>
      <c r="W552" s="1924"/>
      <c r="X552" s="1925"/>
      <c r="Y552" s="1926"/>
      <c r="Z552" s="1927"/>
      <c r="AA552" s="1006" t="s">
        <v>9</v>
      </c>
      <c r="AB552" s="986"/>
      <c r="AC552" s="70"/>
      <c r="AD552" s="71"/>
      <c r="AE552" s="72"/>
    </row>
    <row r="553" spans="1:31" ht="18.75" customHeight="1">
      <c r="A553" s="576"/>
      <c r="B553" s="561"/>
      <c r="C553" s="581"/>
      <c r="D553" s="588"/>
      <c r="E553" s="1318"/>
      <c r="F553" s="1403"/>
      <c r="G553" s="25"/>
      <c r="H553" s="1571"/>
      <c r="I553" s="1573"/>
      <c r="J553" s="1165"/>
      <c r="K553" s="1166"/>
      <c r="L553" s="1167"/>
      <c r="M553" s="1171" t="s">
        <v>1453</v>
      </c>
      <c r="N553" s="1172"/>
      <c r="O553" s="1172"/>
      <c r="P553" s="1172"/>
      <c r="Q553" s="1172"/>
      <c r="R553" s="1173"/>
      <c r="S553" s="1923"/>
      <c r="T553" s="1924"/>
      <c r="U553" s="1924"/>
      <c r="V553" s="1924"/>
      <c r="W553" s="1924"/>
      <c r="X553" s="1925"/>
      <c r="Y553" s="1926"/>
      <c r="Z553" s="1927"/>
      <c r="AA553" s="1006" t="s">
        <v>9</v>
      </c>
      <c r="AB553" s="624"/>
      <c r="AC553" s="70"/>
      <c r="AD553" s="71"/>
      <c r="AE553" s="72"/>
    </row>
    <row r="554" spans="1:31" ht="17.100000000000001" customHeight="1">
      <c r="A554" s="576"/>
      <c r="B554" s="561"/>
      <c r="C554" s="581"/>
      <c r="D554" s="588"/>
      <c r="E554" s="1318"/>
      <c r="F554" s="1403"/>
      <c r="G554" s="25"/>
      <c r="H554" s="1787" t="s">
        <v>434</v>
      </c>
      <c r="I554" s="1567"/>
      <c r="J554" s="1174" t="s">
        <v>1454</v>
      </c>
      <c r="K554" s="1175"/>
      <c r="L554" s="1168" t="s">
        <v>1456</v>
      </c>
      <c r="M554" s="1169"/>
      <c r="N554" s="1169"/>
      <c r="O554" s="1169"/>
      <c r="P554" s="1169"/>
      <c r="Q554" s="1169"/>
      <c r="R554" s="1170"/>
      <c r="S554" s="1814"/>
      <c r="T554" s="1815"/>
      <c r="U554" s="1815"/>
      <c r="V554" s="1815"/>
      <c r="W554" s="1815"/>
      <c r="X554" s="1816"/>
      <c r="Y554" s="1926"/>
      <c r="Z554" s="1927"/>
      <c r="AA554" s="1006" t="s">
        <v>9</v>
      </c>
      <c r="AB554" s="624"/>
      <c r="AC554" s="70"/>
      <c r="AD554" s="71"/>
      <c r="AE554" s="72"/>
    </row>
    <row r="555" spans="1:31" ht="17.100000000000001" customHeight="1">
      <c r="A555" s="576"/>
      <c r="B555" s="561"/>
      <c r="C555" s="581"/>
      <c r="D555" s="588"/>
      <c r="E555" s="1318"/>
      <c r="F555" s="1403"/>
      <c r="G555" s="25"/>
      <c r="H555" s="1788"/>
      <c r="I555" s="1570"/>
      <c r="J555" s="1176"/>
      <c r="K555" s="1177"/>
      <c r="L555" s="1168" t="s">
        <v>1457</v>
      </c>
      <c r="M555" s="1169"/>
      <c r="N555" s="1169"/>
      <c r="O555" s="1169"/>
      <c r="P555" s="1169"/>
      <c r="Q555" s="1169"/>
      <c r="R555" s="1170"/>
      <c r="S555" s="1814"/>
      <c r="T555" s="1815"/>
      <c r="U555" s="1815"/>
      <c r="V555" s="1815"/>
      <c r="W555" s="1815"/>
      <c r="X555" s="1816"/>
      <c r="Y555" s="1926"/>
      <c r="Z555" s="1927"/>
      <c r="AA555" s="1006" t="s">
        <v>9</v>
      </c>
      <c r="AB555" s="624"/>
      <c r="AC555" s="70"/>
      <c r="AD555" s="71"/>
      <c r="AE555" s="72"/>
    </row>
    <row r="556" spans="1:31" s="964" customFormat="1" ht="27" customHeight="1">
      <c r="A556" s="963"/>
      <c r="B556" s="961"/>
      <c r="C556" s="960"/>
      <c r="D556" s="979"/>
      <c r="E556" s="1318"/>
      <c r="F556" s="1403"/>
      <c r="G556" s="25"/>
      <c r="H556" s="1788"/>
      <c r="I556" s="1570"/>
      <c r="J556" s="1176"/>
      <c r="K556" s="1177"/>
      <c r="L556" s="1794" t="s">
        <v>1455</v>
      </c>
      <c r="M556" s="1811"/>
      <c r="N556" s="1808" t="s">
        <v>1473</v>
      </c>
      <c r="O556" s="1809"/>
      <c r="P556" s="1809"/>
      <c r="Q556" s="1809"/>
      <c r="R556" s="1810"/>
      <c r="S556" s="1923"/>
      <c r="T556" s="1924"/>
      <c r="U556" s="1924"/>
      <c r="V556" s="1924"/>
      <c r="W556" s="1924"/>
      <c r="X556" s="1925"/>
      <c r="Y556" s="1926"/>
      <c r="Z556" s="1927"/>
      <c r="AA556" s="1006" t="s">
        <v>9</v>
      </c>
      <c r="AB556" s="986"/>
      <c r="AC556" s="70"/>
      <c r="AD556" s="71"/>
      <c r="AE556" s="72"/>
    </row>
    <row r="557" spans="1:31" ht="17.100000000000001" customHeight="1">
      <c r="A557" s="576"/>
      <c r="B557" s="561"/>
      <c r="C557" s="581"/>
      <c r="D557" s="588"/>
      <c r="E557" s="1318"/>
      <c r="F557" s="1403"/>
      <c r="G557" s="25"/>
      <c r="H557" s="1571"/>
      <c r="I557" s="1573"/>
      <c r="J557" s="1178"/>
      <c r="K557" s="1179"/>
      <c r="L557" s="1812"/>
      <c r="M557" s="1813"/>
      <c r="N557" s="1808" t="s">
        <v>1474</v>
      </c>
      <c r="O557" s="1809"/>
      <c r="P557" s="1809"/>
      <c r="Q557" s="1809"/>
      <c r="R557" s="1810"/>
      <c r="S557" s="1923"/>
      <c r="T557" s="1924"/>
      <c r="U557" s="1924"/>
      <c r="V557" s="1924"/>
      <c r="W557" s="1924"/>
      <c r="X557" s="1925"/>
      <c r="Y557" s="1926"/>
      <c r="Z557" s="1927"/>
      <c r="AA557" s="122" t="s">
        <v>9</v>
      </c>
      <c r="AB557" s="624"/>
      <c r="AC557" s="70"/>
      <c r="AD557" s="71"/>
      <c r="AE557" s="72"/>
    </row>
    <row r="558" spans="1:31" ht="24.75" customHeight="1">
      <c r="A558" s="576"/>
      <c r="B558" s="561"/>
      <c r="C558" s="581"/>
      <c r="D558" s="588"/>
      <c r="E558" s="1318"/>
      <c r="F558" s="1403"/>
      <c r="G558" s="25"/>
      <c r="H558" s="1787" t="s">
        <v>435</v>
      </c>
      <c r="I558" s="1567"/>
      <c r="J558" s="1156" t="s">
        <v>1459</v>
      </c>
      <c r="K558" s="1157"/>
      <c r="L558" s="1157"/>
      <c r="M558" s="1157"/>
      <c r="N558" s="1157"/>
      <c r="O558" s="1157"/>
      <c r="P558" s="1157"/>
      <c r="Q558" s="1157"/>
      <c r="R558" s="1158"/>
      <c r="S558" s="1923"/>
      <c r="T558" s="1924"/>
      <c r="U558" s="1924"/>
      <c r="V558" s="1924"/>
      <c r="W558" s="1924"/>
      <c r="X558" s="1925"/>
      <c r="Y558" s="1926"/>
      <c r="Z558" s="1927"/>
      <c r="AA558" s="122" t="s">
        <v>9</v>
      </c>
      <c r="AB558" s="624"/>
      <c r="AC558" s="70"/>
      <c r="AD558" s="71"/>
      <c r="AE558" s="72"/>
    </row>
    <row r="559" spans="1:31">
      <c r="A559" s="576"/>
      <c r="B559" s="561"/>
      <c r="C559" s="581"/>
      <c r="D559" s="588"/>
      <c r="E559" s="1318"/>
      <c r="F559" s="1403"/>
      <c r="G559" s="25"/>
      <c r="H559" s="1571"/>
      <c r="I559" s="1573"/>
      <c r="J559" s="1168" t="s">
        <v>1458</v>
      </c>
      <c r="K559" s="1169"/>
      <c r="L559" s="1169"/>
      <c r="M559" s="1169"/>
      <c r="N559" s="1169"/>
      <c r="O559" s="1169"/>
      <c r="P559" s="1169"/>
      <c r="Q559" s="1169"/>
      <c r="R559" s="1170"/>
      <c r="S559" s="1814"/>
      <c r="T559" s="1815"/>
      <c r="U559" s="1815"/>
      <c r="V559" s="1815"/>
      <c r="W559" s="1815"/>
      <c r="X559" s="1816"/>
      <c r="Y559" s="1926"/>
      <c r="Z559" s="1927"/>
      <c r="AA559" s="1006" t="s">
        <v>9</v>
      </c>
      <c r="AB559" s="624"/>
      <c r="AC559" s="70"/>
      <c r="AD559" s="71"/>
      <c r="AE559" s="72"/>
    </row>
    <row r="560" spans="1:31">
      <c r="A560" s="576"/>
      <c r="B560" s="561"/>
      <c r="C560" s="581"/>
      <c r="D560" s="588"/>
      <c r="E560" s="1318"/>
      <c r="F560" s="1403"/>
      <c r="G560" s="25"/>
      <c r="H560" s="1787" t="s">
        <v>436</v>
      </c>
      <c r="I560" s="1567"/>
      <c r="J560" s="1794" t="s">
        <v>437</v>
      </c>
      <c r="K560" s="1795"/>
      <c r="L560" s="1795"/>
      <c r="M560" s="1795"/>
      <c r="N560" s="1795"/>
      <c r="O560" s="1795"/>
      <c r="P560" s="1795"/>
      <c r="Q560" s="1795"/>
      <c r="R560" s="1796"/>
      <c r="S560" s="1800"/>
      <c r="T560" s="1801"/>
      <c r="U560" s="1801"/>
      <c r="V560" s="1801"/>
      <c r="W560" s="1801"/>
      <c r="X560" s="1801"/>
      <c r="Y560" s="1804"/>
      <c r="Z560" s="1805"/>
      <c r="AA560" s="121"/>
      <c r="AB560" s="624"/>
      <c r="AC560" s="70"/>
      <c r="AD560" s="71"/>
      <c r="AE560" s="72"/>
    </row>
    <row r="561" spans="1:31">
      <c r="A561" s="576"/>
      <c r="B561" s="561"/>
      <c r="C561" s="581"/>
      <c r="D561" s="588"/>
      <c r="E561" s="561"/>
      <c r="F561" s="562"/>
      <c r="G561" s="25"/>
      <c r="H561" s="1571"/>
      <c r="I561" s="1573"/>
      <c r="J561" s="1797"/>
      <c r="K561" s="1798"/>
      <c r="L561" s="1798"/>
      <c r="M561" s="1798"/>
      <c r="N561" s="1798"/>
      <c r="O561" s="1798"/>
      <c r="P561" s="1798"/>
      <c r="Q561" s="1798"/>
      <c r="R561" s="1799"/>
      <c r="S561" s="1802"/>
      <c r="T561" s="1803"/>
      <c r="U561" s="1803"/>
      <c r="V561" s="1803"/>
      <c r="W561" s="1803"/>
      <c r="X561" s="1803"/>
      <c r="Y561" s="1806"/>
      <c r="Z561" s="1807"/>
      <c r="AA561" s="122" t="s">
        <v>9</v>
      </c>
      <c r="AB561" s="624"/>
      <c r="AC561" s="70"/>
      <c r="AD561" s="71"/>
      <c r="AE561" s="72"/>
    </row>
    <row r="562" spans="1:31">
      <c r="A562" s="576"/>
      <c r="B562" s="561"/>
      <c r="C562" s="581"/>
      <c r="D562" s="588"/>
      <c r="E562" s="561"/>
      <c r="F562" s="562"/>
      <c r="G562" s="25"/>
      <c r="H562" s="1787" t="s">
        <v>438</v>
      </c>
      <c r="I562" s="1567"/>
      <c r="J562" s="1794" t="s">
        <v>439</v>
      </c>
      <c r="K562" s="1795"/>
      <c r="L562" s="1795"/>
      <c r="M562" s="1795"/>
      <c r="N562" s="1795"/>
      <c r="O562" s="1795"/>
      <c r="P562" s="1795"/>
      <c r="Q562" s="1795"/>
      <c r="R562" s="1796"/>
      <c r="S562" s="1800"/>
      <c r="T562" s="1801"/>
      <c r="U562" s="1801"/>
      <c r="V562" s="1801"/>
      <c r="W562" s="1801"/>
      <c r="X562" s="1801"/>
      <c r="Y562" s="1804"/>
      <c r="Z562" s="1805"/>
      <c r="AA562" s="121"/>
      <c r="AB562" s="624"/>
      <c r="AC562" s="70"/>
      <c r="AD562" s="71"/>
      <c r="AE562" s="72"/>
    </row>
    <row r="563" spans="1:31">
      <c r="A563" s="576"/>
      <c r="B563" s="561"/>
      <c r="C563" s="581"/>
      <c r="D563" s="588"/>
      <c r="E563" s="561"/>
      <c r="F563" s="562"/>
      <c r="G563" s="25"/>
      <c r="H563" s="1571"/>
      <c r="I563" s="1573"/>
      <c r="J563" s="1797"/>
      <c r="K563" s="1798"/>
      <c r="L563" s="1798"/>
      <c r="M563" s="1798"/>
      <c r="N563" s="1798"/>
      <c r="O563" s="1798"/>
      <c r="P563" s="1798"/>
      <c r="Q563" s="1798"/>
      <c r="R563" s="1799"/>
      <c r="S563" s="1802"/>
      <c r="T563" s="1803"/>
      <c r="U563" s="1803"/>
      <c r="V563" s="1803"/>
      <c r="W563" s="1803"/>
      <c r="X563" s="1803"/>
      <c r="Y563" s="1806"/>
      <c r="Z563" s="1807"/>
      <c r="AA563" s="122" t="s">
        <v>9</v>
      </c>
      <c r="AB563" s="624"/>
      <c r="AC563" s="70"/>
      <c r="AD563" s="71"/>
      <c r="AE563" s="72"/>
    </row>
    <row r="564" spans="1:31">
      <c r="A564" s="963"/>
      <c r="B564" s="961"/>
      <c r="C564" s="960"/>
      <c r="D564" s="979"/>
      <c r="E564" s="961"/>
      <c r="F564" s="962"/>
      <c r="G564" s="25"/>
      <c r="H564" s="1787" t="s">
        <v>440</v>
      </c>
      <c r="I564" s="1567"/>
      <c r="J564" s="1794" t="s">
        <v>441</v>
      </c>
      <c r="K564" s="1795"/>
      <c r="L564" s="1795"/>
      <c r="M564" s="1795"/>
      <c r="N564" s="1795"/>
      <c r="O564" s="1795"/>
      <c r="P564" s="1795"/>
      <c r="Q564" s="1795"/>
      <c r="R564" s="1796"/>
      <c r="S564" s="1800"/>
      <c r="T564" s="1801"/>
      <c r="U564" s="1801"/>
      <c r="V564" s="1801"/>
      <c r="W564" s="1801"/>
      <c r="X564" s="1801"/>
      <c r="Y564" s="1804"/>
      <c r="Z564" s="1805"/>
      <c r="AA564" s="121"/>
      <c r="AB564" s="986"/>
      <c r="AC564" s="70"/>
      <c r="AD564" s="71"/>
      <c r="AE564" s="72"/>
    </row>
    <row r="565" spans="1:31">
      <c r="A565" s="963"/>
      <c r="B565" s="961"/>
      <c r="C565" s="960"/>
      <c r="D565" s="979"/>
      <c r="E565" s="961"/>
      <c r="F565" s="962"/>
      <c r="G565" s="25"/>
      <c r="H565" s="1571"/>
      <c r="I565" s="1573"/>
      <c r="J565" s="1797"/>
      <c r="K565" s="1798"/>
      <c r="L565" s="1798"/>
      <c r="M565" s="1798"/>
      <c r="N565" s="1798"/>
      <c r="O565" s="1798"/>
      <c r="P565" s="1798"/>
      <c r="Q565" s="1798"/>
      <c r="R565" s="1799"/>
      <c r="S565" s="1802"/>
      <c r="T565" s="1803"/>
      <c r="U565" s="1803"/>
      <c r="V565" s="1803"/>
      <c r="W565" s="1803"/>
      <c r="X565" s="1803"/>
      <c r="Y565" s="1806"/>
      <c r="Z565" s="1807"/>
      <c r="AA565" s="122" t="s">
        <v>9</v>
      </c>
      <c r="AB565" s="986"/>
      <c r="AC565" s="70"/>
      <c r="AD565" s="71"/>
      <c r="AE565" s="72"/>
    </row>
    <row r="566" spans="1:31">
      <c r="A566" s="963"/>
      <c r="B566" s="961"/>
      <c r="C566" s="960"/>
      <c r="D566" s="979"/>
      <c r="E566" s="961"/>
      <c r="F566" s="962"/>
      <c r="G566" s="25"/>
      <c r="H566" s="1787" t="s">
        <v>442</v>
      </c>
      <c r="I566" s="1567"/>
      <c r="J566" s="1794" t="s">
        <v>443</v>
      </c>
      <c r="K566" s="1795"/>
      <c r="L566" s="1795"/>
      <c r="M566" s="1795"/>
      <c r="N566" s="1795"/>
      <c r="O566" s="1795"/>
      <c r="P566" s="1795"/>
      <c r="Q566" s="1795"/>
      <c r="R566" s="1796"/>
      <c r="S566" s="1800"/>
      <c r="T566" s="1801"/>
      <c r="U566" s="1801"/>
      <c r="V566" s="1801"/>
      <c r="W566" s="1801"/>
      <c r="X566" s="1801"/>
      <c r="Y566" s="1804"/>
      <c r="Z566" s="1805"/>
      <c r="AA566" s="121"/>
      <c r="AB566" s="986"/>
      <c r="AC566" s="70"/>
      <c r="AD566" s="71"/>
      <c r="AE566" s="72"/>
    </row>
    <row r="567" spans="1:31">
      <c r="A567" s="963"/>
      <c r="B567" s="961"/>
      <c r="C567" s="960"/>
      <c r="D567" s="979"/>
      <c r="E567" s="961"/>
      <c r="F567" s="962"/>
      <c r="G567" s="25"/>
      <c r="H567" s="1571"/>
      <c r="I567" s="1573"/>
      <c r="J567" s="1797"/>
      <c r="K567" s="1798"/>
      <c r="L567" s="1798"/>
      <c r="M567" s="1798"/>
      <c r="N567" s="1798"/>
      <c r="O567" s="1798"/>
      <c r="P567" s="1798"/>
      <c r="Q567" s="1798"/>
      <c r="R567" s="1799"/>
      <c r="S567" s="1802"/>
      <c r="T567" s="1803"/>
      <c r="U567" s="1803"/>
      <c r="V567" s="1803"/>
      <c r="W567" s="1803"/>
      <c r="X567" s="1803"/>
      <c r="Y567" s="1806"/>
      <c r="Z567" s="1807"/>
      <c r="AA567" s="122" t="s">
        <v>9</v>
      </c>
      <c r="AB567" s="986"/>
      <c r="AC567" s="70"/>
      <c r="AD567" s="71"/>
      <c r="AE567" s="72"/>
    </row>
    <row r="568" spans="1:31" s="964" customFormat="1" ht="6.75" customHeight="1">
      <c r="A568" s="984"/>
      <c r="B568" s="965"/>
      <c r="C568" s="982"/>
      <c r="D568" s="991"/>
      <c r="E568" s="965"/>
      <c r="F568" s="966"/>
      <c r="G568" s="66"/>
      <c r="H568" s="1014"/>
      <c r="I568" s="1014"/>
      <c r="J568" s="380"/>
      <c r="K568" s="380"/>
      <c r="L568" s="380"/>
      <c r="M568" s="380"/>
      <c r="N568" s="380"/>
      <c r="O568" s="380"/>
      <c r="P568" s="380"/>
      <c r="Q568" s="380"/>
      <c r="R568" s="380"/>
      <c r="S568" s="975"/>
      <c r="T568" s="975"/>
      <c r="U568" s="975"/>
      <c r="V568" s="975"/>
      <c r="W568" s="975"/>
      <c r="X568" s="975"/>
      <c r="Y568" s="976"/>
      <c r="Z568" s="976"/>
      <c r="AA568" s="1015"/>
      <c r="AB568" s="34"/>
      <c r="AC568" s="73"/>
      <c r="AD568" s="74"/>
      <c r="AE568" s="75"/>
    </row>
    <row r="569" spans="1:31" ht="8.25" customHeight="1">
      <c r="A569" s="990"/>
      <c r="B569" s="802"/>
      <c r="C569" s="392"/>
      <c r="D569" s="641"/>
      <c r="E569" s="802"/>
      <c r="F569" s="833"/>
      <c r="G569" s="173"/>
      <c r="H569" s="29"/>
      <c r="I569" s="29"/>
      <c r="J569" s="803"/>
      <c r="K569" s="803"/>
      <c r="L569" s="804"/>
      <c r="M569" s="804"/>
      <c r="N569" s="804"/>
      <c r="O569" s="804"/>
      <c r="P569" s="804"/>
      <c r="Q569" s="804"/>
      <c r="R569" s="804"/>
      <c r="S569" s="804"/>
      <c r="T569" s="805"/>
      <c r="U569" s="805"/>
      <c r="V569" s="805"/>
      <c r="W569" s="805"/>
      <c r="X569" s="29"/>
      <c r="Y569" s="29"/>
      <c r="Z569" s="29"/>
      <c r="AA569" s="29"/>
      <c r="AB569" s="30"/>
      <c r="AC569" s="806"/>
      <c r="AD569" s="807"/>
      <c r="AE569" s="808"/>
    </row>
    <row r="570" spans="1:31" ht="13.5" customHeight="1">
      <c r="A570" s="1304" t="s">
        <v>445</v>
      </c>
      <c r="B570" s="961">
        <v>25</v>
      </c>
      <c r="C570" s="1264" t="s">
        <v>446</v>
      </c>
      <c r="D570" s="1265" t="s">
        <v>447</v>
      </c>
      <c r="E570" s="1266" t="s">
        <v>449</v>
      </c>
      <c r="F570" s="1267"/>
      <c r="G570" s="25"/>
      <c r="H570" s="1268" t="s">
        <v>71</v>
      </c>
      <c r="I570" s="1268"/>
      <c r="J570" s="1268"/>
      <c r="K570" s="1268"/>
      <c r="L570" s="1268"/>
      <c r="M570" s="1268"/>
      <c r="N570" s="1268"/>
      <c r="O570" s="1246" t="s">
        <v>554</v>
      </c>
      <c r="P570" s="1246"/>
      <c r="Q570" s="1246"/>
      <c r="R570" s="1246"/>
      <c r="S570" s="1246"/>
      <c r="T570" s="1246"/>
      <c r="U570" s="1246"/>
      <c r="V570" s="1246"/>
      <c r="W570" s="1246"/>
      <c r="X570" s="985"/>
      <c r="Y570" s="985"/>
      <c r="Z570" s="985"/>
      <c r="AA570" s="985"/>
      <c r="AB570" s="986"/>
      <c r="AC570" s="1261" t="s">
        <v>558</v>
      </c>
      <c r="AD570" s="1262"/>
      <c r="AE570" s="1263"/>
    </row>
    <row r="571" spans="1:31">
      <c r="A571" s="1304"/>
      <c r="B571" s="961"/>
      <c r="C571" s="1264"/>
      <c r="D571" s="1265"/>
      <c r="E571" s="1266"/>
      <c r="F571" s="1267"/>
      <c r="G571" s="25"/>
      <c r="H571" s="1268"/>
      <c r="I571" s="1268"/>
      <c r="J571" s="1268"/>
      <c r="K571" s="1268"/>
      <c r="L571" s="1268"/>
      <c r="M571" s="1268"/>
      <c r="N571" s="1268"/>
      <c r="O571" s="1246"/>
      <c r="P571" s="1246"/>
      <c r="Q571" s="1246"/>
      <c r="R571" s="1246"/>
      <c r="S571" s="1246"/>
      <c r="T571" s="1246"/>
      <c r="U571" s="1246"/>
      <c r="V571" s="1246"/>
      <c r="W571" s="1246"/>
      <c r="X571" s="985"/>
      <c r="Y571" s="985"/>
      <c r="Z571" s="985"/>
      <c r="AA571" s="985"/>
      <c r="AB571" s="986"/>
      <c r="AC571" s="1261"/>
      <c r="AD571" s="1262"/>
      <c r="AE571" s="1263"/>
    </row>
    <row r="572" spans="1:31">
      <c r="A572" s="963"/>
      <c r="B572" s="961"/>
      <c r="C572" s="960"/>
      <c r="D572" s="979"/>
      <c r="E572" s="1266"/>
      <c r="F572" s="1267"/>
      <c r="G572" s="25"/>
      <c r="H572" s="971"/>
      <c r="I572" s="971"/>
      <c r="J572" s="971"/>
      <c r="K572" s="971"/>
      <c r="L572" s="971"/>
      <c r="M572" s="971"/>
      <c r="N572" s="971"/>
      <c r="O572" s="992"/>
      <c r="P572" s="992"/>
      <c r="Q572" s="992"/>
      <c r="R572" s="992"/>
      <c r="S572" s="992"/>
      <c r="T572" s="992"/>
      <c r="U572" s="992"/>
      <c r="V572" s="992"/>
      <c r="W572" s="992"/>
      <c r="X572" s="964"/>
      <c r="Y572" s="964"/>
      <c r="Z572" s="964"/>
      <c r="AA572" s="964"/>
      <c r="AB572" s="986"/>
      <c r="AC572" s="70"/>
      <c r="AD572" s="71"/>
      <c r="AE572" s="72"/>
    </row>
    <row r="573" spans="1:31" ht="13.5" customHeight="1">
      <c r="A573" s="963"/>
      <c r="B573" s="961"/>
      <c r="C573" s="960"/>
      <c r="D573" s="1265" t="s">
        <v>447</v>
      </c>
      <c r="E573" s="1266" t="s">
        <v>448</v>
      </c>
      <c r="F573" s="1267"/>
      <c r="G573" s="25"/>
      <c r="H573" s="1789" t="s">
        <v>444</v>
      </c>
      <c r="I573" s="1789"/>
      <c r="J573" s="1680"/>
      <c r="K573" s="1680"/>
      <c r="L573" s="1680"/>
      <c r="M573" s="1680"/>
      <c r="N573" s="1680"/>
      <c r="O573" s="1680"/>
      <c r="P573" s="1680"/>
      <c r="Q573" s="1680"/>
      <c r="R573" s="1680"/>
      <c r="S573" s="1680"/>
      <c r="T573" s="1680"/>
      <c r="U573" s="1680"/>
      <c r="V573" s="1680"/>
      <c r="W573" s="964"/>
      <c r="X573" s="964"/>
      <c r="Y573" s="964"/>
      <c r="Z573" s="964"/>
      <c r="AA573" s="964"/>
      <c r="AB573" s="986"/>
      <c r="AC573" s="70"/>
      <c r="AD573" s="71"/>
      <c r="AE573" s="72"/>
    </row>
    <row r="574" spans="1:31">
      <c r="A574" s="963"/>
      <c r="B574" s="961"/>
      <c r="C574" s="960"/>
      <c r="D574" s="1265"/>
      <c r="E574" s="1266"/>
      <c r="F574" s="1267"/>
      <c r="G574" s="25"/>
      <c r="H574" s="1142"/>
      <c r="I574" s="1144"/>
      <c r="J574" s="1817" t="s">
        <v>43</v>
      </c>
      <c r="K574" s="1818"/>
      <c r="L574" s="1818"/>
      <c r="M574" s="1818"/>
      <c r="N574" s="1818"/>
      <c r="O574" s="1818"/>
      <c r="P574" s="1818"/>
      <c r="Q574" s="1818"/>
      <c r="R574" s="1818"/>
      <c r="S574" s="1818"/>
      <c r="T574" s="1818"/>
      <c r="U574" s="1818"/>
      <c r="V574" s="1818"/>
      <c r="W574" s="1818"/>
      <c r="X574" s="1818"/>
      <c r="Y574" s="1818"/>
      <c r="Z574" s="1818"/>
      <c r="AA574" s="1819"/>
      <c r="AB574" s="986"/>
      <c r="AC574" s="70"/>
      <c r="AD574" s="71"/>
      <c r="AE574" s="72"/>
    </row>
    <row r="575" spans="1:31">
      <c r="A575" s="963"/>
      <c r="B575" s="961"/>
      <c r="C575" s="960"/>
      <c r="D575" s="979"/>
      <c r="E575" s="1266"/>
      <c r="F575" s="1267"/>
      <c r="G575" s="25"/>
      <c r="H575" s="1142"/>
      <c r="I575" s="1144"/>
      <c r="J575" s="1817" t="s">
        <v>44</v>
      </c>
      <c r="K575" s="1818"/>
      <c r="L575" s="1818"/>
      <c r="M575" s="1818"/>
      <c r="N575" s="1818"/>
      <c r="O575" s="1818"/>
      <c r="P575" s="1818"/>
      <c r="Q575" s="1818"/>
      <c r="R575" s="1818"/>
      <c r="S575" s="1818"/>
      <c r="T575" s="1818"/>
      <c r="U575" s="1818"/>
      <c r="V575" s="1818"/>
      <c r="W575" s="1818"/>
      <c r="X575" s="1818"/>
      <c r="Y575" s="1818"/>
      <c r="Z575" s="1818"/>
      <c r="AA575" s="1819"/>
      <c r="AB575" s="986"/>
      <c r="AC575" s="70"/>
      <c r="AD575" s="71"/>
      <c r="AE575" s="72"/>
    </row>
    <row r="576" spans="1:31">
      <c r="A576" s="963"/>
      <c r="B576" s="961"/>
      <c r="C576" s="960"/>
      <c r="D576" s="979"/>
      <c r="E576" s="961"/>
      <c r="F576" s="962"/>
      <c r="G576" s="25"/>
      <c r="H576" s="1142"/>
      <c r="I576" s="1144"/>
      <c r="J576" s="1817" t="s">
        <v>45</v>
      </c>
      <c r="K576" s="1818"/>
      <c r="L576" s="1818"/>
      <c r="M576" s="1818"/>
      <c r="N576" s="1818"/>
      <c r="O576" s="1818"/>
      <c r="P576" s="1818"/>
      <c r="Q576" s="1818"/>
      <c r="R576" s="1818"/>
      <c r="S576" s="1818"/>
      <c r="T576" s="1818"/>
      <c r="U576" s="1818"/>
      <c r="V576" s="1818"/>
      <c r="W576" s="1818"/>
      <c r="X576" s="1818"/>
      <c r="Y576" s="1818"/>
      <c r="Z576" s="1818"/>
      <c r="AA576" s="1819"/>
      <c r="AB576" s="986"/>
      <c r="AC576" s="70"/>
      <c r="AD576" s="71"/>
      <c r="AE576" s="72"/>
    </row>
    <row r="577" spans="1:31">
      <c r="A577" s="963"/>
      <c r="B577" s="961"/>
      <c r="C577" s="960"/>
      <c r="D577" s="979"/>
      <c r="E577" s="961"/>
      <c r="F577" s="962"/>
      <c r="G577" s="25"/>
      <c r="H577" s="1374" t="s">
        <v>226</v>
      </c>
      <c r="I577" s="1501"/>
      <c r="J577" s="1055" t="s">
        <v>106</v>
      </c>
      <c r="K577" s="1056"/>
      <c r="L577" s="1056"/>
      <c r="M577" s="1056"/>
      <c r="N577" s="1698"/>
      <c r="O577" s="1698"/>
      <c r="P577" s="1698"/>
      <c r="Q577" s="1698"/>
      <c r="R577" s="1698"/>
      <c r="S577" s="1698"/>
      <c r="T577" s="1698"/>
      <c r="U577" s="1698"/>
      <c r="V577" s="1698"/>
      <c r="W577" s="1698"/>
      <c r="X577" s="1698"/>
      <c r="Y577" s="1698"/>
      <c r="Z577" s="1698"/>
      <c r="AA577" s="1057" t="s">
        <v>227</v>
      </c>
      <c r="AB577" s="986"/>
      <c r="AC577" s="70"/>
      <c r="AD577" s="71"/>
      <c r="AE577" s="72"/>
    </row>
    <row r="578" spans="1:31">
      <c r="A578" s="963"/>
      <c r="B578" s="961"/>
      <c r="C578" s="960"/>
      <c r="D578" s="979"/>
      <c r="E578" s="961"/>
      <c r="F578" s="962"/>
      <c r="G578" s="25"/>
      <c r="H578" s="1377"/>
      <c r="I578" s="1545"/>
      <c r="J578" s="1064"/>
      <c r="K578" s="1065"/>
      <c r="L578" s="1065"/>
      <c r="M578" s="1065"/>
      <c r="N578" s="1820"/>
      <c r="O578" s="1820"/>
      <c r="P578" s="1820"/>
      <c r="Q578" s="1820"/>
      <c r="R578" s="1820"/>
      <c r="S578" s="1820"/>
      <c r="T578" s="1820"/>
      <c r="U578" s="1820"/>
      <c r="V578" s="1820"/>
      <c r="W578" s="1820"/>
      <c r="X578" s="1820"/>
      <c r="Y578" s="1820"/>
      <c r="Z578" s="1820"/>
      <c r="AA578" s="1066"/>
      <c r="AB578" s="986"/>
      <c r="AC578" s="70"/>
      <c r="AD578" s="71"/>
      <c r="AE578" s="72"/>
    </row>
    <row r="579" spans="1:31" ht="14.25" customHeight="1">
      <c r="A579" s="963"/>
      <c r="B579" s="961"/>
      <c r="C579" s="960"/>
      <c r="D579" s="979"/>
      <c r="E579" s="961"/>
      <c r="F579" s="962"/>
      <c r="G579" s="25"/>
      <c r="H579" s="985"/>
      <c r="I579" s="985"/>
      <c r="J579" s="24"/>
      <c r="K579" s="24"/>
      <c r="L579" s="67"/>
      <c r="M579" s="67"/>
      <c r="N579" s="67"/>
      <c r="O579" s="67"/>
      <c r="P579" s="67"/>
      <c r="Q579" s="67"/>
      <c r="R579" s="67"/>
      <c r="S579" s="67"/>
      <c r="T579" s="970"/>
      <c r="U579" s="970"/>
      <c r="V579" s="970"/>
      <c r="W579" s="970"/>
      <c r="X579" s="985"/>
      <c r="Y579" s="985"/>
      <c r="Z579" s="985"/>
      <c r="AA579" s="985"/>
      <c r="AB579" s="986"/>
      <c r="AC579" s="70"/>
      <c r="AD579" s="71"/>
      <c r="AE579" s="72"/>
    </row>
    <row r="580" spans="1:31" ht="6.75" customHeight="1">
      <c r="A580" s="747"/>
      <c r="B580" s="744"/>
      <c r="C580" s="742"/>
      <c r="D580" s="768"/>
      <c r="E580" s="744"/>
      <c r="F580" s="745"/>
      <c r="G580" s="25"/>
      <c r="H580" s="788"/>
      <c r="I580" s="788"/>
      <c r="J580" s="24"/>
      <c r="K580" s="24"/>
      <c r="L580" s="67"/>
      <c r="M580" s="67"/>
      <c r="N580" s="67"/>
      <c r="O580" s="67"/>
      <c r="P580" s="67"/>
      <c r="Q580" s="67"/>
      <c r="R580" s="67"/>
      <c r="S580" s="67"/>
      <c r="T580" s="760"/>
      <c r="U580" s="760"/>
      <c r="V580" s="760"/>
      <c r="W580" s="760"/>
      <c r="X580" s="788"/>
      <c r="Y580" s="788"/>
      <c r="Z580" s="788"/>
      <c r="AA580" s="788"/>
      <c r="AB580" s="789"/>
      <c r="AC580" s="70"/>
      <c r="AD580" s="71"/>
      <c r="AE580" s="72"/>
    </row>
    <row r="581" spans="1:31" ht="13.5" customHeight="1">
      <c r="A581" s="1304" t="s">
        <v>450</v>
      </c>
      <c r="B581" s="744">
        <v>26</v>
      </c>
      <c r="C581" s="1264" t="s">
        <v>451</v>
      </c>
      <c r="D581" s="1265" t="s">
        <v>447</v>
      </c>
      <c r="E581" s="1266" t="s">
        <v>1306</v>
      </c>
      <c r="F581" s="1267"/>
      <c r="G581" s="25"/>
      <c r="H581" s="1268" t="s">
        <v>71</v>
      </c>
      <c r="I581" s="1268"/>
      <c r="J581" s="1268"/>
      <c r="K581" s="1268"/>
      <c r="L581" s="1268"/>
      <c r="M581" s="1268"/>
      <c r="N581" s="1268"/>
      <c r="O581" s="1246" t="s">
        <v>154</v>
      </c>
      <c r="P581" s="1246"/>
      <c r="Q581" s="1246"/>
      <c r="R581" s="1246"/>
      <c r="S581" s="1246"/>
      <c r="T581" s="1246"/>
      <c r="U581" s="1246"/>
      <c r="V581" s="1246"/>
      <c r="W581" s="1246"/>
      <c r="X581" s="788"/>
      <c r="Y581" s="788"/>
      <c r="Z581" s="788"/>
      <c r="AA581" s="788"/>
      <c r="AB581" s="789"/>
      <c r="AC581" s="1261" t="s">
        <v>558</v>
      </c>
      <c r="AD581" s="1262"/>
      <c r="AE581" s="1263"/>
    </row>
    <row r="582" spans="1:31">
      <c r="A582" s="1304"/>
      <c r="B582" s="744"/>
      <c r="C582" s="1264"/>
      <c r="D582" s="1265"/>
      <c r="E582" s="1266"/>
      <c r="F582" s="1267"/>
      <c r="G582" s="25"/>
      <c r="H582" s="1268"/>
      <c r="I582" s="1268"/>
      <c r="J582" s="1268"/>
      <c r="K582" s="1268"/>
      <c r="L582" s="1268"/>
      <c r="M582" s="1268"/>
      <c r="N582" s="1268"/>
      <c r="O582" s="1246"/>
      <c r="P582" s="1246"/>
      <c r="Q582" s="1246"/>
      <c r="R582" s="1246"/>
      <c r="S582" s="1246"/>
      <c r="T582" s="1246"/>
      <c r="U582" s="1246"/>
      <c r="V582" s="1246"/>
      <c r="W582" s="1246"/>
      <c r="X582" s="788"/>
      <c r="Y582" s="788"/>
      <c r="Z582" s="788"/>
      <c r="AA582" s="788"/>
      <c r="AB582" s="789"/>
      <c r="AC582" s="1261"/>
      <c r="AD582" s="1262"/>
      <c r="AE582" s="1263"/>
    </row>
    <row r="583" spans="1:31">
      <c r="A583" s="747"/>
      <c r="B583" s="744"/>
      <c r="C583" s="742"/>
      <c r="D583" s="768"/>
      <c r="E583" s="1266"/>
      <c r="F583" s="1267"/>
      <c r="G583" s="25"/>
      <c r="H583" s="755"/>
      <c r="I583" s="755"/>
      <c r="J583" s="755"/>
      <c r="K583" s="755"/>
      <c r="L583" s="755"/>
      <c r="M583" s="755"/>
      <c r="N583" s="755"/>
      <c r="O583" s="755"/>
      <c r="P583" s="755"/>
      <c r="Q583" s="755"/>
      <c r="R583" s="755"/>
      <c r="S583" s="755"/>
      <c r="T583" s="755"/>
      <c r="U583" s="755"/>
      <c r="V583" s="755"/>
      <c r="W583" s="755"/>
      <c r="X583" s="755"/>
      <c r="Y583" s="755"/>
      <c r="Z583" s="755"/>
      <c r="AA583" s="755"/>
      <c r="AB583" s="789"/>
      <c r="AC583" s="70"/>
      <c r="AD583" s="71"/>
      <c r="AE583" s="72"/>
    </row>
    <row r="584" spans="1:31">
      <c r="A584" s="747"/>
      <c r="B584" s="744"/>
      <c r="C584" s="742"/>
      <c r="D584" s="768"/>
      <c r="E584" s="1266"/>
      <c r="F584" s="1267"/>
      <c r="G584" s="25"/>
      <c r="H584" s="1729" t="s">
        <v>452</v>
      </c>
      <c r="I584" s="1729"/>
      <c r="J584" s="1729"/>
      <c r="K584" s="1729"/>
      <c r="L584" s="1729"/>
      <c r="M584" s="1729"/>
      <c r="N584" s="1729"/>
      <c r="O584" s="1729"/>
      <c r="P584" s="1729"/>
      <c r="Q584" s="1729"/>
      <c r="R584" s="1729"/>
      <c r="S584" s="1729"/>
      <c r="T584" s="1729"/>
      <c r="U584" s="1729"/>
      <c r="V584" s="1729"/>
      <c r="W584" s="1729"/>
      <c r="X584" s="1729"/>
      <c r="Y584" s="788"/>
      <c r="Z584" s="788"/>
      <c r="AA584" s="788"/>
      <c r="AB584" s="789"/>
      <c r="AC584" s="70"/>
      <c r="AD584" s="71"/>
      <c r="AE584" s="72"/>
    </row>
    <row r="585" spans="1:31">
      <c r="A585" s="747"/>
      <c r="B585" s="744"/>
      <c r="C585" s="742"/>
      <c r="D585" s="768"/>
      <c r="E585" s="1266"/>
      <c r="F585" s="1267"/>
      <c r="G585" s="25"/>
      <c r="H585" s="1374"/>
      <c r="I585" s="1501"/>
      <c r="J585" s="1644" t="s">
        <v>1479</v>
      </c>
      <c r="K585" s="1644"/>
      <c r="L585" s="1644"/>
      <c r="M585" s="1644"/>
      <c r="N585" s="1382" t="s">
        <v>453</v>
      </c>
      <c r="O585" s="1382"/>
      <c r="P585" s="1382"/>
      <c r="Q585" s="1382"/>
      <c r="R585" s="1821"/>
      <c r="S585" s="1821"/>
      <c r="T585" s="1821"/>
      <c r="U585" s="1821"/>
      <c r="V585" s="1821"/>
      <c r="W585" s="1821"/>
      <c r="X585" s="1821"/>
      <c r="Y585" s="1821"/>
      <c r="Z585" s="1821"/>
      <c r="AA585" s="1821"/>
      <c r="AB585" s="789"/>
      <c r="AC585" s="70"/>
      <c r="AD585" s="71"/>
      <c r="AE585" s="72"/>
    </row>
    <row r="586" spans="1:31">
      <c r="A586" s="747"/>
      <c r="B586" s="744"/>
      <c r="C586" s="742"/>
      <c r="D586" s="768"/>
      <c r="E586" s="1266"/>
      <c r="F586" s="1267"/>
      <c r="G586" s="25"/>
      <c r="H586" s="1377"/>
      <c r="I586" s="1545"/>
      <c r="J586" s="1644"/>
      <c r="K586" s="1644"/>
      <c r="L586" s="1644"/>
      <c r="M586" s="1644"/>
      <c r="N586" s="1382" t="s">
        <v>454</v>
      </c>
      <c r="O586" s="1382"/>
      <c r="P586" s="1382"/>
      <c r="Q586" s="1382"/>
      <c r="R586" s="1821"/>
      <c r="S586" s="1821"/>
      <c r="T586" s="1821"/>
      <c r="U586" s="1821"/>
      <c r="V586" s="1821"/>
      <c r="W586" s="1821"/>
      <c r="X586" s="1821"/>
      <c r="Y586" s="1821"/>
      <c r="Z586" s="1821"/>
      <c r="AA586" s="1821"/>
      <c r="AB586" s="789"/>
      <c r="AC586" s="70"/>
      <c r="AD586" s="71"/>
      <c r="AE586" s="72"/>
    </row>
    <row r="587" spans="1:31">
      <c r="A587" s="747"/>
      <c r="B587" s="744"/>
      <c r="C587" s="742"/>
      <c r="D587" s="768"/>
      <c r="E587" s="744"/>
      <c r="F587" s="745"/>
      <c r="G587" s="25"/>
      <c r="H587" s="1374"/>
      <c r="I587" s="1501"/>
      <c r="J587" s="1644" t="s">
        <v>455</v>
      </c>
      <c r="K587" s="1644"/>
      <c r="L587" s="1644"/>
      <c r="M587" s="1644"/>
      <c r="N587" s="1821"/>
      <c r="O587" s="1821"/>
      <c r="P587" s="1821"/>
      <c r="Q587" s="1821"/>
      <c r="R587" s="1821"/>
      <c r="S587" s="1821"/>
      <c r="T587" s="1821"/>
      <c r="U587" s="1821"/>
      <c r="V587" s="1821"/>
      <c r="W587" s="1821"/>
      <c r="X587" s="1821"/>
      <c r="Y587" s="1821"/>
      <c r="Z587" s="1821"/>
      <c r="AA587" s="1821"/>
      <c r="AB587" s="789"/>
      <c r="AC587" s="70"/>
      <c r="AD587" s="71"/>
      <c r="AE587" s="72"/>
    </row>
    <row r="588" spans="1:31">
      <c r="A588" s="747"/>
      <c r="B588" s="744"/>
      <c r="C588" s="742"/>
      <c r="D588" s="768"/>
      <c r="E588" s="744"/>
      <c r="F588" s="745"/>
      <c r="G588" s="25"/>
      <c r="H588" s="1377"/>
      <c r="I588" s="1545"/>
      <c r="J588" s="1644"/>
      <c r="K588" s="1644"/>
      <c r="L588" s="1644"/>
      <c r="M588" s="1644"/>
      <c r="N588" s="1821"/>
      <c r="O588" s="1821"/>
      <c r="P588" s="1821"/>
      <c r="Q588" s="1821"/>
      <c r="R588" s="1821"/>
      <c r="S588" s="1821"/>
      <c r="T588" s="1821"/>
      <c r="U588" s="1821"/>
      <c r="V588" s="1821"/>
      <c r="W588" s="1821"/>
      <c r="X588" s="1821"/>
      <c r="Y588" s="1821"/>
      <c r="Z588" s="1821"/>
      <c r="AA588" s="1821"/>
      <c r="AB588" s="789"/>
      <c r="AC588" s="70"/>
      <c r="AD588" s="71"/>
      <c r="AE588" s="72"/>
    </row>
    <row r="589" spans="1:31">
      <c r="A589" s="747"/>
      <c r="B589" s="744"/>
      <c r="C589" s="742"/>
      <c r="D589" s="768"/>
      <c r="E589" s="744"/>
      <c r="F589" s="745"/>
      <c r="G589" s="25"/>
      <c r="H589" s="1142"/>
      <c r="I589" s="1144"/>
      <c r="J589" s="1064" t="s">
        <v>106</v>
      </c>
      <c r="K589" s="1065"/>
      <c r="L589" s="1065"/>
      <c r="M589" s="1065"/>
      <c r="N589" s="1823"/>
      <c r="O589" s="1823"/>
      <c r="P589" s="1823"/>
      <c r="Q589" s="1823"/>
      <c r="R589" s="1823"/>
      <c r="S589" s="1823"/>
      <c r="T589" s="1823"/>
      <c r="U589" s="1823"/>
      <c r="V589" s="1823"/>
      <c r="W589" s="1823"/>
      <c r="X589" s="1823"/>
      <c r="Y589" s="1823"/>
      <c r="Z589" s="1823"/>
      <c r="AA589" s="756" t="s">
        <v>227</v>
      </c>
      <c r="AB589" s="789"/>
      <c r="AC589" s="70"/>
      <c r="AD589" s="71"/>
      <c r="AE589" s="72"/>
    </row>
    <row r="590" spans="1:31" ht="6.75" customHeight="1">
      <c r="A590" s="747"/>
      <c r="B590" s="744"/>
      <c r="C590" s="742"/>
      <c r="D590" s="768"/>
      <c r="E590" s="744"/>
      <c r="F590" s="745"/>
      <c r="G590" s="25"/>
      <c r="H590" s="788"/>
      <c r="I590" s="788"/>
      <c r="J590" s="788"/>
      <c r="K590" s="788"/>
      <c r="L590" s="788"/>
      <c r="M590" s="788"/>
      <c r="N590" s="788"/>
      <c r="O590" s="788"/>
      <c r="P590" s="788"/>
      <c r="Q590" s="788"/>
      <c r="R590" s="788"/>
      <c r="S590" s="788"/>
      <c r="T590" s="788"/>
      <c r="U590" s="788"/>
      <c r="V590" s="788"/>
      <c r="W590" s="788"/>
      <c r="X590" s="788"/>
      <c r="Y590" s="788"/>
      <c r="Z590" s="788"/>
      <c r="AA590" s="788"/>
      <c r="AB590" s="789"/>
      <c r="AC590" s="70"/>
      <c r="AD590" s="71"/>
      <c r="AE590" s="72"/>
    </row>
    <row r="591" spans="1:31">
      <c r="A591" s="747"/>
      <c r="B591" s="744"/>
      <c r="C591" s="742"/>
      <c r="D591" s="768"/>
      <c r="E591" s="744"/>
      <c r="F591" s="745"/>
      <c r="G591" s="25"/>
      <c r="H591" s="788" t="s">
        <v>456</v>
      </c>
      <c r="I591" s="788"/>
      <c r="J591" s="788"/>
      <c r="K591" s="788"/>
      <c r="L591" s="788"/>
      <c r="M591" s="788"/>
      <c r="N591" s="788"/>
      <c r="O591" s="788"/>
      <c r="P591" s="788"/>
      <c r="Q591" s="788"/>
      <c r="R591" s="788"/>
      <c r="S591" s="788"/>
      <c r="T591" s="788"/>
      <c r="U591" s="788"/>
      <c r="V591" s="788"/>
      <c r="W591" s="788"/>
      <c r="X591" s="788"/>
      <c r="Y591" s="788"/>
      <c r="Z591" s="788"/>
      <c r="AA591" s="788"/>
      <c r="AB591" s="789"/>
      <c r="AC591" s="70"/>
      <c r="AD591" s="71"/>
      <c r="AE591" s="72"/>
    </row>
    <row r="592" spans="1:31">
      <c r="A592" s="747"/>
      <c r="B592" s="744"/>
      <c r="C592" s="742"/>
      <c r="D592" s="768"/>
      <c r="E592" s="744"/>
      <c r="F592" s="745"/>
      <c r="G592" s="25"/>
      <c r="H592" s="1142"/>
      <c r="I592" s="1144"/>
      <c r="J592" s="1817" t="s">
        <v>457</v>
      </c>
      <c r="K592" s="1818"/>
      <c r="L592" s="1818"/>
      <c r="M592" s="1818"/>
      <c r="N592" s="1818"/>
      <c r="O592" s="1818"/>
      <c r="P592" s="1818"/>
      <c r="Q592" s="1818"/>
      <c r="R592" s="1818"/>
      <c r="S592" s="1818"/>
      <c r="T592" s="1818"/>
      <c r="U592" s="1818"/>
      <c r="V592" s="1818"/>
      <c r="W592" s="1818"/>
      <c r="X592" s="1818"/>
      <c r="Y592" s="1818"/>
      <c r="Z592" s="1818"/>
      <c r="AA592" s="1819"/>
      <c r="AB592" s="789"/>
      <c r="AC592" s="70"/>
      <c r="AD592" s="71"/>
      <c r="AE592" s="72"/>
    </row>
    <row r="593" spans="1:31">
      <c r="A593" s="747"/>
      <c r="B593" s="744"/>
      <c r="C593" s="742"/>
      <c r="D593" s="768"/>
      <c r="E593" s="744"/>
      <c r="F593" s="745"/>
      <c r="G593" s="25"/>
      <c r="H593" s="1142"/>
      <c r="I593" s="1144"/>
      <c r="J593" s="1817" t="s">
        <v>458</v>
      </c>
      <c r="K593" s="1818"/>
      <c r="L593" s="1818"/>
      <c r="M593" s="1818"/>
      <c r="N593" s="1818"/>
      <c r="O593" s="1818"/>
      <c r="P593" s="1818"/>
      <c r="Q593" s="1818"/>
      <c r="R593" s="1818"/>
      <c r="S593" s="1818"/>
      <c r="T593" s="1818"/>
      <c r="U593" s="1818"/>
      <c r="V593" s="1818"/>
      <c r="W593" s="1818"/>
      <c r="X593" s="1818"/>
      <c r="Y593" s="1818"/>
      <c r="Z593" s="1818"/>
      <c r="AA593" s="1819"/>
      <c r="AB593" s="789"/>
      <c r="AC593" s="70"/>
      <c r="AD593" s="71"/>
      <c r="AE593" s="72"/>
    </row>
    <row r="594" spans="1:31">
      <c r="A594" s="747"/>
      <c r="B594" s="744"/>
      <c r="C594" s="742"/>
      <c r="D594" s="768"/>
      <c r="E594" s="744"/>
      <c r="F594" s="745"/>
      <c r="G594" s="25"/>
      <c r="H594" s="1142" t="s">
        <v>226</v>
      </c>
      <c r="I594" s="1144"/>
      <c r="J594" s="765" t="s">
        <v>106</v>
      </c>
      <c r="K594" s="766"/>
      <c r="L594" s="766"/>
      <c r="M594" s="766"/>
      <c r="N594" s="1824"/>
      <c r="O594" s="1824"/>
      <c r="P594" s="1824"/>
      <c r="Q594" s="1824"/>
      <c r="R594" s="1824"/>
      <c r="S594" s="1824"/>
      <c r="T594" s="1824"/>
      <c r="U594" s="1824"/>
      <c r="V594" s="1824"/>
      <c r="W594" s="1824"/>
      <c r="X594" s="1824"/>
      <c r="Y594" s="1824"/>
      <c r="Z594" s="1824"/>
      <c r="AA594" s="767" t="s">
        <v>227</v>
      </c>
      <c r="AB594" s="789"/>
      <c r="AC594" s="70"/>
      <c r="AD594" s="71"/>
      <c r="AE594" s="72"/>
    </row>
    <row r="595" spans="1:31" ht="4.5" customHeight="1">
      <c r="A595" s="747"/>
      <c r="B595" s="744"/>
      <c r="C595" s="742"/>
      <c r="D595" s="768"/>
      <c r="E595" s="744"/>
      <c r="F595" s="745"/>
      <c r="G595" s="25"/>
      <c r="H595" s="788"/>
      <c r="I595" s="788"/>
      <c r="J595" s="24"/>
      <c r="K595" s="24"/>
      <c r="L595" s="67"/>
      <c r="M595" s="67"/>
      <c r="N595" s="67"/>
      <c r="O595" s="67"/>
      <c r="P595" s="67"/>
      <c r="Q595" s="67"/>
      <c r="R595" s="67"/>
      <c r="S595" s="67"/>
      <c r="T595" s="760"/>
      <c r="U595" s="760"/>
      <c r="V595" s="760"/>
      <c r="W595" s="760"/>
      <c r="X595" s="788"/>
      <c r="Y595" s="788"/>
      <c r="Z595" s="788"/>
      <c r="AA595" s="788"/>
      <c r="AB595" s="789"/>
      <c r="AC595" s="70"/>
      <c r="AD595" s="71"/>
      <c r="AE595" s="72"/>
    </row>
    <row r="596" spans="1:31" s="755" customFormat="1" ht="3" customHeight="1">
      <c r="A596" s="747"/>
      <c r="B596" s="744"/>
      <c r="C596" s="742"/>
      <c r="D596" s="768"/>
      <c r="E596" s="744"/>
      <c r="F596" s="745"/>
      <c r="G596" s="25"/>
      <c r="H596" s="788"/>
      <c r="I596" s="788"/>
      <c r="J596" s="24"/>
      <c r="K596" s="24"/>
      <c r="L596" s="67"/>
      <c r="M596" s="67"/>
      <c r="N596" s="67"/>
      <c r="O596" s="67"/>
      <c r="P596" s="67"/>
      <c r="Q596" s="67"/>
      <c r="R596" s="67"/>
      <c r="S596" s="67"/>
      <c r="T596" s="760"/>
      <c r="U596" s="760"/>
      <c r="V596" s="760"/>
      <c r="W596" s="760"/>
      <c r="X596" s="788"/>
      <c r="Y596" s="788"/>
      <c r="Z596" s="788"/>
      <c r="AA596" s="788"/>
      <c r="AB596" s="789"/>
      <c r="AC596" s="70"/>
      <c r="AD596" s="71"/>
      <c r="AE596" s="72"/>
    </row>
    <row r="597" spans="1:31" ht="13.5" customHeight="1">
      <c r="A597" s="747"/>
      <c r="B597" s="744">
        <v>27</v>
      </c>
      <c r="C597" s="742" t="s">
        <v>459</v>
      </c>
      <c r="D597" s="1265" t="s">
        <v>358</v>
      </c>
      <c r="E597" s="1266" t="s">
        <v>460</v>
      </c>
      <c r="F597" s="1267"/>
      <c r="G597" s="25"/>
      <c r="H597" s="1268" t="s">
        <v>71</v>
      </c>
      <c r="I597" s="1268"/>
      <c r="J597" s="1268"/>
      <c r="K597" s="1268"/>
      <c r="L597" s="1268"/>
      <c r="M597" s="1268"/>
      <c r="N597" s="1268"/>
      <c r="O597" s="1246" t="s">
        <v>1319</v>
      </c>
      <c r="P597" s="1246"/>
      <c r="Q597" s="1246"/>
      <c r="R597" s="1246"/>
      <c r="S597" s="1246"/>
      <c r="T597" s="1246"/>
      <c r="U597" s="1246"/>
      <c r="V597" s="1246"/>
      <c r="W597" s="1246"/>
      <c r="X597" s="788"/>
      <c r="Y597" s="788"/>
      <c r="Z597" s="788"/>
      <c r="AA597" s="788"/>
      <c r="AB597" s="789"/>
      <c r="AC597" s="1261" t="s">
        <v>558</v>
      </c>
      <c r="AD597" s="1262"/>
      <c r="AE597" s="1263"/>
    </row>
    <row r="598" spans="1:31">
      <c r="A598" s="747"/>
      <c r="B598" s="744"/>
      <c r="C598" s="742"/>
      <c r="D598" s="1265"/>
      <c r="E598" s="1266"/>
      <c r="F598" s="1267"/>
      <c r="G598" s="25"/>
      <c r="H598" s="1268"/>
      <c r="I598" s="1268"/>
      <c r="J598" s="1268"/>
      <c r="K598" s="1268"/>
      <c r="L598" s="1268"/>
      <c r="M598" s="1268"/>
      <c r="N598" s="1268"/>
      <c r="O598" s="1246"/>
      <c r="P598" s="1246"/>
      <c r="Q598" s="1246"/>
      <c r="R598" s="1246"/>
      <c r="S598" s="1246"/>
      <c r="T598" s="1246"/>
      <c r="U598" s="1246"/>
      <c r="V598" s="1246"/>
      <c r="W598" s="1246"/>
      <c r="X598" s="788"/>
      <c r="Y598" s="788"/>
      <c r="Z598" s="788"/>
      <c r="AA598" s="788"/>
      <c r="AB598" s="789"/>
      <c r="AC598" s="1261"/>
      <c r="AD598" s="1262"/>
      <c r="AE598" s="1263"/>
    </row>
    <row r="599" spans="1:31">
      <c r="A599" s="747"/>
      <c r="B599" s="744"/>
      <c r="C599" s="742"/>
      <c r="D599" s="768"/>
      <c r="E599" s="744"/>
      <c r="F599" s="745"/>
      <c r="G599" s="25"/>
      <c r="H599" s="788"/>
      <c r="I599" s="788"/>
      <c r="J599" s="24"/>
      <c r="K599" s="24"/>
      <c r="L599" s="67"/>
      <c r="M599" s="67"/>
      <c r="N599" s="67"/>
      <c r="O599" s="67"/>
      <c r="P599" s="67"/>
      <c r="Q599" s="67"/>
      <c r="R599" s="67"/>
      <c r="S599" s="67"/>
      <c r="T599" s="760"/>
      <c r="U599" s="760"/>
      <c r="V599" s="760"/>
      <c r="W599" s="760"/>
      <c r="X599" s="788"/>
      <c r="Y599" s="788"/>
      <c r="Z599" s="788"/>
      <c r="AA599" s="788"/>
      <c r="AB599" s="789"/>
      <c r="AC599" s="70"/>
      <c r="AD599" s="71"/>
      <c r="AE599" s="72"/>
    </row>
    <row r="600" spans="1:31">
      <c r="A600" s="839"/>
      <c r="B600" s="841"/>
      <c r="C600" s="843"/>
      <c r="D600" s="1265" t="s">
        <v>358</v>
      </c>
      <c r="E600" s="1266" t="s">
        <v>461</v>
      </c>
      <c r="F600" s="1267"/>
      <c r="G600" s="25"/>
      <c r="H600" s="1729" t="s">
        <v>463</v>
      </c>
      <c r="I600" s="1729"/>
      <c r="J600" s="1729"/>
      <c r="K600" s="1729"/>
      <c r="L600" s="1729"/>
      <c r="M600" s="1729"/>
      <c r="N600" s="1729"/>
      <c r="O600" s="1729"/>
      <c r="P600" s="1729"/>
      <c r="Q600" s="1729"/>
      <c r="R600" s="1729"/>
      <c r="S600" s="1729"/>
      <c r="T600" s="1729"/>
      <c r="U600" s="1729"/>
      <c r="V600" s="1729"/>
      <c r="W600" s="1729"/>
      <c r="X600" s="1729"/>
      <c r="Y600" s="851"/>
      <c r="Z600" s="851"/>
      <c r="AA600" s="851"/>
      <c r="AB600" s="856"/>
      <c r="AC600" s="70"/>
      <c r="AD600" s="71"/>
      <c r="AE600" s="72"/>
    </row>
    <row r="601" spans="1:31">
      <c r="A601" s="839"/>
      <c r="B601" s="841"/>
      <c r="C601" s="843"/>
      <c r="D601" s="1265"/>
      <c r="E601" s="1266"/>
      <c r="F601" s="1267"/>
      <c r="G601" s="25"/>
      <c r="H601" s="1382" t="s">
        <v>464</v>
      </c>
      <c r="I601" s="1382"/>
      <c r="J601" s="1382"/>
      <c r="K601" s="1382"/>
      <c r="L601" s="1382"/>
      <c r="M601" s="1382"/>
      <c r="N601" s="1826"/>
      <c r="O601" s="1827"/>
      <c r="P601" s="1827"/>
      <c r="Q601" s="1827"/>
      <c r="R601" s="1827"/>
      <c r="S601" s="1827"/>
      <c r="T601" s="1827"/>
      <c r="U601" s="1827"/>
      <c r="V601" s="1827"/>
      <c r="W601" s="1827"/>
      <c r="X601" s="1827"/>
      <c r="Y601" s="1827"/>
      <c r="Z601" s="1827"/>
      <c r="AA601" s="1828"/>
      <c r="AB601" s="856"/>
      <c r="AC601" s="70"/>
      <c r="AD601" s="71"/>
      <c r="AE601" s="72"/>
    </row>
    <row r="602" spans="1:31">
      <c r="A602" s="839"/>
      <c r="B602" s="841"/>
      <c r="C602" s="843"/>
      <c r="D602" s="1265"/>
      <c r="E602" s="1266"/>
      <c r="F602" s="1267"/>
      <c r="G602" s="25"/>
      <c r="H602" s="1382" t="s">
        <v>1405</v>
      </c>
      <c r="I602" s="1382"/>
      <c r="J602" s="1382"/>
      <c r="K602" s="1382"/>
      <c r="L602" s="1382"/>
      <c r="M602" s="1382"/>
      <c r="N602" s="1829"/>
      <c r="O602" s="1830"/>
      <c r="P602" s="1830"/>
      <c r="Q602" s="383" t="s">
        <v>465</v>
      </c>
      <c r="R602" s="1382" t="s">
        <v>1406</v>
      </c>
      <c r="S602" s="1382"/>
      <c r="T602" s="1382"/>
      <c r="U602" s="1382"/>
      <c r="V602" s="1382"/>
      <c r="W602" s="1382"/>
      <c r="X602" s="1829"/>
      <c r="Y602" s="1830"/>
      <c r="Z602" s="1830"/>
      <c r="AA602" s="383" t="s">
        <v>465</v>
      </c>
      <c r="AB602" s="856"/>
      <c r="AC602" s="70"/>
      <c r="AD602" s="71"/>
      <c r="AE602" s="72"/>
    </row>
    <row r="603" spans="1:31">
      <c r="A603" s="839"/>
      <c r="B603" s="841"/>
      <c r="C603" s="843"/>
      <c r="D603" s="838"/>
      <c r="E603" s="1266"/>
      <c r="F603" s="1267"/>
      <c r="G603" s="25"/>
      <c r="H603" s="855"/>
      <c r="I603" s="855"/>
      <c r="J603" s="24"/>
      <c r="K603" s="24"/>
      <c r="L603" s="67"/>
      <c r="M603" s="67"/>
      <c r="N603" s="67"/>
      <c r="O603" s="67"/>
      <c r="P603" s="67"/>
      <c r="Q603" s="67"/>
      <c r="R603" s="67"/>
      <c r="S603" s="67"/>
      <c r="T603" s="850"/>
      <c r="U603" s="850"/>
      <c r="V603" s="850"/>
      <c r="W603" s="850"/>
      <c r="X603" s="855"/>
      <c r="Y603" s="855"/>
      <c r="Z603" s="855"/>
      <c r="AA603" s="855"/>
      <c r="AB603" s="856"/>
      <c r="AC603" s="70"/>
      <c r="AD603" s="71"/>
      <c r="AE603" s="72"/>
    </row>
    <row r="604" spans="1:31">
      <c r="A604" s="963"/>
      <c r="B604" s="961"/>
      <c r="C604" s="960"/>
      <c r="D604" s="1265" t="s">
        <v>358</v>
      </c>
      <c r="E604" s="1266" t="s">
        <v>783</v>
      </c>
      <c r="F604" s="1267"/>
      <c r="G604" s="25"/>
      <c r="H604" s="985"/>
      <c r="I604" s="985"/>
      <c r="J604" s="24"/>
      <c r="K604" s="24"/>
      <c r="L604" s="67"/>
      <c r="M604" s="67"/>
      <c r="N604" s="67"/>
      <c r="O604" s="67"/>
      <c r="P604" s="67"/>
      <c r="Q604" s="67"/>
      <c r="R604" s="67"/>
      <c r="S604" s="67"/>
      <c r="T604" s="970"/>
      <c r="U604" s="970"/>
      <c r="V604" s="970"/>
      <c r="W604" s="970"/>
      <c r="X604" s="985"/>
      <c r="Y604" s="985"/>
      <c r="Z604" s="985"/>
      <c r="AA604" s="985"/>
      <c r="AB604" s="986"/>
      <c r="AC604" s="70"/>
      <c r="AD604" s="71"/>
      <c r="AE604" s="72"/>
    </row>
    <row r="605" spans="1:31">
      <c r="A605" s="963"/>
      <c r="B605" s="961"/>
      <c r="C605" s="960"/>
      <c r="D605" s="1265"/>
      <c r="E605" s="1266"/>
      <c r="F605" s="1267"/>
      <c r="G605" s="25"/>
      <c r="H605" s="985"/>
      <c r="I605" s="985"/>
      <c r="J605" s="24"/>
      <c r="K605" s="24"/>
      <c r="L605" s="67"/>
      <c r="M605" s="67"/>
      <c r="N605" s="67"/>
      <c r="O605" s="67"/>
      <c r="P605" s="67"/>
      <c r="Q605" s="67"/>
      <c r="R605" s="67"/>
      <c r="S605" s="67"/>
      <c r="T605" s="970"/>
      <c r="U605" s="970"/>
      <c r="V605" s="970"/>
      <c r="W605" s="970"/>
      <c r="X605" s="985"/>
      <c r="Y605" s="985"/>
      <c r="Z605" s="985"/>
      <c r="AA605" s="985"/>
      <c r="AB605" s="986"/>
      <c r="AC605" s="70"/>
      <c r="AD605" s="71"/>
      <c r="AE605" s="72"/>
    </row>
    <row r="606" spans="1:31">
      <c r="A606" s="963"/>
      <c r="B606" s="961"/>
      <c r="C606" s="960"/>
      <c r="D606" s="979"/>
      <c r="E606" s="1266"/>
      <c r="F606" s="1267"/>
      <c r="G606" s="25"/>
      <c r="H606" s="985"/>
      <c r="I606" s="985"/>
      <c r="J606" s="24"/>
      <c r="K606" s="24"/>
      <c r="L606" s="67"/>
      <c r="M606" s="67"/>
      <c r="N606" s="67"/>
      <c r="O606" s="67"/>
      <c r="P606" s="67"/>
      <c r="Q606" s="67"/>
      <c r="R606" s="67"/>
      <c r="S606" s="67"/>
      <c r="T606" s="970"/>
      <c r="U606" s="970"/>
      <c r="V606" s="970"/>
      <c r="W606" s="970"/>
      <c r="X606" s="985"/>
      <c r="Y606" s="985"/>
      <c r="Z606" s="985"/>
      <c r="AA606" s="985"/>
      <c r="AB606" s="986"/>
      <c r="AC606" s="70"/>
      <c r="AD606" s="71"/>
      <c r="AE606" s="72"/>
    </row>
    <row r="607" spans="1:31">
      <c r="A607" s="963"/>
      <c r="B607" s="961"/>
      <c r="C607" s="960"/>
      <c r="D607" s="979"/>
      <c r="E607" s="1266"/>
      <c r="F607" s="1267"/>
      <c r="G607" s="25"/>
      <c r="H607" s="985"/>
      <c r="I607" s="985"/>
      <c r="J607" s="24"/>
      <c r="K607" s="24"/>
      <c r="L607" s="67"/>
      <c r="M607" s="67"/>
      <c r="N607" s="67"/>
      <c r="O607" s="67"/>
      <c r="P607" s="67"/>
      <c r="Q607" s="67"/>
      <c r="R607" s="67"/>
      <c r="S607" s="67"/>
      <c r="T607" s="970"/>
      <c r="U607" s="970"/>
      <c r="V607" s="970"/>
      <c r="W607" s="970"/>
      <c r="X607" s="985"/>
      <c r="Y607" s="985"/>
      <c r="Z607" s="985"/>
      <c r="AA607" s="985"/>
      <c r="AB607" s="986"/>
      <c r="AC607" s="70"/>
      <c r="AD607" s="71"/>
      <c r="AE607" s="72"/>
    </row>
    <row r="608" spans="1:31">
      <c r="A608" s="963"/>
      <c r="B608" s="961"/>
      <c r="C608" s="960"/>
      <c r="D608" s="979"/>
      <c r="E608" s="1266"/>
      <c r="F608" s="1267"/>
      <c r="G608" s="25"/>
      <c r="H608" s="985"/>
      <c r="I608" s="985"/>
      <c r="J608" s="24"/>
      <c r="K608" s="24"/>
      <c r="L608" s="67"/>
      <c r="M608" s="67"/>
      <c r="N608" s="67"/>
      <c r="O608" s="67"/>
      <c r="P608" s="67"/>
      <c r="Q608" s="67"/>
      <c r="R608" s="67"/>
      <c r="S608" s="67"/>
      <c r="T608" s="970"/>
      <c r="U608" s="970"/>
      <c r="V608" s="970"/>
      <c r="W608" s="970"/>
      <c r="X608" s="985"/>
      <c r="Y608" s="985"/>
      <c r="Z608" s="985"/>
      <c r="AA608" s="985"/>
      <c r="AB608" s="986"/>
      <c r="AC608" s="70"/>
      <c r="AD608" s="71"/>
      <c r="AE608" s="72"/>
    </row>
    <row r="609" spans="1:31">
      <c r="A609" s="963"/>
      <c r="B609" s="961"/>
      <c r="C609" s="960"/>
      <c r="D609" s="979"/>
      <c r="E609" s="1266"/>
      <c r="F609" s="1267"/>
      <c r="G609" s="25"/>
      <c r="H609" s="985"/>
      <c r="I609" s="985"/>
      <c r="J609" s="24"/>
      <c r="K609" s="24"/>
      <c r="L609" s="67"/>
      <c r="M609" s="67"/>
      <c r="N609" s="67"/>
      <c r="O609" s="67"/>
      <c r="P609" s="67"/>
      <c r="Q609" s="67"/>
      <c r="R609" s="67"/>
      <c r="S609" s="67"/>
      <c r="T609" s="970"/>
      <c r="U609" s="970"/>
      <c r="V609" s="970"/>
      <c r="W609" s="970"/>
      <c r="X609" s="985"/>
      <c r="Y609" s="985"/>
      <c r="Z609" s="985"/>
      <c r="AA609" s="985"/>
      <c r="AB609" s="986"/>
      <c r="AC609" s="70"/>
      <c r="AD609" s="71"/>
      <c r="AE609" s="72"/>
    </row>
    <row r="610" spans="1:31">
      <c r="A610" s="963"/>
      <c r="B610" s="961"/>
      <c r="C610" s="960"/>
      <c r="D610" s="979"/>
      <c r="E610" s="1266"/>
      <c r="F610" s="1267"/>
      <c r="G610" s="25"/>
      <c r="H610" s="985"/>
      <c r="I610" s="985"/>
      <c r="J610" s="24"/>
      <c r="K610" s="24"/>
      <c r="L610" s="67"/>
      <c r="M610" s="67"/>
      <c r="N610" s="67"/>
      <c r="O610" s="67"/>
      <c r="P610" s="67"/>
      <c r="Q610" s="67"/>
      <c r="R610" s="67"/>
      <c r="S610" s="67"/>
      <c r="T610" s="970"/>
      <c r="U610" s="970"/>
      <c r="V610" s="970"/>
      <c r="W610" s="970"/>
      <c r="X610" s="985"/>
      <c r="Y610" s="985"/>
      <c r="Z610" s="985"/>
      <c r="AA610" s="985"/>
      <c r="AB610" s="986"/>
      <c r="AC610" s="70"/>
      <c r="AD610" s="71"/>
      <c r="AE610" s="72"/>
    </row>
    <row r="611" spans="1:31">
      <c r="A611" s="963"/>
      <c r="B611" s="961"/>
      <c r="C611" s="960"/>
      <c r="D611" s="979"/>
      <c r="E611" s="1266"/>
      <c r="F611" s="1267"/>
      <c r="G611" s="25"/>
      <c r="H611" s="985"/>
      <c r="I611" s="985"/>
      <c r="J611" s="24"/>
      <c r="K611" s="24"/>
      <c r="L611" s="67"/>
      <c r="M611" s="67"/>
      <c r="N611" s="67"/>
      <c r="O611" s="67"/>
      <c r="P611" s="67"/>
      <c r="Q611" s="67"/>
      <c r="R611" s="67"/>
      <c r="S611" s="67"/>
      <c r="T611" s="970"/>
      <c r="U611" s="970"/>
      <c r="V611" s="970"/>
      <c r="W611" s="970"/>
      <c r="X611" s="985"/>
      <c r="Y611" s="985"/>
      <c r="Z611" s="985"/>
      <c r="AA611" s="985"/>
      <c r="AB611" s="986"/>
      <c r="AC611" s="70"/>
      <c r="AD611" s="71"/>
      <c r="AE611" s="72"/>
    </row>
    <row r="612" spans="1:31" ht="3" customHeight="1">
      <c r="A612" s="963"/>
      <c r="B612" s="961"/>
      <c r="C612" s="960"/>
      <c r="D612" s="979"/>
      <c r="E612" s="1266"/>
      <c r="F612" s="1267"/>
      <c r="G612" s="25"/>
      <c r="H612" s="985"/>
      <c r="I612" s="985"/>
      <c r="J612" s="24"/>
      <c r="K612" s="24"/>
      <c r="L612" s="67"/>
      <c r="M612" s="67"/>
      <c r="N612" s="67"/>
      <c r="O612" s="67"/>
      <c r="P612" s="67"/>
      <c r="Q612" s="67"/>
      <c r="R612" s="67"/>
      <c r="S612" s="67"/>
      <c r="T612" s="970"/>
      <c r="U612" s="970"/>
      <c r="V612" s="970"/>
      <c r="W612" s="970"/>
      <c r="X612" s="985"/>
      <c r="Y612" s="985"/>
      <c r="Z612" s="985"/>
      <c r="AA612" s="985"/>
      <c r="AB612" s="986"/>
      <c r="AC612" s="70"/>
      <c r="AD612" s="71"/>
      <c r="AE612" s="72"/>
    </row>
    <row r="613" spans="1:31">
      <c r="A613" s="963"/>
      <c r="B613" s="961"/>
      <c r="C613" s="960"/>
      <c r="D613" s="1265" t="s">
        <v>358</v>
      </c>
      <c r="E613" s="1266" t="s">
        <v>462</v>
      </c>
      <c r="F613" s="1267"/>
      <c r="G613" s="25"/>
      <c r="H613" s="985"/>
      <c r="I613" s="985"/>
      <c r="J613" s="24"/>
      <c r="K613" s="24"/>
      <c r="L613" s="67"/>
      <c r="M613" s="67"/>
      <c r="N613" s="67"/>
      <c r="O613" s="67"/>
      <c r="P613" s="67"/>
      <c r="Q613" s="67"/>
      <c r="R613" s="67"/>
      <c r="S613" s="67"/>
      <c r="T613" s="970"/>
      <c r="U613" s="970"/>
      <c r="V613" s="970"/>
      <c r="W613" s="970"/>
      <c r="X613" s="985"/>
      <c r="Y613" s="985"/>
      <c r="Z613" s="985"/>
      <c r="AA613" s="985"/>
      <c r="AB613" s="986"/>
      <c r="AC613" s="70"/>
      <c r="AD613" s="71"/>
      <c r="AE613" s="72"/>
    </row>
    <row r="614" spans="1:31">
      <c r="A614" s="984"/>
      <c r="B614" s="965"/>
      <c r="C614" s="982"/>
      <c r="D614" s="1825"/>
      <c r="E614" s="1401"/>
      <c r="F614" s="1402"/>
      <c r="G614" s="66"/>
      <c r="H614" s="386"/>
      <c r="I614" s="386"/>
      <c r="J614" s="234"/>
      <c r="K614" s="234"/>
      <c r="L614" s="235"/>
      <c r="M614" s="235"/>
      <c r="N614" s="235"/>
      <c r="O614" s="235"/>
      <c r="P614" s="235"/>
      <c r="Q614" s="235"/>
      <c r="R614" s="235"/>
      <c r="S614" s="235"/>
      <c r="T614" s="977"/>
      <c r="U614" s="977"/>
      <c r="V614" s="977"/>
      <c r="W614" s="977"/>
      <c r="X614" s="386"/>
      <c r="Y614" s="386"/>
      <c r="Z614" s="386"/>
      <c r="AA614" s="386"/>
      <c r="AB614" s="34"/>
      <c r="AC614" s="73"/>
      <c r="AD614" s="74"/>
      <c r="AE614" s="75"/>
    </row>
    <row r="615" spans="1:31">
      <c r="A615" s="990"/>
      <c r="B615" s="802"/>
      <c r="C615" s="392"/>
      <c r="D615" s="641"/>
      <c r="E615" s="802"/>
      <c r="F615" s="833"/>
      <c r="G615" s="173"/>
      <c r="H615" s="29"/>
      <c r="I615" s="29"/>
      <c r="J615" s="803"/>
      <c r="K615" s="803"/>
      <c r="L615" s="804"/>
      <c r="M615" s="804"/>
      <c r="N615" s="804"/>
      <c r="O615" s="804"/>
      <c r="P615" s="804"/>
      <c r="Q615" s="804"/>
      <c r="R615" s="804"/>
      <c r="S615" s="804"/>
      <c r="T615" s="805"/>
      <c r="U615" s="805"/>
      <c r="V615" s="805"/>
      <c r="W615" s="805"/>
      <c r="X615" s="29"/>
      <c r="Y615" s="29"/>
      <c r="Z615" s="29"/>
      <c r="AA615" s="29"/>
      <c r="AB615" s="30"/>
      <c r="AC615" s="806"/>
      <c r="AD615" s="807"/>
      <c r="AE615" s="808"/>
    </row>
    <row r="616" spans="1:31" ht="13.5" customHeight="1">
      <c r="A616" s="1304" t="s">
        <v>466</v>
      </c>
      <c r="B616" s="961">
        <v>28</v>
      </c>
      <c r="C616" s="1264" t="s">
        <v>467</v>
      </c>
      <c r="D616" s="1265" t="s">
        <v>357</v>
      </c>
      <c r="E616" s="1266" t="s">
        <v>555</v>
      </c>
      <c r="F616" s="1267"/>
      <c r="G616" s="25"/>
      <c r="H616" s="1268" t="s">
        <v>71</v>
      </c>
      <c r="I616" s="1268"/>
      <c r="J616" s="1268"/>
      <c r="K616" s="1268"/>
      <c r="L616" s="1268"/>
      <c r="M616" s="1268"/>
      <c r="N616" s="1600"/>
      <c r="O616" s="1246" t="s">
        <v>1319</v>
      </c>
      <c r="P616" s="1246"/>
      <c r="Q616" s="1246"/>
      <c r="R616" s="1246"/>
      <c r="S616" s="1246"/>
      <c r="T616" s="1246"/>
      <c r="U616" s="1246"/>
      <c r="V616" s="1246"/>
      <c r="W616" s="1246"/>
      <c r="X616" s="985"/>
      <c r="Y616" s="985"/>
      <c r="Z616" s="985"/>
      <c r="AA616" s="985"/>
      <c r="AB616" s="986"/>
      <c r="AC616" s="1261" t="s">
        <v>558</v>
      </c>
      <c r="AD616" s="1262"/>
      <c r="AE616" s="1263"/>
    </row>
    <row r="617" spans="1:31">
      <c r="A617" s="1304"/>
      <c r="B617" s="961"/>
      <c r="C617" s="1264"/>
      <c r="D617" s="1265"/>
      <c r="E617" s="1266"/>
      <c r="F617" s="1267"/>
      <c r="G617" s="25"/>
      <c r="H617" s="1268"/>
      <c r="I617" s="1268"/>
      <c r="J617" s="1268"/>
      <c r="K617" s="1268"/>
      <c r="L617" s="1268"/>
      <c r="M617" s="1268"/>
      <c r="N617" s="1600"/>
      <c r="O617" s="1246"/>
      <c r="P617" s="1246"/>
      <c r="Q617" s="1246"/>
      <c r="R617" s="1246"/>
      <c r="S617" s="1246"/>
      <c r="T617" s="1246"/>
      <c r="U617" s="1246"/>
      <c r="V617" s="1246"/>
      <c r="W617" s="1246"/>
      <c r="X617" s="985"/>
      <c r="Y617" s="985"/>
      <c r="Z617" s="985"/>
      <c r="AA617" s="985"/>
      <c r="AB617" s="986"/>
      <c r="AC617" s="1261"/>
      <c r="AD617" s="1262"/>
      <c r="AE617" s="1263"/>
    </row>
    <row r="618" spans="1:31">
      <c r="A618" s="1304"/>
      <c r="B618" s="961"/>
      <c r="C618" s="1264"/>
      <c r="D618" s="979"/>
      <c r="E618" s="1266"/>
      <c r="F618" s="1267"/>
      <c r="G618" s="25"/>
      <c r="H618" s="985"/>
      <c r="I618" s="985"/>
      <c r="J618" s="24"/>
      <c r="K618" s="24"/>
      <c r="L618" s="67"/>
      <c r="M618" s="67"/>
      <c r="N618" s="67"/>
      <c r="O618" s="67"/>
      <c r="P618" s="67"/>
      <c r="Q618" s="67"/>
      <c r="R618" s="67"/>
      <c r="S618" s="67"/>
      <c r="T618" s="970"/>
      <c r="U618" s="970"/>
      <c r="V618" s="970"/>
      <c r="W618" s="970"/>
      <c r="X618" s="985"/>
      <c r="Y618" s="985"/>
      <c r="Z618" s="985"/>
      <c r="AA618" s="985"/>
      <c r="AB618" s="986"/>
      <c r="AC618" s="70"/>
      <c r="AD618" s="71"/>
      <c r="AE618" s="72"/>
    </row>
    <row r="619" spans="1:31">
      <c r="A619" s="963"/>
      <c r="B619" s="961"/>
      <c r="C619" s="960"/>
      <c r="D619" s="979"/>
      <c r="E619" s="1266"/>
      <c r="F619" s="1267"/>
      <c r="G619" s="25"/>
      <c r="H619" s="985" t="s">
        <v>39</v>
      </c>
      <c r="I619" s="985"/>
      <c r="J619" s="985"/>
      <c r="K619" s="985"/>
      <c r="L619" s="985"/>
      <c r="M619" s="985"/>
      <c r="N619" s="985"/>
      <c r="O619" s="985"/>
      <c r="P619" s="985"/>
      <c r="Q619" s="985"/>
      <c r="R619" s="985"/>
      <c r="S619" s="985"/>
      <c r="T619" s="985"/>
      <c r="U619" s="985"/>
      <c r="V619" s="985"/>
      <c r="W619" s="985"/>
      <c r="X619" s="985"/>
      <c r="Y619" s="985"/>
      <c r="Z619" s="985"/>
      <c r="AA619" s="985"/>
      <c r="AB619" s="986"/>
      <c r="AC619" s="70"/>
      <c r="AD619" s="71"/>
      <c r="AE619" s="72"/>
    </row>
    <row r="620" spans="1:31">
      <c r="A620" s="963"/>
      <c r="B620" s="961"/>
      <c r="C620" s="960"/>
      <c r="D620" s="979"/>
      <c r="E620" s="1266"/>
      <c r="F620" s="1267"/>
      <c r="G620" s="25"/>
      <c r="H620" s="1822"/>
      <c r="I620" s="1822"/>
      <c r="J620" s="1822"/>
      <c r="K620" s="1822"/>
      <c r="L620" s="1822"/>
      <c r="M620" s="1822"/>
      <c r="N620" s="1822"/>
      <c r="O620" s="1250" t="s">
        <v>246</v>
      </c>
      <c r="P620" s="1251"/>
      <c r="Q620" s="1251"/>
      <c r="R620" s="1251"/>
      <c r="S620" s="1251"/>
      <c r="T620" s="1478"/>
      <c r="U620" s="1064" t="s">
        <v>228</v>
      </c>
      <c r="V620" s="1065"/>
      <c r="W620" s="1065"/>
      <c r="X620" s="1066"/>
      <c r="Y620" s="985"/>
      <c r="Z620" s="985"/>
      <c r="AA620" s="985"/>
      <c r="AB620" s="986"/>
      <c r="AC620" s="70"/>
      <c r="AD620" s="71"/>
      <c r="AE620" s="72"/>
    </row>
    <row r="621" spans="1:31">
      <c r="A621" s="963"/>
      <c r="B621" s="961"/>
      <c r="C621" s="960"/>
      <c r="D621" s="979"/>
      <c r="E621" s="961"/>
      <c r="F621" s="962"/>
      <c r="G621" s="25"/>
      <c r="H621" s="1078" t="s">
        <v>102</v>
      </c>
      <c r="I621" s="1078"/>
      <c r="J621" s="1078"/>
      <c r="K621" s="1078" t="s">
        <v>11</v>
      </c>
      <c r="L621" s="1078"/>
      <c r="M621" s="1078"/>
      <c r="N621" s="1078"/>
      <c r="O621" s="1357" t="s">
        <v>160</v>
      </c>
      <c r="P621" s="1357"/>
      <c r="Q621" s="1357"/>
      <c r="R621" s="1357"/>
      <c r="S621" s="1357"/>
      <c r="T621" s="1357"/>
      <c r="U621" s="1142" t="s">
        <v>199</v>
      </c>
      <c r="V621" s="1143"/>
      <c r="W621" s="1143"/>
      <c r="X621" s="1144"/>
      <c r="Y621" s="985"/>
      <c r="Z621" s="985"/>
      <c r="AA621" s="985"/>
      <c r="AB621" s="986"/>
      <c r="AC621" s="70"/>
      <c r="AD621" s="71"/>
      <c r="AE621" s="72"/>
    </row>
    <row r="622" spans="1:31">
      <c r="A622" s="963"/>
      <c r="B622" s="961"/>
      <c r="C622" s="960"/>
      <c r="D622" s="979"/>
      <c r="E622" s="961"/>
      <c r="F622" s="962"/>
      <c r="G622" s="25"/>
      <c r="H622" s="1078"/>
      <c r="I622" s="1078"/>
      <c r="J622" s="1078"/>
      <c r="K622" s="1078" t="s">
        <v>77</v>
      </c>
      <c r="L622" s="1078"/>
      <c r="M622" s="1078"/>
      <c r="N622" s="1078"/>
      <c r="O622" s="1357" t="s">
        <v>160</v>
      </c>
      <c r="P622" s="1357"/>
      <c r="Q622" s="1357"/>
      <c r="R622" s="1357"/>
      <c r="S622" s="1357"/>
      <c r="T622" s="1357"/>
      <c r="U622" s="1142" t="s">
        <v>199</v>
      </c>
      <c r="V622" s="1143"/>
      <c r="W622" s="1143"/>
      <c r="X622" s="1144"/>
      <c r="Y622" s="985"/>
      <c r="Z622" s="985"/>
      <c r="AA622" s="985"/>
      <c r="AB622" s="986"/>
      <c r="AC622" s="70"/>
      <c r="AD622" s="71"/>
      <c r="AE622" s="72"/>
    </row>
    <row r="623" spans="1:31">
      <c r="A623" s="963"/>
      <c r="B623" s="961"/>
      <c r="C623" s="960"/>
      <c r="D623" s="979"/>
      <c r="E623" s="961"/>
      <c r="F623" s="962"/>
      <c r="G623" s="25"/>
      <c r="H623" s="1078" t="s">
        <v>103</v>
      </c>
      <c r="I623" s="1078"/>
      <c r="J623" s="1078"/>
      <c r="K623" s="1078" t="s">
        <v>11</v>
      </c>
      <c r="L623" s="1078"/>
      <c r="M623" s="1078"/>
      <c r="N623" s="1078"/>
      <c r="O623" s="1357" t="s">
        <v>160</v>
      </c>
      <c r="P623" s="1357"/>
      <c r="Q623" s="1357"/>
      <c r="R623" s="1357"/>
      <c r="S623" s="1357"/>
      <c r="T623" s="1357"/>
      <c r="U623" s="1142" t="s">
        <v>199</v>
      </c>
      <c r="V623" s="1143"/>
      <c r="W623" s="1143"/>
      <c r="X623" s="1144"/>
      <c r="Y623" s="985"/>
      <c r="Z623" s="985"/>
      <c r="AA623" s="985"/>
      <c r="AB623" s="986"/>
      <c r="AC623" s="70"/>
      <c r="AD623" s="71"/>
      <c r="AE623" s="72"/>
    </row>
    <row r="624" spans="1:31">
      <c r="A624" s="963"/>
      <c r="B624" s="961"/>
      <c r="C624" s="960"/>
      <c r="D624" s="979"/>
      <c r="E624" s="961"/>
      <c r="F624" s="962"/>
      <c r="G624" s="25"/>
      <c r="H624" s="1078"/>
      <c r="I624" s="1078"/>
      <c r="J624" s="1078"/>
      <c r="K624" s="1078" t="s">
        <v>77</v>
      </c>
      <c r="L624" s="1078"/>
      <c r="M624" s="1078"/>
      <c r="N624" s="1078"/>
      <c r="O624" s="1357" t="s">
        <v>160</v>
      </c>
      <c r="P624" s="1357"/>
      <c r="Q624" s="1357"/>
      <c r="R624" s="1357"/>
      <c r="S624" s="1357"/>
      <c r="T624" s="1357"/>
      <c r="U624" s="1142" t="s">
        <v>199</v>
      </c>
      <c r="V624" s="1143"/>
      <c r="W624" s="1143"/>
      <c r="X624" s="1144"/>
      <c r="Y624" s="985"/>
      <c r="Z624" s="985"/>
      <c r="AA624" s="985"/>
      <c r="AB624" s="986"/>
      <c r="AC624" s="70"/>
      <c r="AD624" s="71"/>
      <c r="AE624" s="72"/>
    </row>
    <row r="625" spans="1:31" s="851" customFormat="1" ht="11.25" customHeight="1">
      <c r="A625" s="963"/>
      <c r="B625" s="961"/>
      <c r="C625" s="960"/>
      <c r="D625" s="979"/>
      <c r="E625" s="961"/>
      <c r="F625" s="962"/>
      <c r="G625" s="25"/>
      <c r="H625" s="969"/>
      <c r="I625" s="969"/>
      <c r="J625" s="969"/>
      <c r="K625" s="969"/>
      <c r="L625" s="969"/>
      <c r="M625" s="969"/>
      <c r="N625" s="969"/>
      <c r="O625" s="79"/>
      <c r="P625" s="79"/>
      <c r="Q625" s="79"/>
      <c r="R625" s="79"/>
      <c r="S625" s="79"/>
      <c r="T625" s="79"/>
      <c r="U625" s="79"/>
      <c r="V625" s="79"/>
      <c r="W625" s="79"/>
      <c r="X625" s="79"/>
      <c r="Y625" s="985"/>
      <c r="Z625" s="985"/>
      <c r="AA625" s="985"/>
      <c r="AB625" s="986"/>
      <c r="AC625" s="70"/>
      <c r="AD625" s="71"/>
      <c r="AE625" s="72"/>
    </row>
    <row r="626" spans="1:31" ht="8.25" customHeight="1">
      <c r="A626" s="747"/>
      <c r="B626" s="744"/>
      <c r="C626" s="742"/>
      <c r="D626" s="768"/>
      <c r="E626" s="744"/>
      <c r="F626" s="745"/>
      <c r="G626" s="25"/>
      <c r="H626" s="788"/>
      <c r="I626" s="788"/>
      <c r="J626" s="24"/>
      <c r="K626" s="24"/>
      <c r="L626" s="67"/>
      <c r="M626" s="67"/>
      <c r="N626" s="67"/>
      <c r="O626" s="67"/>
      <c r="P626" s="67"/>
      <c r="Q626" s="67"/>
      <c r="R626" s="67"/>
      <c r="S626" s="67"/>
      <c r="T626" s="760"/>
      <c r="U626" s="760"/>
      <c r="V626" s="760"/>
      <c r="W626" s="760"/>
      <c r="X626" s="788"/>
      <c r="Y626" s="788"/>
      <c r="Z626" s="788"/>
      <c r="AA626" s="788"/>
      <c r="AB626" s="789"/>
      <c r="AC626" s="70"/>
      <c r="AD626" s="71"/>
      <c r="AE626" s="72"/>
    </row>
    <row r="627" spans="1:31" ht="13.5" customHeight="1">
      <c r="A627" s="1304" t="s">
        <v>784</v>
      </c>
      <c r="B627" s="744">
        <v>29</v>
      </c>
      <c r="C627" s="1264" t="s">
        <v>468</v>
      </c>
      <c r="D627" s="1265" t="s">
        <v>357</v>
      </c>
      <c r="E627" s="1266" t="s">
        <v>469</v>
      </c>
      <c r="F627" s="1267"/>
      <c r="G627" s="25"/>
      <c r="H627" s="1268" t="s">
        <v>71</v>
      </c>
      <c r="I627" s="1268"/>
      <c r="J627" s="1268"/>
      <c r="K627" s="1268"/>
      <c r="L627" s="1268"/>
      <c r="M627" s="1268"/>
      <c r="N627" s="1268"/>
      <c r="O627" s="1246" t="s">
        <v>154</v>
      </c>
      <c r="P627" s="1246"/>
      <c r="Q627" s="1246"/>
      <c r="R627" s="1246"/>
      <c r="S627" s="1246"/>
      <c r="T627" s="1246"/>
      <c r="U627" s="1246"/>
      <c r="V627" s="1246"/>
      <c r="W627" s="1246"/>
      <c r="X627" s="755"/>
      <c r="Y627" s="755"/>
      <c r="Z627" s="755"/>
      <c r="AA627" s="788"/>
      <c r="AB627" s="789"/>
      <c r="AC627" s="1261" t="s">
        <v>558</v>
      </c>
      <c r="AD627" s="1262"/>
      <c r="AE627" s="1263"/>
    </row>
    <row r="628" spans="1:31">
      <c r="A628" s="1304"/>
      <c r="B628" s="744"/>
      <c r="C628" s="1264"/>
      <c r="D628" s="1265"/>
      <c r="E628" s="1266"/>
      <c r="F628" s="1267"/>
      <c r="G628" s="25"/>
      <c r="H628" s="1268"/>
      <c r="I628" s="1268"/>
      <c r="J628" s="1268"/>
      <c r="K628" s="1268"/>
      <c r="L628" s="1268"/>
      <c r="M628" s="1268"/>
      <c r="N628" s="1268"/>
      <c r="O628" s="1246"/>
      <c r="P628" s="1246"/>
      <c r="Q628" s="1246"/>
      <c r="R628" s="1246"/>
      <c r="S628" s="1246"/>
      <c r="T628" s="1246"/>
      <c r="U628" s="1246"/>
      <c r="V628" s="1246"/>
      <c r="W628" s="1246"/>
      <c r="X628" s="755"/>
      <c r="Y628" s="755"/>
      <c r="Z628" s="755"/>
      <c r="AA628" s="788"/>
      <c r="AB628" s="789"/>
      <c r="AC628" s="1261"/>
      <c r="AD628" s="1262"/>
      <c r="AE628" s="1263"/>
    </row>
    <row r="629" spans="1:31">
      <c r="A629" s="1304"/>
      <c r="B629" s="744"/>
      <c r="C629" s="1264"/>
      <c r="D629" s="768"/>
      <c r="E629" s="1266"/>
      <c r="F629" s="1267"/>
      <c r="G629" s="25"/>
      <c r="H629" s="755" t="s">
        <v>46</v>
      </c>
      <c r="I629" s="24"/>
      <c r="J629" s="24"/>
      <c r="K629" s="24"/>
      <c r="L629" s="24"/>
      <c r="M629" s="24"/>
      <c r="N629" s="24"/>
      <c r="O629" s="24"/>
      <c r="P629" s="24"/>
      <c r="Q629" s="24"/>
      <c r="R629" s="24"/>
      <c r="S629" s="24"/>
      <c r="T629" s="24"/>
      <c r="U629" s="24"/>
      <c r="V629" s="24"/>
      <c r="W629" s="28"/>
      <c r="X629" s="28"/>
      <c r="Y629" s="28"/>
      <c r="Z629" s="28"/>
      <c r="AA629" s="788"/>
      <c r="AB629" s="789"/>
      <c r="AC629" s="70"/>
      <c r="AD629" s="71"/>
      <c r="AE629" s="72"/>
    </row>
    <row r="630" spans="1:31">
      <c r="A630" s="1304"/>
      <c r="B630" s="744"/>
      <c r="C630" s="1264"/>
      <c r="D630" s="768"/>
      <c r="E630" s="1266"/>
      <c r="F630" s="1267"/>
      <c r="G630" s="25"/>
      <c r="H630" s="755"/>
      <c r="I630" s="24"/>
      <c r="J630" s="24"/>
      <c r="K630" s="24"/>
      <c r="L630" s="24"/>
      <c r="M630" s="24"/>
      <c r="N630" s="24"/>
      <c r="O630" s="24"/>
      <c r="P630" s="24"/>
      <c r="Q630" s="24"/>
      <c r="R630" s="24"/>
      <c r="S630" s="24"/>
      <c r="T630" s="24"/>
      <c r="U630" s="24"/>
      <c r="V630" s="24"/>
      <c r="W630" s="28"/>
      <c r="X630" s="28"/>
      <c r="Y630" s="28"/>
      <c r="Z630" s="28"/>
      <c r="AA630" s="788"/>
      <c r="AB630" s="789"/>
      <c r="AC630" s="70"/>
      <c r="AD630" s="71"/>
      <c r="AE630" s="72"/>
    </row>
    <row r="631" spans="1:31">
      <c r="A631" s="1304"/>
      <c r="B631" s="744"/>
      <c r="C631" s="742"/>
      <c r="D631" s="768"/>
      <c r="E631" s="1266"/>
      <c r="F631" s="1267"/>
      <c r="G631" s="25"/>
      <c r="H631" s="1562"/>
      <c r="I631" s="1563"/>
      <c r="J631" s="1563"/>
      <c r="K631" s="1563"/>
      <c r="L631" s="1563"/>
      <c r="M631" s="1563"/>
      <c r="N631" s="1564"/>
      <c r="O631" s="1078" t="s">
        <v>47</v>
      </c>
      <c r="P631" s="1078"/>
      <c r="Q631" s="1078"/>
      <c r="R631" s="1078"/>
      <c r="S631" s="1078"/>
      <c r="T631" s="1078"/>
      <c r="U631" s="1078"/>
      <c r="V631" s="1078"/>
      <c r="W631" s="1064" t="s">
        <v>229</v>
      </c>
      <c r="X631" s="1065"/>
      <c r="Y631" s="1065"/>
      <c r="Z631" s="1066"/>
      <c r="AA631" s="788"/>
      <c r="AB631" s="789"/>
      <c r="AC631" s="70"/>
      <c r="AD631" s="71"/>
      <c r="AE631" s="72"/>
    </row>
    <row r="632" spans="1:31">
      <c r="A632" s="747"/>
      <c r="B632" s="744"/>
      <c r="C632" s="742"/>
      <c r="D632" s="768"/>
      <c r="E632" s="1266"/>
      <c r="F632" s="1267"/>
      <c r="G632" s="25"/>
      <c r="H632" s="1031" t="s">
        <v>105</v>
      </c>
      <c r="I632" s="1032"/>
      <c r="J632" s="1033"/>
      <c r="K632" s="1064" t="s">
        <v>11</v>
      </c>
      <c r="L632" s="1065"/>
      <c r="M632" s="1065"/>
      <c r="N632" s="1066"/>
      <c r="O632" s="1831"/>
      <c r="P632" s="1832"/>
      <c r="Q632" s="1832"/>
      <c r="R632" s="1833"/>
      <c r="S632" s="1831"/>
      <c r="T632" s="1832"/>
      <c r="U632" s="1832"/>
      <c r="V632" s="1833"/>
      <c r="W632" s="1831"/>
      <c r="X632" s="1832"/>
      <c r="Y632" s="1832"/>
      <c r="Z632" s="1833"/>
      <c r="AA632" s="788"/>
      <c r="AB632" s="789"/>
      <c r="AC632" s="70"/>
      <c r="AD632" s="71"/>
      <c r="AE632" s="72"/>
    </row>
    <row r="633" spans="1:31">
      <c r="A633" s="747"/>
      <c r="B633" s="744"/>
      <c r="C633" s="742"/>
      <c r="D633" s="768"/>
      <c r="E633" s="744"/>
      <c r="F633" s="745"/>
      <c r="G633" s="25"/>
      <c r="H633" s="1055"/>
      <c r="I633" s="1056"/>
      <c r="J633" s="1057"/>
      <c r="K633" s="1064" t="s">
        <v>4</v>
      </c>
      <c r="L633" s="1065"/>
      <c r="M633" s="1065"/>
      <c r="N633" s="1066"/>
      <c r="O633" s="1831"/>
      <c r="P633" s="1832"/>
      <c r="Q633" s="1832"/>
      <c r="R633" s="1833"/>
      <c r="S633" s="1831"/>
      <c r="T633" s="1832"/>
      <c r="U633" s="1832"/>
      <c r="V633" s="1833"/>
      <c r="W633" s="1831"/>
      <c r="X633" s="1832"/>
      <c r="Y633" s="1832"/>
      <c r="Z633" s="1833"/>
      <c r="AA633" s="788"/>
      <c r="AB633" s="789"/>
      <c r="AC633" s="70"/>
      <c r="AD633" s="71"/>
      <c r="AE633" s="72"/>
    </row>
    <row r="634" spans="1:31">
      <c r="A634" s="747"/>
      <c r="B634" s="744"/>
      <c r="C634" s="742"/>
      <c r="D634" s="768"/>
      <c r="E634" s="744"/>
      <c r="F634" s="745"/>
      <c r="G634" s="25"/>
      <c r="H634" s="1031" t="s">
        <v>103</v>
      </c>
      <c r="I634" s="1032"/>
      <c r="J634" s="1033"/>
      <c r="K634" s="1064" t="s">
        <v>11</v>
      </c>
      <c r="L634" s="1065"/>
      <c r="M634" s="1065"/>
      <c r="N634" s="1066"/>
      <c r="O634" s="1831"/>
      <c r="P634" s="1832"/>
      <c r="Q634" s="1832"/>
      <c r="R634" s="1833"/>
      <c r="S634" s="1831"/>
      <c r="T634" s="1832"/>
      <c r="U634" s="1832"/>
      <c r="V634" s="1833"/>
      <c r="W634" s="1831"/>
      <c r="X634" s="1832"/>
      <c r="Y634" s="1832"/>
      <c r="Z634" s="1833"/>
      <c r="AA634" s="788"/>
      <c r="AB634" s="789"/>
      <c r="AC634" s="70"/>
      <c r="AD634" s="71"/>
      <c r="AE634" s="72"/>
    </row>
    <row r="635" spans="1:31">
      <c r="A635" s="747"/>
      <c r="B635" s="744"/>
      <c r="C635" s="742"/>
      <c r="D635" s="768"/>
      <c r="E635" s="744"/>
      <c r="F635" s="745"/>
      <c r="G635" s="25"/>
      <c r="H635" s="1055"/>
      <c r="I635" s="1056"/>
      <c r="J635" s="1057"/>
      <c r="K635" s="1064" t="s">
        <v>4</v>
      </c>
      <c r="L635" s="1065"/>
      <c r="M635" s="1065"/>
      <c r="N635" s="1066"/>
      <c r="O635" s="1831"/>
      <c r="P635" s="1832"/>
      <c r="Q635" s="1832"/>
      <c r="R635" s="1833"/>
      <c r="S635" s="1831"/>
      <c r="T635" s="1832"/>
      <c r="U635" s="1832"/>
      <c r="V635" s="1833"/>
      <c r="W635" s="1831"/>
      <c r="X635" s="1832"/>
      <c r="Y635" s="1832"/>
      <c r="Z635" s="1833"/>
      <c r="AA635" s="788"/>
      <c r="AB635" s="789"/>
      <c r="AC635" s="70"/>
      <c r="AD635" s="71"/>
      <c r="AE635" s="72"/>
    </row>
    <row r="636" spans="1:31" s="755" customFormat="1">
      <c r="A636" s="747"/>
      <c r="B636" s="744"/>
      <c r="C636" s="742"/>
      <c r="D636" s="768"/>
      <c r="E636" s="744"/>
      <c r="F636" s="745"/>
      <c r="G636" s="25"/>
      <c r="H636" s="735"/>
      <c r="I636" s="735"/>
      <c r="J636" s="735"/>
      <c r="K636" s="735"/>
      <c r="L636" s="735"/>
      <c r="M636" s="735"/>
      <c r="N636" s="735"/>
      <c r="O636" s="795"/>
      <c r="P636" s="795"/>
      <c r="Q636" s="795"/>
      <c r="R636" s="795"/>
      <c r="S636" s="795"/>
      <c r="T636" s="795"/>
      <c r="U636" s="795"/>
      <c r="V636" s="795"/>
      <c r="W636" s="795"/>
      <c r="X636" s="795"/>
      <c r="Y636" s="795"/>
      <c r="Z636" s="795"/>
      <c r="AA636" s="788"/>
      <c r="AB636" s="789"/>
      <c r="AC636" s="70"/>
      <c r="AD636" s="71"/>
      <c r="AE636" s="72"/>
    </row>
    <row r="637" spans="1:31" ht="13.5" customHeight="1">
      <c r="A637" s="1304" t="s">
        <v>470</v>
      </c>
      <c r="B637" s="961">
        <v>30</v>
      </c>
      <c r="C637" s="1264" t="s">
        <v>780</v>
      </c>
      <c r="D637" s="1265" t="s">
        <v>357</v>
      </c>
      <c r="E637" s="1318" t="s">
        <v>785</v>
      </c>
      <c r="F637" s="1403"/>
      <c r="G637" s="985"/>
      <c r="H637" s="1268" t="s">
        <v>71</v>
      </c>
      <c r="I637" s="1268"/>
      <c r="J637" s="1268"/>
      <c r="K637" s="1268"/>
      <c r="L637" s="1268"/>
      <c r="M637" s="1268"/>
      <c r="N637" s="1268"/>
      <c r="O637" s="1246" t="s">
        <v>154</v>
      </c>
      <c r="P637" s="1246"/>
      <c r="Q637" s="1246"/>
      <c r="R637" s="1246"/>
      <c r="S637" s="1246"/>
      <c r="T637" s="1246"/>
      <c r="U637" s="1246"/>
      <c r="V637" s="1246"/>
      <c r="W637" s="1246"/>
      <c r="X637" s="28"/>
      <c r="Y637" s="28"/>
      <c r="Z637" s="28"/>
      <c r="AA637" s="28"/>
      <c r="AB637" s="985"/>
      <c r="AC637" s="1261" t="s">
        <v>558</v>
      </c>
      <c r="AD637" s="1262"/>
      <c r="AE637" s="1263"/>
    </row>
    <row r="638" spans="1:31">
      <c r="A638" s="1304"/>
      <c r="B638" s="961"/>
      <c r="C638" s="1264"/>
      <c r="D638" s="1265"/>
      <c r="E638" s="1318"/>
      <c r="F638" s="1403"/>
      <c r="G638" s="985"/>
      <c r="H638" s="1268"/>
      <c r="I638" s="1268"/>
      <c r="J638" s="1268"/>
      <c r="K638" s="1268"/>
      <c r="L638" s="1268"/>
      <c r="M638" s="1268"/>
      <c r="N638" s="1268"/>
      <c r="O638" s="1246"/>
      <c r="P638" s="1246"/>
      <c r="Q638" s="1246"/>
      <c r="R638" s="1246"/>
      <c r="S638" s="1246"/>
      <c r="T638" s="1246"/>
      <c r="U638" s="1246"/>
      <c r="V638" s="1246"/>
      <c r="W638" s="1246"/>
      <c r="X638" s="28"/>
      <c r="Y638" s="28"/>
      <c r="Z638" s="28"/>
      <c r="AA638" s="28"/>
      <c r="AB638" s="985"/>
      <c r="AC638" s="1261"/>
      <c r="AD638" s="1262"/>
      <c r="AE638" s="1263"/>
    </row>
    <row r="639" spans="1:31">
      <c r="A639" s="1304"/>
      <c r="B639" s="961"/>
      <c r="C639" s="1264"/>
      <c r="D639" s="979"/>
      <c r="E639" s="1318"/>
      <c r="F639" s="1403"/>
      <c r="G639" s="985"/>
      <c r="H639" s="28"/>
      <c r="I639" s="28"/>
      <c r="J639" s="28"/>
      <c r="K639" s="28"/>
      <c r="L639" s="28"/>
      <c r="M639" s="28"/>
      <c r="N639" s="28"/>
      <c r="O639" s="28"/>
      <c r="P639" s="28"/>
      <c r="Q639" s="28"/>
      <c r="R639" s="28"/>
      <c r="S639" s="28"/>
      <c r="T639" s="28"/>
      <c r="U639" s="28"/>
      <c r="V639" s="28"/>
      <c r="W639" s="28"/>
      <c r="X639" s="28"/>
      <c r="Y639" s="28"/>
      <c r="Z639" s="28"/>
      <c r="AA639" s="28"/>
      <c r="AB639" s="985"/>
      <c r="AC639" s="70"/>
      <c r="AD639" s="71"/>
      <c r="AE639" s="72"/>
    </row>
    <row r="640" spans="1:31">
      <c r="A640" s="963"/>
      <c r="B640" s="961"/>
      <c r="C640" s="1264"/>
      <c r="D640" s="979"/>
      <c r="E640" s="1318"/>
      <c r="F640" s="1403"/>
      <c r="G640" s="985"/>
      <c r="H640" s="1141" t="s">
        <v>79</v>
      </c>
      <c r="I640" s="1141"/>
      <c r="J640" s="1141"/>
      <c r="K640" s="1141"/>
      <c r="L640" s="1141"/>
      <c r="M640" s="1141"/>
      <c r="N640" s="1141"/>
      <c r="O640" s="1141"/>
      <c r="P640" s="1141"/>
      <c r="Q640" s="1141"/>
      <c r="R640" s="1141"/>
      <c r="S640" s="1141"/>
      <c r="T640" s="1141"/>
      <c r="U640" s="1141"/>
      <c r="V640" s="1476"/>
      <c r="W640" s="1142" t="s">
        <v>199</v>
      </c>
      <c r="X640" s="1143"/>
      <c r="Y640" s="1143"/>
      <c r="Z640" s="1143"/>
      <c r="AA640" s="1144"/>
      <c r="AB640" s="985"/>
      <c r="AC640" s="70"/>
      <c r="AD640" s="71"/>
      <c r="AE640" s="72"/>
    </row>
    <row r="641" spans="1:31">
      <c r="A641" s="963"/>
      <c r="B641" s="961"/>
      <c r="C641" s="960"/>
      <c r="D641" s="979"/>
      <c r="E641" s="1318"/>
      <c r="F641" s="1403"/>
      <c r="G641" s="985"/>
      <c r="H641" s="985" t="s">
        <v>80</v>
      </c>
      <c r="I641" s="969"/>
      <c r="J641" s="969"/>
      <c r="K641" s="969"/>
      <c r="L641" s="969"/>
      <c r="M641" s="969"/>
      <c r="N641" s="985"/>
      <c r="O641" s="985"/>
      <c r="P641" s="985"/>
      <c r="Q641" s="985"/>
      <c r="R641" s="985"/>
      <c r="S641" s="985"/>
      <c r="T641" s="985"/>
      <c r="U641" s="985"/>
      <c r="V641" s="985"/>
      <c r="W641" s="985"/>
      <c r="X641" s="985"/>
      <c r="Y641" s="985"/>
      <c r="Z641" s="28"/>
      <c r="AA641" s="28"/>
      <c r="AB641" s="985"/>
      <c r="AC641" s="70"/>
      <c r="AD641" s="71"/>
      <c r="AE641" s="72"/>
    </row>
    <row r="642" spans="1:31">
      <c r="A642" s="963"/>
      <c r="B642" s="961"/>
      <c r="C642" s="960"/>
      <c r="D642" s="979"/>
      <c r="E642" s="1318"/>
      <c r="F642" s="1403"/>
      <c r="G642" s="985"/>
      <c r="H642" s="1411" t="s">
        <v>179</v>
      </c>
      <c r="I642" s="1482"/>
      <c r="J642" s="1482"/>
      <c r="K642" s="1482"/>
      <c r="L642" s="1482"/>
      <c r="M642" s="1412"/>
      <c r="N642" s="1411" t="s">
        <v>102</v>
      </c>
      <c r="O642" s="1412"/>
      <c r="P642" s="90"/>
      <c r="Q642" s="968" t="s">
        <v>180</v>
      </c>
      <c r="R642" s="968"/>
      <c r="S642" s="968"/>
      <c r="T642" s="968"/>
      <c r="U642" s="968"/>
      <c r="V642" s="90"/>
      <c r="W642" s="957" t="s">
        <v>81</v>
      </c>
      <c r="X642" s="957"/>
      <c r="Y642" s="958"/>
      <c r="Z642" s="958"/>
      <c r="AA642" s="959"/>
      <c r="AB642" s="985"/>
      <c r="AC642" s="70"/>
      <c r="AD642" s="71"/>
      <c r="AE642" s="72"/>
    </row>
    <row r="643" spans="1:31">
      <c r="A643" s="963"/>
      <c r="B643" s="961"/>
      <c r="C643" s="960"/>
      <c r="D643" s="979"/>
      <c r="E643" s="1318"/>
      <c r="F643" s="1403"/>
      <c r="G643" s="985"/>
      <c r="H643" s="1413"/>
      <c r="I643" s="1483"/>
      <c r="J643" s="1483"/>
      <c r="K643" s="1483"/>
      <c r="L643" s="1483"/>
      <c r="M643" s="1414"/>
      <c r="N643" s="1413"/>
      <c r="O643" s="1414"/>
      <c r="P643" s="90"/>
      <c r="Q643" s="964" t="s">
        <v>82</v>
      </c>
      <c r="R643" s="964"/>
      <c r="S643" s="964"/>
      <c r="T643" s="964"/>
      <c r="U643" s="964"/>
      <c r="V643" s="27"/>
      <c r="W643" s="27"/>
      <c r="X643" s="27"/>
      <c r="Y643" s="27"/>
      <c r="Z643" s="27"/>
      <c r="AA643" s="117"/>
      <c r="AB643" s="985"/>
      <c r="AC643" s="70"/>
      <c r="AD643" s="71"/>
      <c r="AE643" s="72"/>
    </row>
    <row r="644" spans="1:31">
      <c r="A644" s="963"/>
      <c r="B644" s="961"/>
      <c r="C644" s="960"/>
      <c r="D644" s="979"/>
      <c r="E644" s="1318"/>
      <c r="F644" s="1403"/>
      <c r="G644" s="985"/>
      <c r="H644" s="1413"/>
      <c r="I644" s="1483"/>
      <c r="J644" s="1483"/>
      <c r="K644" s="1483"/>
      <c r="L644" s="1483"/>
      <c r="M644" s="1414"/>
      <c r="N644" s="1415"/>
      <c r="O644" s="1416"/>
      <c r="P644" s="90"/>
      <c r="Q644" s="23" t="s">
        <v>166</v>
      </c>
      <c r="R644" s="23"/>
      <c r="S644" s="49"/>
      <c r="T644" s="1834"/>
      <c r="U644" s="1834"/>
      <c r="V644" s="1834"/>
      <c r="W644" s="1834"/>
      <c r="X644" s="1834"/>
      <c r="Y644" s="1834"/>
      <c r="Z644" s="1834"/>
      <c r="AA644" s="118" t="s">
        <v>178</v>
      </c>
      <c r="AB644" s="985"/>
      <c r="AC644" s="70"/>
      <c r="AD644" s="71"/>
      <c r="AE644" s="72"/>
    </row>
    <row r="645" spans="1:31">
      <c r="A645" s="963"/>
      <c r="B645" s="961"/>
      <c r="C645" s="960"/>
      <c r="D645" s="979"/>
      <c r="E645" s="1318"/>
      <c r="F645" s="1403"/>
      <c r="G645" s="985"/>
      <c r="H645" s="1413"/>
      <c r="I645" s="1483"/>
      <c r="J645" s="1483"/>
      <c r="K645" s="1483"/>
      <c r="L645" s="1483"/>
      <c r="M645" s="1414"/>
      <c r="N645" s="1411" t="s">
        <v>103</v>
      </c>
      <c r="O645" s="1412"/>
      <c r="P645" s="90"/>
      <c r="Q645" s="968" t="s">
        <v>180</v>
      </c>
      <c r="R645" s="968"/>
      <c r="S645" s="968"/>
      <c r="T645" s="968"/>
      <c r="U645" s="968"/>
      <c r="V645" s="90"/>
      <c r="W645" s="957" t="s">
        <v>81</v>
      </c>
      <c r="X645" s="957"/>
      <c r="Y645" s="958"/>
      <c r="Z645" s="958"/>
      <c r="AA645" s="959"/>
      <c r="AB645" s="985"/>
      <c r="AC645" s="70"/>
      <c r="AD645" s="71"/>
      <c r="AE645" s="72"/>
    </row>
    <row r="646" spans="1:31">
      <c r="A646" s="963"/>
      <c r="B646" s="961"/>
      <c r="C646" s="960"/>
      <c r="D646" s="979"/>
      <c r="E646" s="1318"/>
      <c r="F646" s="1403"/>
      <c r="G646" s="985"/>
      <c r="H646" s="1413"/>
      <c r="I646" s="1483"/>
      <c r="J646" s="1483"/>
      <c r="K646" s="1483"/>
      <c r="L646" s="1483"/>
      <c r="M646" s="1414"/>
      <c r="N646" s="1413"/>
      <c r="O646" s="1414"/>
      <c r="P646" s="90"/>
      <c r="Q646" s="964" t="s">
        <v>82</v>
      </c>
      <c r="R646" s="964"/>
      <c r="S646" s="964"/>
      <c r="T646" s="964"/>
      <c r="U646" s="964"/>
      <c r="V646" s="27"/>
      <c r="W646" s="27"/>
      <c r="X646" s="27"/>
      <c r="Y646" s="27"/>
      <c r="Z646" s="27"/>
      <c r="AA646" s="117"/>
      <c r="AB646" s="985"/>
      <c r="AC646" s="70"/>
      <c r="AD646" s="71"/>
      <c r="AE646" s="72"/>
    </row>
    <row r="647" spans="1:31">
      <c r="A647" s="963"/>
      <c r="B647" s="961"/>
      <c r="C647" s="960"/>
      <c r="D647" s="979"/>
      <c r="E647" s="1318"/>
      <c r="F647" s="1403"/>
      <c r="G647" s="985"/>
      <c r="H647" s="1415"/>
      <c r="I647" s="1527"/>
      <c r="J647" s="1527"/>
      <c r="K647" s="1527"/>
      <c r="L647" s="1527"/>
      <c r="M647" s="1416"/>
      <c r="N647" s="1415"/>
      <c r="O647" s="1416"/>
      <c r="P647" s="90"/>
      <c r="Q647" s="23" t="s">
        <v>166</v>
      </c>
      <c r="R647" s="23"/>
      <c r="S647" s="49"/>
      <c r="T647" s="1834"/>
      <c r="U647" s="1834"/>
      <c r="V647" s="1834"/>
      <c r="W647" s="1834"/>
      <c r="X647" s="1834"/>
      <c r="Y647" s="1834"/>
      <c r="Z647" s="1834"/>
      <c r="AA647" s="118" t="s">
        <v>178</v>
      </c>
      <c r="AB647" s="985"/>
      <c r="AC647" s="70"/>
      <c r="AD647" s="71"/>
      <c r="AE647" s="72"/>
    </row>
    <row r="648" spans="1:31">
      <c r="A648" s="963"/>
      <c r="B648" s="961"/>
      <c r="C648" s="960"/>
      <c r="D648" s="979"/>
      <c r="E648" s="1318"/>
      <c r="F648" s="1403"/>
      <c r="G648" s="985"/>
      <c r="H648" s="1088"/>
      <c r="I648" s="1088"/>
      <c r="J648" s="1088"/>
      <c r="K648" s="1088"/>
      <c r="L648" s="1088"/>
      <c r="M648" s="1088"/>
      <c r="N648" s="1088"/>
      <c r="O648" s="1088"/>
      <c r="P648" s="1088"/>
      <c r="Q648" s="1088"/>
      <c r="R648" s="1088"/>
      <c r="S648" s="1088"/>
      <c r="T648" s="1088"/>
      <c r="U648" s="1088"/>
      <c r="V648" s="1088"/>
      <c r="W648" s="987"/>
      <c r="X648" s="987"/>
      <c r="Y648" s="987"/>
      <c r="Z648" s="987"/>
      <c r="AA648" s="987"/>
      <c r="AB648" s="36"/>
      <c r="AC648" s="70"/>
      <c r="AD648" s="71"/>
      <c r="AE648" s="72"/>
    </row>
    <row r="649" spans="1:31">
      <c r="A649" s="963"/>
      <c r="B649" s="961"/>
      <c r="C649" s="960"/>
      <c r="D649" s="979"/>
      <c r="E649" s="1318"/>
      <c r="F649" s="1403"/>
      <c r="G649" s="985"/>
      <c r="H649" s="1141" t="s">
        <v>473</v>
      </c>
      <c r="I649" s="1141"/>
      <c r="J649" s="1141"/>
      <c r="K649" s="1141"/>
      <c r="L649" s="1141"/>
      <c r="M649" s="1141"/>
      <c r="N649" s="1141"/>
      <c r="O649" s="1141"/>
      <c r="P649" s="1141"/>
      <c r="Q649" s="1141"/>
      <c r="R649" s="1141"/>
      <c r="S649" s="1141"/>
      <c r="T649" s="1141"/>
      <c r="U649" s="1141"/>
      <c r="V649" s="28"/>
      <c r="W649" s="28"/>
      <c r="X649" s="28"/>
      <c r="Y649" s="28"/>
      <c r="Z649" s="28"/>
      <c r="AA649" s="28"/>
      <c r="AB649" s="36"/>
      <c r="AC649" s="70"/>
      <c r="AD649" s="71"/>
      <c r="AE649" s="72"/>
    </row>
    <row r="650" spans="1:31">
      <c r="A650" s="963"/>
      <c r="B650" s="961"/>
      <c r="C650" s="960"/>
      <c r="D650" s="979"/>
      <c r="E650" s="1318"/>
      <c r="F650" s="1403"/>
      <c r="G650" s="985"/>
      <c r="H650" s="28"/>
      <c r="I650" s="28"/>
      <c r="J650" s="28"/>
      <c r="K650" s="28"/>
      <c r="L650" s="28"/>
      <c r="M650" s="28"/>
      <c r="N650" s="28"/>
      <c r="O650" s="28"/>
      <c r="P650" s="28"/>
      <c r="Q650" s="28"/>
      <c r="R650" s="28"/>
      <c r="S650" s="28"/>
      <c r="T650" s="28"/>
      <c r="U650" s="28"/>
      <c r="V650" s="28"/>
      <c r="W650" s="28"/>
      <c r="X650" s="28"/>
      <c r="Y650" s="28"/>
      <c r="Z650" s="28"/>
      <c r="AA650" s="28"/>
      <c r="AB650" s="36"/>
      <c r="AC650" s="70"/>
      <c r="AD650" s="71"/>
      <c r="AE650" s="72"/>
    </row>
    <row r="651" spans="1:31">
      <c r="A651" s="963"/>
      <c r="B651" s="961"/>
      <c r="C651" s="960"/>
      <c r="D651" s="979"/>
      <c r="E651" s="1318"/>
      <c r="F651" s="1403"/>
      <c r="G651" s="985"/>
      <c r="H651" s="1835"/>
      <c r="I651" s="1835"/>
      <c r="J651" s="1835"/>
      <c r="K651" s="1835"/>
      <c r="L651" s="1835"/>
      <c r="M651" s="1835"/>
      <c r="N651" s="1644" t="s">
        <v>102</v>
      </c>
      <c r="O651" s="1644"/>
      <c r="P651" s="1644"/>
      <c r="Q651" s="1644"/>
      <c r="R651" s="1644" t="s">
        <v>474</v>
      </c>
      <c r="S651" s="1644"/>
      <c r="T651" s="1644"/>
      <c r="U651" s="1644" t="s">
        <v>475</v>
      </c>
      <c r="V651" s="1644"/>
      <c r="W651" s="1644"/>
      <c r="X651" s="1644"/>
      <c r="Y651" s="1644" t="s">
        <v>474</v>
      </c>
      <c r="Z651" s="1644"/>
      <c r="AA651" s="1644"/>
      <c r="AB651" s="36"/>
      <c r="AC651" s="70"/>
      <c r="AD651" s="71"/>
      <c r="AE651" s="72"/>
    </row>
    <row r="652" spans="1:31">
      <c r="A652" s="963"/>
      <c r="B652" s="961"/>
      <c r="C652" s="960"/>
      <c r="D652" s="979"/>
      <c r="E652" s="1318"/>
      <c r="F652" s="1403"/>
      <c r="G652" s="985"/>
      <c r="H652" s="1644" t="s">
        <v>78</v>
      </c>
      <c r="I652" s="1644"/>
      <c r="J652" s="1644"/>
      <c r="K652" s="1644"/>
      <c r="L652" s="1644"/>
      <c r="M652" s="1644"/>
      <c r="N652" s="1843" t="s">
        <v>199</v>
      </c>
      <c r="O652" s="1844"/>
      <c r="P652" s="1844"/>
      <c r="Q652" s="1845"/>
      <c r="R652" s="1842"/>
      <c r="S652" s="1842"/>
      <c r="T652" s="1842"/>
      <c r="U652" s="1846" t="s">
        <v>199</v>
      </c>
      <c r="V652" s="1846"/>
      <c r="W652" s="1846"/>
      <c r="X652" s="1846"/>
      <c r="Y652" s="1842"/>
      <c r="Z652" s="1842"/>
      <c r="AA652" s="1842"/>
      <c r="AB652" s="36"/>
      <c r="AC652" s="70"/>
      <c r="AD652" s="71"/>
      <c r="AE652" s="72"/>
    </row>
    <row r="653" spans="1:31">
      <c r="A653" s="963"/>
      <c r="B653" s="961"/>
      <c r="C653" s="960"/>
      <c r="D653" s="979"/>
      <c r="E653" s="1318"/>
      <c r="F653" s="1403"/>
      <c r="G653" s="985"/>
      <c r="H653" s="1644" t="s">
        <v>476</v>
      </c>
      <c r="I653" s="1644"/>
      <c r="J653" s="1644"/>
      <c r="K653" s="1644"/>
      <c r="L653" s="1644"/>
      <c r="M653" s="1644"/>
      <c r="N653" s="1915"/>
      <c r="O653" s="1692"/>
      <c r="P653" s="1692"/>
      <c r="Q653" s="1692"/>
      <c r="R653" s="1692"/>
      <c r="S653" s="1692"/>
      <c r="T653" s="1692"/>
      <c r="U653" s="1692"/>
      <c r="V653" s="1692"/>
      <c r="W653" s="1692"/>
      <c r="X653" s="1692"/>
      <c r="Y653" s="1692"/>
      <c r="Z653" s="1692"/>
      <c r="AA653" s="1916"/>
      <c r="AB653" s="36"/>
      <c r="AC653" s="70"/>
      <c r="AD653" s="71"/>
      <c r="AE653" s="72"/>
    </row>
    <row r="654" spans="1:31">
      <c r="A654" s="963"/>
      <c r="B654" s="961"/>
      <c r="C654" s="960"/>
      <c r="D654" s="979"/>
      <c r="E654" s="1318"/>
      <c r="F654" s="1403"/>
      <c r="G654" s="985"/>
      <c r="H654" s="1438" t="s">
        <v>565</v>
      </c>
      <c r="I654" s="1439"/>
      <c r="J654" s="1243" t="s">
        <v>83</v>
      </c>
      <c r="K654" s="1244"/>
      <c r="L654" s="1244"/>
      <c r="M654" s="1245"/>
      <c r="N654" s="1917" t="s">
        <v>199</v>
      </c>
      <c r="O654" s="1918"/>
      <c r="P654" s="1918"/>
      <c r="Q654" s="1919"/>
      <c r="R654" s="1920"/>
      <c r="S654" s="1920"/>
      <c r="T654" s="1920"/>
      <c r="U654" s="1921" t="s">
        <v>199</v>
      </c>
      <c r="V654" s="1921"/>
      <c r="W654" s="1921"/>
      <c r="X654" s="1921"/>
      <c r="Y654" s="1920"/>
      <c r="Z654" s="1920"/>
      <c r="AA654" s="1920"/>
      <c r="AB654" s="36"/>
      <c r="AC654" s="70"/>
      <c r="AD654" s="71"/>
      <c r="AE654" s="72"/>
    </row>
    <row r="655" spans="1:31">
      <c r="A655" s="963"/>
      <c r="B655" s="961"/>
      <c r="C655" s="960"/>
      <c r="D655" s="979"/>
      <c r="E655" s="1318"/>
      <c r="F655" s="1403"/>
      <c r="G655" s="985"/>
      <c r="H655" s="1440"/>
      <c r="I655" s="1441"/>
      <c r="J655" s="1432" t="s">
        <v>563</v>
      </c>
      <c r="K655" s="1433"/>
      <c r="L655" s="1433"/>
      <c r="M655" s="1434"/>
      <c r="N655" s="1847" t="s">
        <v>199</v>
      </c>
      <c r="O655" s="1848"/>
      <c r="P655" s="1848"/>
      <c r="Q655" s="1849"/>
      <c r="R655" s="1836" t="str">
        <f>IF(COUNTA($P$642:$P$644,$V$642)&gt;0,"該当","")</f>
        <v/>
      </c>
      <c r="S655" s="1836"/>
      <c r="T655" s="1836"/>
      <c r="U655" s="1850" t="s">
        <v>199</v>
      </c>
      <c r="V655" s="1850"/>
      <c r="W655" s="1850"/>
      <c r="X655" s="1850"/>
      <c r="Y655" s="1836" t="str">
        <f>IF(COUNTA($P$645:$P$647,$V$645)&gt;0,"該当","")</f>
        <v/>
      </c>
      <c r="Z655" s="1836"/>
      <c r="AA655" s="1836"/>
      <c r="AB655" s="987"/>
      <c r="AC655" s="70"/>
      <c r="AD655" s="71"/>
      <c r="AE655" s="72"/>
    </row>
    <row r="656" spans="1:31">
      <c r="A656" s="963"/>
      <c r="B656" s="961"/>
      <c r="C656" s="960"/>
      <c r="D656" s="979"/>
      <c r="E656" s="1318"/>
      <c r="F656" s="1403"/>
      <c r="G656" s="985"/>
      <c r="H656" s="1442"/>
      <c r="I656" s="1443"/>
      <c r="J656" s="1435" t="s">
        <v>564</v>
      </c>
      <c r="K656" s="1436"/>
      <c r="L656" s="1436"/>
      <c r="M656" s="1437"/>
      <c r="N656" s="1838" t="s">
        <v>199</v>
      </c>
      <c r="O656" s="1839"/>
      <c r="P656" s="1839"/>
      <c r="Q656" s="1840"/>
      <c r="R656" s="1841" t="str">
        <f>IF(COUNT($M$381:$M$382,$R$381:$R$382)&gt;0,"〇","")</f>
        <v/>
      </c>
      <c r="S656" s="1841"/>
      <c r="T656" s="1841"/>
      <c r="U656" s="1922" t="s">
        <v>199</v>
      </c>
      <c r="V656" s="1922"/>
      <c r="W656" s="1922"/>
      <c r="X656" s="1922"/>
      <c r="Y656" s="1841"/>
      <c r="Z656" s="1841"/>
      <c r="AA656" s="1841"/>
      <c r="AB656" s="987"/>
      <c r="AC656" s="70"/>
      <c r="AD656" s="71"/>
      <c r="AE656" s="72"/>
    </row>
    <row r="657" spans="1:31" ht="13.5" customHeight="1">
      <c r="A657" s="984"/>
      <c r="B657" s="965"/>
      <c r="C657" s="982"/>
      <c r="D657" s="991"/>
      <c r="E657" s="1547"/>
      <c r="F657" s="1548"/>
      <c r="G657" s="386"/>
      <c r="H657" s="234" t="s">
        <v>122</v>
      </c>
      <c r="I657" s="1837" t="s">
        <v>480</v>
      </c>
      <c r="J657" s="1837"/>
      <c r="K657" s="1837"/>
      <c r="L657" s="1837"/>
      <c r="M657" s="1837"/>
      <c r="N657" s="1837"/>
      <c r="O657" s="1837"/>
      <c r="P657" s="1837"/>
      <c r="Q657" s="1837"/>
      <c r="R657" s="1837"/>
      <c r="S657" s="1837"/>
      <c r="T657" s="1837"/>
      <c r="U657" s="1837"/>
      <c r="V657" s="1837"/>
      <c r="W657" s="1837"/>
      <c r="X657" s="1837"/>
      <c r="Y657" s="1837"/>
      <c r="Z657" s="1837"/>
      <c r="AA657" s="1837"/>
      <c r="AB657" s="967"/>
      <c r="AC657" s="73"/>
      <c r="AD657" s="74"/>
      <c r="AE657" s="75"/>
    </row>
    <row r="658" spans="1:31" ht="7.5" customHeight="1">
      <c r="A658" s="990"/>
      <c r="B658" s="802"/>
      <c r="C658" s="392"/>
      <c r="D658" s="641"/>
      <c r="E658" s="1008"/>
      <c r="F658" s="554"/>
      <c r="G658" s="173"/>
      <c r="H658" s="29"/>
      <c r="I658" s="29"/>
      <c r="J658" s="29"/>
      <c r="K658" s="29"/>
      <c r="L658" s="29"/>
      <c r="M658" s="29"/>
      <c r="N658" s="29"/>
      <c r="O658" s="29"/>
      <c r="P658" s="29"/>
      <c r="Q658" s="988"/>
      <c r="R658" s="988"/>
      <c r="S658" s="988"/>
      <c r="T658" s="988"/>
      <c r="U658" s="988"/>
      <c r="V658" s="988"/>
      <c r="W658" s="988"/>
      <c r="X658" s="988"/>
      <c r="Y658" s="988"/>
      <c r="Z658" s="988"/>
      <c r="AA658" s="988"/>
      <c r="AB658" s="989"/>
      <c r="AC658" s="806"/>
      <c r="AD658" s="807"/>
      <c r="AE658" s="808"/>
    </row>
    <row r="659" spans="1:31" ht="13.5" customHeight="1">
      <c r="A659" s="1304" t="s">
        <v>471</v>
      </c>
      <c r="B659" s="961">
        <v>31</v>
      </c>
      <c r="C659" s="1264" t="s">
        <v>472</v>
      </c>
      <c r="D659" s="1265" t="s">
        <v>357</v>
      </c>
      <c r="E659" s="1266" t="s">
        <v>1334</v>
      </c>
      <c r="F659" s="1267"/>
      <c r="G659" s="25"/>
      <c r="H659" s="1268" t="s">
        <v>71</v>
      </c>
      <c r="I659" s="1268"/>
      <c r="J659" s="1268"/>
      <c r="K659" s="1268"/>
      <c r="L659" s="1268"/>
      <c r="M659" s="1268"/>
      <c r="N659" s="1600"/>
      <c r="O659" s="1246" t="s">
        <v>154</v>
      </c>
      <c r="P659" s="1246"/>
      <c r="Q659" s="1246"/>
      <c r="R659" s="1246"/>
      <c r="S659" s="1246"/>
      <c r="T659" s="1246"/>
      <c r="U659" s="1246"/>
      <c r="V659" s="1246"/>
      <c r="W659" s="1246"/>
      <c r="X659" s="985"/>
      <c r="Y659" s="985"/>
      <c r="Z659" s="985"/>
      <c r="AA659" s="985"/>
      <c r="AB659" s="986"/>
      <c r="AC659" s="1261" t="s">
        <v>558</v>
      </c>
      <c r="AD659" s="1262"/>
      <c r="AE659" s="1263"/>
    </row>
    <row r="660" spans="1:31">
      <c r="A660" s="1304"/>
      <c r="B660" s="961"/>
      <c r="C660" s="1264"/>
      <c r="D660" s="1265"/>
      <c r="E660" s="1266"/>
      <c r="F660" s="1267"/>
      <c r="G660" s="25"/>
      <c r="H660" s="1268"/>
      <c r="I660" s="1268"/>
      <c r="J660" s="1268"/>
      <c r="K660" s="1268"/>
      <c r="L660" s="1268"/>
      <c r="M660" s="1268"/>
      <c r="N660" s="1600"/>
      <c r="O660" s="1246"/>
      <c r="P660" s="1246"/>
      <c r="Q660" s="1246"/>
      <c r="R660" s="1246"/>
      <c r="S660" s="1246"/>
      <c r="T660" s="1246"/>
      <c r="U660" s="1246"/>
      <c r="V660" s="1246"/>
      <c r="W660" s="1246"/>
      <c r="X660" s="985"/>
      <c r="Y660" s="985"/>
      <c r="Z660" s="985"/>
      <c r="AA660" s="985"/>
      <c r="AB660" s="986"/>
      <c r="AC660" s="1261"/>
      <c r="AD660" s="1262"/>
      <c r="AE660" s="1263"/>
    </row>
    <row r="661" spans="1:31" ht="13.5" customHeight="1">
      <c r="A661" s="1304"/>
      <c r="B661" s="961"/>
      <c r="C661" s="1264"/>
      <c r="D661" s="979"/>
      <c r="E661" s="1266"/>
      <c r="F661" s="1267"/>
      <c r="G661" s="25"/>
      <c r="H661" s="1851" t="s">
        <v>230</v>
      </c>
      <c r="I661" s="1851"/>
      <c r="J661" s="1851"/>
      <c r="K661" s="1851"/>
      <c r="L661" s="1851"/>
      <c r="M661" s="1851"/>
      <c r="N661" s="1851"/>
      <c r="O661" s="1851"/>
      <c r="P661" s="1851"/>
      <c r="Q661" s="1851"/>
      <c r="R661" s="1851"/>
      <c r="S661" s="1851"/>
      <c r="T661" s="1851"/>
      <c r="U661" s="1851"/>
      <c r="V661" s="1851"/>
      <c r="W661" s="1851"/>
      <c r="X661" s="1851"/>
      <c r="Y661" s="1851"/>
      <c r="Z661" s="1851"/>
      <c r="AA661" s="1851"/>
      <c r="AB661" s="986"/>
      <c r="AC661" s="70"/>
      <c r="AD661" s="71"/>
      <c r="AE661" s="72"/>
    </row>
    <row r="662" spans="1:31">
      <c r="A662" s="1304"/>
      <c r="B662" s="961"/>
      <c r="C662" s="960"/>
      <c r="D662" s="979"/>
      <c r="E662" s="1266"/>
      <c r="F662" s="1267"/>
      <c r="G662" s="25"/>
      <c r="H662" s="1852"/>
      <c r="I662" s="1853"/>
      <c r="J662" s="1853"/>
      <c r="K662" s="1853"/>
      <c r="L662" s="1853"/>
      <c r="M662" s="1853"/>
      <c r="N662" s="1853"/>
      <c r="O662" s="1853"/>
      <c r="P662" s="1853"/>
      <c r="Q662" s="1853"/>
      <c r="R662" s="1853"/>
      <c r="S662" s="1853"/>
      <c r="T662" s="1853"/>
      <c r="U662" s="1853"/>
      <c r="V662" s="1853"/>
      <c r="W662" s="1853"/>
      <c r="X662" s="1853"/>
      <c r="Y662" s="1853"/>
      <c r="Z662" s="1853"/>
      <c r="AA662" s="1854"/>
      <c r="AB662" s="986"/>
      <c r="AC662" s="70"/>
      <c r="AD662" s="71"/>
      <c r="AE662" s="72"/>
    </row>
    <row r="663" spans="1:31">
      <c r="A663" s="1304"/>
      <c r="B663" s="961"/>
      <c r="C663" s="960"/>
      <c r="D663" s="979"/>
      <c r="E663" s="1266"/>
      <c r="F663" s="1267"/>
      <c r="G663" s="25"/>
      <c r="H663" s="1855"/>
      <c r="I663" s="1856"/>
      <c r="J663" s="1856"/>
      <c r="K663" s="1856"/>
      <c r="L663" s="1856"/>
      <c r="M663" s="1856"/>
      <c r="N663" s="1856"/>
      <c r="O663" s="1856"/>
      <c r="P663" s="1856"/>
      <c r="Q663" s="1856"/>
      <c r="R663" s="1856"/>
      <c r="S663" s="1856"/>
      <c r="T663" s="1856"/>
      <c r="U663" s="1856"/>
      <c r="V663" s="1856"/>
      <c r="W663" s="1856"/>
      <c r="X663" s="1856"/>
      <c r="Y663" s="1856"/>
      <c r="Z663" s="1856"/>
      <c r="AA663" s="1857"/>
      <c r="AB663" s="986"/>
      <c r="AC663" s="70"/>
      <c r="AD663" s="71"/>
      <c r="AE663" s="72"/>
    </row>
    <row r="664" spans="1:31">
      <c r="A664" s="963"/>
      <c r="B664" s="961"/>
      <c r="C664" s="960"/>
      <c r="D664" s="979"/>
      <c r="E664" s="1266"/>
      <c r="F664" s="1267"/>
      <c r="G664" s="25"/>
      <c r="H664" s="1855"/>
      <c r="I664" s="1856"/>
      <c r="J664" s="1856"/>
      <c r="K664" s="1856"/>
      <c r="L664" s="1856"/>
      <c r="M664" s="1856"/>
      <c r="N664" s="1856"/>
      <c r="O664" s="1856"/>
      <c r="P664" s="1856"/>
      <c r="Q664" s="1856"/>
      <c r="R664" s="1856"/>
      <c r="S664" s="1856"/>
      <c r="T664" s="1856"/>
      <c r="U664" s="1856"/>
      <c r="V664" s="1856"/>
      <c r="W664" s="1856"/>
      <c r="X664" s="1856"/>
      <c r="Y664" s="1856"/>
      <c r="Z664" s="1856"/>
      <c r="AA664" s="1857"/>
      <c r="AB664" s="986"/>
      <c r="AC664" s="70"/>
      <c r="AD664" s="71"/>
      <c r="AE664" s="72"/>
    </row>
    <row r="665" spans="1:31">
      <c r="A665" s="963"/>
      <c r="B665" s="961"/>
      <c r="C665" s="960"/>
      <c r="D665" s="979"/>
      <c r="E665" s="1266"/>
      <c r="F665" s="1267"/>
      <c r="G665" s="25"/>
      <c r="H665" s="1855"/>
      <c r="I665" s="1856"/>
      <c r="J665" s="1856"/>
      <c r="K665" s="1856"/>
      <c r="L665" s="1856"/>
      <c r="M665" s="1856"/>
      <c r="N665" s="1856"/>
      <c r="O665" s="1856"/>
      <c r="P665" s="1856"/>
      <c r="Q665" s="1856"/>
      <c r="R665" s="1856"/>
      <c r="S665" s="1856"/>
      <c r="T665" s="1856"/>
      <c r="U665" s="1856"/>
      <c r="V665" s="1856"/>
      <c r="W665" s="1856"/>
      <c r="X665" s="1856"/>
      <c r="Y665" s="1856"/>
      <c r="Z665" s="1856"/>
      <c r="AA665" s="1857"/>
      <c r="AB665" s="986"/>
      <c r="AC665" s="70"/>
      <c r="AD665" s="71"/>
      <c r="AE665" s="72"/>
    </row>
    <row r="666" spans="1:31">
      <c r="A666" s="963"/>
      <c r="B666" s="961"/>
      <c r="C666" s="960"/>
      <c r="D666" s="979"/>
      <c r="E666" s="961"/>
      <c r="F666" s="962"/>
      <c r="G666" s="25"/>
      <c r="H666" s="1858"/>
      <c r="I666" s="1859"/>
      <c r="J666" s="1859"/>
      <c r="K666" s="1859"/>
      <c r="L666" s="1859"/>
      <c r="M666" s="1859"/>
      <c r="N666" s="1859"/>
      <c r="O666" s="1859"/>
      <c r="P666" s="1859"/>
      <c r="Q666" s="1859"/>
      <c r="R666" s="1859"/>
      <c r="S666" s="1859"/>
      <c r="T666" s="1859"/>
      <c r="U666" s="1859"/>
      <c r="V666" s="1859"/>
      <c r="W666" s="1859"/>
      <c r="X666" s="1859"/>
      <c r="Y666" s="1859"/>
      <c r="Z666" s="1859"/>
      <c r="AA666" s="1860"/>
      <c r="AB666" s="986"/>
      <c r="AC666" s="70"/>
      <c r="AD666" s="71"/>
      <c r="AE666" s="72"/>
    </row>
    <row r="667" spans="1:31" s="851" customFormat="1" ht="6.75" customHeight="1">
      <c r="A667" s="963"/>
      <c r="B667" s="961"/>
      <c r="C667" s="960"/>
      <c r="D667" s="979"/>
      <c r="E667" s="961"/>
      <c r="F667" s="962"/>
      <c r="G667" s="25"/>
      <c r="H667" s="978"/>
      <c r="I667" s="978"/>
      <c r="J667" s="978"/>
      <c r="K667" s="978"/>
      <c r="L667" s="978"/>
      <c r="M667" s="978"/>
      <c r="N667" s="978"/>
      <c r="O667" s="978"/>
      <c r="P667" s="978"/>
      <c r="Q667" s="978"/>
      <c r="R667" s="978"/>
      <c r="S667" s="978"/>
      <c r="T667" s="978"/>
      <c r="U667" s="978"/>
      <c r="V667" s="978"/>
      <c r="W667" s="978"/>
      <c r="X667" s="978"/>
      <c r="Y667" s="978"/>
      <c r="Z667" s="978"/>
      <c r="AA667" s="978"/>
      <c r="AB667" s="986"/>
      <c r="AC667" s="70"/>
      <c r="AD667" s="71"/>
      <c r="AE667" s="72"/>
    </row>
    <row r="668" spans="1:31" ht="8.25" customHeight="1">
      <c r="A668" s="747"/>
      <c r="B668" s="744"/>
      <c r="C668" s="742"/>
      <c r="D668" s="768"/>
      <c r="E668" s="744"/>
      <c r="F668" s="745"/>
      <c r="G668" s="25"/>
      <c r="H668" s="788"/>
      <c r="I668" s="788"/>
      <c r="J668" s="24"/>
      <c r="K668" s="24"/>
      <c r="L668" s="67"/>
      <c r="M668" s="67"/>
      <c r="N668" s="67"/>
      <c r="O668" s="235"/>
      <c r="P668" s="235"/>
      <c r="Q668" s="235"/>
      <c r="R668" s="235"/>
      <c r="S668" s="235"/>
      <c r="T668" s="764"/>
      <c r="U668" s="764"/>
      <c r="V668" s="764"/>
      <c r="W668" s="764"/>
      <c r="X668" s="788"/>
      <c r="Y668" s="788"/>
      <c r="Z668" s="788"/>
      <c r="AA668" s="788"/>
      <c r="AB668" s="789"/>
      <c r="AC668" s="70"/>
      <c r="AD668" s="71"/>
      <c r="AE668" s="72"/>
    </row>
    <row r="669" spans="1:31" ht="13.5" customHeight="1">
      <c r="A669" s="747"/>
      <c r="B669" s="744">
        <v>32</v>
      </c>
      <c r="C669" s="1264" t="s">
        <v>477</v>
      </c>
      <c r="D669" s="1265" t="s">
        <v>357</v>
      </c>
      <c r="E669" s="1266" t="s">
        <v>478</v>
      </c>
      <c r="F669" s="1267"/>
      <c r="G669" s="25"/>
      <c r="H669" s="1268" t="s">
        <v>71</v>
      </c>
      <c r="I669" s="1268"/>
      <c r="J669" s="1268"/>
      <c r="K669" s="1268"/>
      <c r="L669" s="1268"/>
      <c r="M669" s="1268"/>
      <c r="N669" s="1268"/>
      <c r="O669" s="1246" t="s">
        <v>1319</v>
      </c>
      <c r="P669" s="1246"/>
      <c r="Q669" s="1246"/>
      <c r="R669" s="1246"/>
      <c r="S669" s="1246"/>
      <c r="T669" s="1246"/>
      <c r="U669" s="1246"/>
      <c r="V669" s="1246"/>
      <c r="W669" s="1246"/>
      <c r="X669" s="788"/>
      <c r="Y669" s="788"/>
      <c r="Z669" s="788"/>
      <c r="AA669" s="788"/>
      <c r="AB669" s="789"/>
      <c r="AC669" s="1261" t="s">
        <v>558</v>
      </c>
      <c r="AD669" s="1262"/>
      <c r="AE669" s="1263"/>
    </row>
    <row r="670" spans="1:31">
      <c r="A670" s="747"/>
      <c r="B670" s="744"/>
      <c r="C670" s="1264"/>
      <c r="D670" s="1265"/>
      <c r="E670" s="1266"/>
      <c r="F670" s="1267"/>
      <c r="G670" s="25"/>
      <c r="H670" s="1268"/>
      <c r="I670" s="1268"/>
      <c r="J670" s="1268"/>
      <c r="K670" s="1268"/>
      <c r="L670" s="1268"/>
      <c r="M670" s="1268"/>
      <c r="N670" s="1268"/>
      <c r="O670" s="1246"/>
      <c r="P670" s="1246"/>
      <c r="Q670" s="1246"/>
      <c r="R670" s="1246"/>
      <c r="S670" s="1246"/>
      <c r="T670" s="1246"/>
      <c r="U670" s="1246"/>
      <c r="V670" s="1246"/>
      <c r="W670" s="1246"/>
      <c r="X670" s="788"/>
      <c r="Y670" s="788"/>
      <c r="Z670" s="788"/>
      <c r="AA670" s="788"/>
      <c r="AB670" s="789"/>
      <c r="AC670" s="1261"/>
      <c r="AD670" s="1262"/>
      <c r="AE670" s="1263"/>
    </row>
    <row r="671" spans="1:31">
      <c r="A671" s="747"/>
      <c r="B671" s="744"/>
      <c r="C671" s="1264"/>
      <c r="D671" s="768"/>
      <c r="E671" s="1266"/>
      <c r="F671" s="1267"/>
      <c r="G671" s="25"/>
      <c r="H671" s="28"/>
      <c r="I671" s="28"/>
      <c r="J671" s="28"/>
      <c r="K671" s="28"/>
      <c r="L671" s="28"/>
      <c r="M671" s="28"/>
      <c r="N671" s="28"/>
      <c r="O671" s="28"/>
      <c r="P671" s="28"/>
      <c r="Q671" s="28"/>
      <c r="R671" s="28"/>
      <c r="S671" s="28"/>
      <c r="T671" s="28"/>
      <c r="U671" s="28"/>
      <c r="V671" s="28"/>
      <c r="W671" s="28"/>
      <c r="X671" s="788"/>
      <c r="Y671" s="788"/>
      <c r="Z671" s="788"/>
      <c r="AA671" s="788"/>
      <c r="AB671" s="789"/>
      <c r="AC671" s="70"/>
      <c r="AD671" s="71"/>
      <c r="AE671" s="72"/>
    </row>
    <row r="672" spans="1:31">
      <c r="A672" s="747"/>
      <c r="B672" s="744"/>
      <c r="C672" s="742"/>
      <c r="D672" s="768"/>
      <c r="E672" s="744"/>
      <c r="F672" s="745"/>
      <c r="G672" s="25"/>
      <c r="H672" s="1141" t="s">
        <v>479</v>
      </c>
      <c r="I672" s="1141"/>
      <c r="J672" s="1141"/>
      <c r="K672" s="1141"/>
      <c r="L672" s="1141"/>
      <c r="M672" s="1142" t="s">
        <v>199</v>
      </c>
      <c r="N672" s="1143"/>
      <c r="O672" s="1143"/>
      <c r="P672" s="1144"/>
      <c r="Q672" s="386"/>
      <c r="R672" s="386"/>
      <c r="S672" s="1064" t="s">
        <v>1461</v>
      </c>
      <c r="T672" s="1065"/>
      <c r="U672" s="1066"/>
      <c r="V672" s="1138"/>
      <c r="W672" s="1139"/>
      <c r="X672" s="1139"/>
      <c r="Y672" s="1139"/>
      <c r="Z672" s="1139"/>
      <c r="AA672" s="1140"/>
      <c r="AB672" s="789"/>
      <c r="AC672" s="70"/>
      <c r="AD672" s="71"/>
      <c r="AE672" s="72"/>
    </row>
    <row r="673" spans="1:31">
      <c r="A673" s="747"/>
      <c r="B673" s="744"/>
      <c r="C673" s="742"/>
      <c r="D673" s="768"/>
      <c r="E673" s="744"/>
      <c r="F673" s="745"/>
      <c r="G673" s="25"/>
      <c r="H673" s="762" t="s">
        <v>1182</v>
      </c>
      <c r="I673" s="762"/>
      <c r="J673" s="762"/>
      <c r="K673" s="762"/>
      <c r="L673" s="762"/>
      <c r="M673" s="762"/>
      <c r="N673" s="762"/>
      <c r="O673" s="762"/>
      <c r="P673" s="762"/>
      <c r="Q673" s="762"/>
      <c r="R673" s="762"/>
      <c r="S673" s="762"/>
      <c r="T673" s="762"/>
      <c r="U673" s="762"/>
      <c r="V673" s="762"/>
      <c r="W673" s="755"/>
      <c r="X673" s="755"/>
      <c r="Y673" s="788"/>
      <c r="Z673" s="788"/>
      <c r="AA673" s="788"/>
      <c r="AB673" s="789"/>
      <c r="AC673" s="70"/>
      <c r="AD673" s="71"/>
      <c r="AE673" s="72"/>
    </row>
    <row r="674" spans="1:31">
      <c r="A674" s="747"/>
      <c r="B674" s="744"/>
      <c r="C674" s="742"/>
      <c r="D674" s="768"/>
      <c r="E674" s="744"/>
      <c r="F674" s="745"/>
      <c r="G674" s="25"/>
      <c r="H674" s="1322"/>
      <c r="I674" s="1323"/>
      <c r="J674" s="1323"/>
      <c r="K674" s="1323"/>
      <c r="L674" s="1323"/>
      <c r="M674" s="1323"/>
      <c r="N674" s="1323"/>
      <c r="O674" s="1323"/>
      <c r="P674" s="1323"/>
      <c r="Q674" s="1323"/>
      <c r="R674" s="1323"/>
      <c r="S674" s="1323"/>
      <c r="T674" s="1323"/>
      <c r="U674" s="1323"/>
      <c r="V674" s="1323"/>
      <c r="W674" s="1323"/>
      <c r="X674" s="1323"/>
      <c r="Y674" s="1323"/>
      <c r="Z674" s="1323"/>
      <c r="AA674" s="1324"/>
      <c r="AB674" s="789"/>
      <c r="AC674" s="70"/>
      <c r="AD674" s="71"/>
      <c r="AE674" s="72"/>
    </row>
    <row r="675" spans="1:31">
      <c r="A675" s="747"/>
      <c r="B675" s="744"/>
      <c r="C675" s="742"/>
      <c r="D675" s="768"/>
      <c r="E675" s="744"/>
      <c r="F675" s="745"/>
      <c r="G675" s="25"/>
      <c r="H675" s="1325"/>
      <c r="I675" s="1326"/>
      <c r="J675" s="1326"/>
      <c r="K675" s="1326"/>
      <c r="L675" s="1326"/>
      <c r="M675" s="1326"/>
      <c r="N675" s="1326"/>
      <c r="O675" s="1326"/>
      <c r="P675" s="1326"/>
      <c r="Q675" s="1326"/>
      <c r="R675" s="1326"/>
      <c r="S675" s="1326"/>
      <c r="T675" s="1326"/>
      <c r="U675" s="1326"/>
      <c r="V675" s="1326"/>
      <c r="W675" s="1326"/>
      <c r="X675" s="1326"/>
      <c r="Y675" s="1326"/>
      <c r="Z675" s="1326"/>
      <c r="AA675" s="1327"/>
      <c r="AB675" s="789"/>
      <c r="AC675" s="70"/>
      <c r="AD675" s="71"/>
      <c r="AE675" s="72"/>
    </row>
    <row r="676" spans="1:31">
      <c r="A676" s="747"/>
      <c r="B676" s="744"/>
      <c r="C676" s="742"/>
      <c r="D676" s="768"/>
      <c r="E676" s="744"/>
      <c r="F676" s="745"/>
      <c r="G676" s="25"/>
      <c r="H676" s="788"/>
      <c r="I676" s="788"/>
      <c r="J676" s="24"/>
      <c r="K676" s="24"/>
      <c r="L676" s="67"/>
      <c r="M676" s="67"/>
      <c r="N676" s="67"/>
      <c r="O676" s="67"/>
      <c r="P676" s="67"/>
      <c r="Q676" s="67"/>
      <c r="R676" s="67"/>
      <c r="S676" s="67"/>
      <c r="T676" s="760"/>
      <c r="U676" s="760"/>
      <c r="V676" s="760"/>
      <c r="W676" s="760"/>
      <c r="X676" s="788"/>
      <c r="Y676" s="788"/>
      <c r="Z676" s="788"/>
      <c r="AA676" s="788"/>
      <c r="AB676" s="789"/>
      <c r="AC676" s="70"/>
      <c r="AD676" s="71"/>
      <c r="AE676" s="72"/>
    </row>
    <row r="677" spans="1:31" ht="13.5" customHeight="1">
      <c r="A677" s="1304" t="s">
        <v>482</v>
      </c>
      <c r="B677" s="561">
        <v>33</v>
      </c>
      <c r="C677" s="1264" t="s">
        <v>481</v>
      </c>
      <c r="D677" s="1265" t="s">
        <v>357</v>
      </c>
      <c r="E677" s="1266" t="s">
        <v>566</v>
      </c>
      <c r="F677" s="1267"/>
      <c r="G677" s="25"/>
      <c r="H677" s="1268" t="s">
        <v>71</v>
      </c>
      <c r="I677" s="1268"/>
      <c r="J677" s="1268"/>
      <c r="K677" s="1268"/>
      <c r="L677" s="1268"/>
      <c r="M677" s="1268"/>
      <c r="N677" s="1268"/>
      <c r="O677" s="1246" t="s">
        <v>154</v>
      </c>
      <c r="P677" s="1246"/>
      <c r="Q677" s="1246"/>
      <c r="R677" s="1246"/>
      <c r="S677" s="1246"/>
      <c r="T677" s="1246"/>
      <c r="U677" s="1246"/>
      <c r="V677" s="1246"/>
      <c r="W677" s="1246"/>
      <c r="X677" s="623"/>
      <c r="Y677" s="623"/>
      <c r="Z677" s="623"/>
      <c r="AA677" s="623"/>
      <c r="AB677" s="624"/>
      <c r="AC677" s="1261" t="s">
        <v>558</v>
      </c>
      <c r="AD677" s="1262"/>
      <c r="AE677" s="1263"/>
    </row>
    <row r="678" spans="1:31">
      <c r="A678" s="1304"/>
      <c r="B678" s="561"/>
      <c r="C678" s="1264"/>
      <c r="D678" s="1265"/>
      <c r="E678" s="1266"/>
      <c r="F678" s="1267"/>
      <c r="G678" s="25"/>
      <c r="H678" s="1268"/>
      <c r="I678" s="1268"/>
      <c r="J678" s="1268"/>
      <c r="K678" s="1268"/>
      <c r="L678" s="1268"/>
      <c r="M678" s="1268"/>
      <c r="N678" s="1268"/>
      <c r="O678" s="1246"/>
      <c r="P678" s="1246"/>
      <c r="Q678" s="1246"/>
      <c r="R678" s="1246"/>
      <c r="S678" s="1246"/>
      <c r="T678" s="1246"/>
      <c r="U678" s="1246"/>
      <c r="V678" s="1246"/>
      <c r="W678" s="1246"/>
      <c r="X678" s="623"/>
      <c r="Y678" s="623"/>
      <c r="Z678" s="623"/>
      <c r="AA678" s="623"/>
      <c r="AB678" s="624"/>
      <c r="AC678" s="1261"/>
      <c r="AD678" s="1262"/>
      <c r="AE678" s="1263"/>
    </row>
    <row r="679" spans="1:31">
      <c r="A679" s="1304"/>
      <c r="B679" s="561"/>
      <c r="C679" s="1264"/>
      <c r="D679" s="588"/>
      <c r="E679" s="1266"/>
      <c r="F679" s="1267"/>
      <c r="G679" s="25"/>
      <c r="AB679" s="624"/>
      <c r="AC679" s="70"/>
      <c r="AD679" s="71"/>
      <c r="AE679" s="72"/>
    </row>
    <row r="680" spans="1:31" ht="5.25" customHeight="1">
      <c r="A680" s="1304"/>
      <c r="B680" s="561"/>
      <c r="C680" s="581"/>
      <c r="D680" s="588"/>
      <c r="E680" s="1266"/>
      <c r="F680" s="1267"/>
      <c r="G680" s="25"/>
      <c r="H680" s="629"/>
      <c r="I680" s="629"/>
      <c r="J680" s="629"/>
      <c r="K680" s="629"/>
      <c r="L680" s="629"/>
      <c r="M680" s="629"/>
      <c r="N680" s="629"/>
      <c r="O680" s="629"/>
      <c r="P680" s="629"/>
      <c r="Q680" s="629"/>
      <c r="R680" s="629"/>
      <c r="S680" s="629"/>
      <c r="T680" s="629"/>
      <c r="U680" s="629"/>
      <c r="V680" s="629"/>
      <c r="W680" s="629"/>
      <c r="X680" s="629"/>
      <c r="Y680" s="629"/>
      <c r="Z680" s="629"/>
      <c r="AA680" s="629"/>
      <c r="AB680" s="624"/>
      <c r="AC680" s="70"/>
      <c r="AD680" s="71"/>
      <c r="AE680" s="72"/>
    </row>
    <row r="681" spans="1:31">
      <c r="A681" s="576"/>
      <c r="B681" s="561"/>
      <c r="C681" s="581"/>
      <c r="D681" s="588"/>
      <c r="E681" s="561"/>
      <c r="F681" s="562"/>
      <c r="G681" s="25"/>
      <c r="H681" s="560" t="s">
        <v>567</v>
      </c>
      <c r="I681" s="629"/>
      <c r="J681" s="629"/>
      <c r="K681" s="629"/>
      <c r="L681" s="629"/>
      <c r="M681" s="629"/>
      <c r="N681" s="629"/>
      <c r="O681" s="629"/>
      <c r="P681" s="629"/>
      <c r="Q681" s="629"/>
      <c r="R681" s="629"/>
      <c r="S681" s="629"/>
      <c r="T681" s="629"/>
      <c r="U681" s="629"/>
      <c r="V681" s="629"/>
      <c r="W681" s="629"/>
      <c r="X681" s="629"/>
      <c r="Y681" s="629"/>
      <c r="Z681" s="629"/>
      <c r="AA681" s="629"/>
      <c r="AB681" s="624"/>
      <c r="AC681" s="70"/>
      <c r="AD681" s="71"/>
      <c r="AE681" s="72"/>
    </row>
    <row r="682" spans="1:31">
      <c r="A682" s="576"/>
      <c r="B682" s="561"/>
      <c r="C682" s="581"/>
      <c r="D682" s="588"/>
      <c r="E682" s="561"/>
      <c r="F682" s="562"/>
      <c r="G682" s="25"/>
      <c r="H682" s="1250" t="s">
        <v>483</v>
      </c>
      <c r="I682" s="1251"/>
      <c r="J682" s="1251"/>
      <c r="K682" s="1478"/>
      <c r="L682" s="233" t="str">
        <f>IF($I$35="","",MOD($I$35-11,12)+1)</f>
        <v/>
      </c>
      <c r="M682" s="631" t="s">
        <v>483</v>
      </c>
      <c r="N682" s="233" t="str">
        <f>IF($I$35="","",MOD($I$35-10,12)+1)</f>
        <v/>
      </c>
      <c r="O682" s="631" t="s">
        <v>483</v>
      </c>
      <c r="P682" s="233" t="str">
        <f>IF($I$35="","",MOD($I$35-9,12)+1)</f>
        <v/>
      </c>
      <c r="Q682" s="631" t="s">
        <v>483</v>
      </c>
      <c r="R682" s="233" t="str">
        <f>IF($I$35="","",MOD($I$35-8,12)+1)</f>
        <v/>
      </c>
      <c r="S682" s="631" t="s">
        <v>483</v>
      </c>
      <c r="T682" s="233" t="str">
        <f>IF($I$35="","",MOD($I$35-7,12)+1)</f>
        <v/>
      </c>
      <c r="U682" s="631" t="s">
        <v>483</v>
      </c>
      <c r="V682" s="233" t="str">
        <f>IF($I$35="","",MOD($I$35-6,12)+1)</f>
        <v/>
      </c>
      <c r="W682" s="631" t="s">
        <v>483</v>
      </c>
      <c r="Y682" s="28"/>
      <c r="AA682" s="28"/>
      <c r="AB682" s="624"/>
      <c r="AC682" s="70"/>
      <c r="AD682" s="71"/>
      <c r="AE682" s="72"/>
    </row>
    <row r="683" spans="1:31" ht="13.5" customHeight="1">
      <c r="A683" s="576"/>
      <c r="B683" s="561"/>
      <c r="C683" s="581"/>
      <c r="D683" s="588"/>
      <c r="E683" s="561"/>
      <c r="F683" s="562"/>
      <c r="G683" s="25"/>
      <c r="H683" s="1644" t="s">
        <v>105</v>
      </c>
      <c r="I683" s="1644"/>
      <c r="J683" s="1243" t="s">
        <v>49</v>
      </c>
      <c r="K683" s="1245"/>
      <c r="L683" s="1865"/>
      <c r="M683" s="1866"/>
      <c r="N683" s="1865"/>
      <c r="O683" s="1866"/>
      <c r="P683" s="1865"/>
      <c r="Q683" s="1866"/>
      <c r="R683" s="1865"/>
      <c r="S683" s="1866"/>
      <c r="T683" s="1865"/>
      <c r="U683" s="1866"/>
      <c r="V683" s="1865"/>
      <c r="W683" s="1866"/>
      <c r="Y683" s="40"/>
      <c r="AA683" s="40"/>
      <c r="AB683" s="624"/>
      <c r="AC683" s="70"/>
      <c r="AD683" s="71"/>
      <c r="AE683" s="72"/>
    </row>
    <row r="684" spans="1:31">
      <c r="A684" s="576"/>
      <c r="B684" s="561"/>
      <c r="C684" s="581"/>
      <c r="D684" s="588"/>
      <c r="E684" s="561"/>
      <c r="F684" s="562"/>
      <c r="G684" s="25"/>
      <c r="H684" s="1644"/>
      <c r="I684" s="1644"/>
      <c r="J684" s="1435" t="s">
        <v>48</v>
      </c>
      <c r="K684" s="1437"/>
      <c r="L684" s="1863"/>
      <c r="M684" s="1864"/>
      <c r="N684" s="1863"/>
      <c r="O684" s="1864"/>
      <c r="P684" s="1863"/>
      <c r="Q684" s="1864"/>
      <c r="R684" s="1863"/>
      <c r="S684" s="1864"/>
      <c r="T684" s="1863"/>
      <c r="U684" s="1864"/>
      <c r="V684" s="1863"/>
      <c r="W684" s="1864"/>
      <c r="Y684" s="28"/>
      <c r="AB684" s="624"/>
      <c r="AC684" s="70"/>
      <c r="AD684" s="71"/>
      <c r="AE684" s="72"/>
    </row>
    <row r="685" spans="1:31">
      <c r="A685" s="576"/>
      <c r="B685" s="561"/>
      <c r="C685" s="581"/>
      <c r="D685" s="588"/>
      <c r="E685" s="561"/>
      <c r="F685" s="562"/>
      <c r="G685" s="25"/>
      <c r="H685" s="1644" t="s">
        <v>103</v>
      </c>
      <c r="I685" s="1644"/>
      <c r="J685" s="1243" t="s">
        <v>49</v>
      </c>
      <c r="K685" s="1245"/>
      <c r="L685" s="1865"/>
      <c r="M685" s="1866"/>
      <c r="N685" s="1865"/>
      <c r="O685" s="1866"/>
      <c r="P685" s="1865"/>
      <c r="Q685" s="1866"/>
      <c r="R685" s="1865"/>
      <c r="S685" s="1866"/>
      <c r="T685" s="1865"/>
      <c r="U685" s="1866"/>
      <c r="V685" s="1865"/>
      <c r="W685" s="1866"/>
      <c r="Y685" s="40"/>
      <c r="AB685" s="624"/>
      <c r="AC685" s="70"/>
      <c r="AD685" s="71"/>
      <c r="AE685" s="72"/>
    </row>
    <row r="686" spans="1:31">
      <c r="A686" s="576"/>
      <c r="B686" s="561"/>
      <c r="C686" s="581"/>
      <c r="D686" s="588"/>
      <c r="E686" s="561"/>
      <c r="F686" s="562"/>
      <c r="G686" s="25"/>
      <c r="H686" s="1644"/>
      <c r="I686" s="1644"/>
      <c r="J686" s="1435" t="s">
        <v>48</v>
      </c>
      <c r="K686" s="1437"/>
      <c r="L686" s="1863"/>
      <c r="M686" s="1864"/>
      <c r="N686" s="1863"/>
      <c r="O686" s="1864"/>
      <c r="P686" s="1863"/>
      <c r="Q686" s="1864"/>
      <c r="R686" s="1863"/>
      <c r="S686" s="1864"/>
      <c r="T686" s="1863"/>
      <c r="U686" s="1864"/>
      <c r="V686" s="1863"/>
      <c r="W686" s="1864"/>
      <c r="Y686" s="28"/>
      <c r="AB686" s="624"/>
      <c r="AC686" s="70"/>
      <c r="AD686" s="71"/>
      <c r="AE686" s="72"/>
    </row>
    <row r="687" spans="1:31">
      <c r="A687" s="576"/>
      <c r="B687" s="561"/>
      <c r="C687" s="581"/>
      <c r="D687" s="588"/>
      <c r="E687" s="561"/>
      <c r="F687" s="562"/>
      <c r="G687" s="25"/>
      <c r="H687" s="1250" t="s">
        <v>483</v>
      </c>
      <c r="I687" s="1251"/>
      <c r="J687" s="1251"/>
      <c r="K687" s="1478"/>
      <c r="L687" s="233" t="str">
        <f>IF($I$35="","",MOD($I$35-5,12)+1)</f>
        <v/>
      </c>
      <c r="M687" s="631" t="s">
        <v>483</v>
      </c>
      <c r="N687" s="233" t="str">
        <f>IF($I$35="","",MOD($I$35-4,12)+1)</f>
        <v/>
      </c>
      <c r="O687" s="631" t="s">
        <v>483</v>
      </c>
      <c r="P687" s="233" t="str">
        <f>IF($I$35="","",MOD($I$35-3,12)+1)</f>
        <v/>
      </c>
      <c r="Q687" s="631" t="s">
        <v>483</v>
      </c>
      <c r="R687" s="233" t="str">
        <f>IF($I$35="","",MOD($I$35-2,12)+1)</f>
        <v/>
      </c>
      <c r="S687" s="631" t="s">
        <v>483</v>
      </c>
      <c r="T687" s="233" t="str">
        <f>IF($I$35="","",MOD($I$35-1,12)+1)</f>
        <v/>
      </c>
      <c r="U687" s="631" t="s">
        <v>483</v>
      </c>
      <c r="V687" s="233" t="str">
        <f>IF($I$35="","",MOD($I$35,12)+1)</f>
        <v/>
      </c>
      <c r="W687" s="631" t="s">
        <v>483</v>
      </c>
      <c r="X687" s="1895" t="s">
        <v>568</v>
      </c>
      <c r="Y687" s="1896"/>
      <c r="Z687" s="1896"/>
      <c r="AA687" s="1896"/>
      <c r="AB687" s="1897"/>
      <c r="AC687" s="70"/>
      <c r="AD687" s="71"/>
      <c r="AE687" s="72"/>
    </row>
    <row r="688" spans="1:31">
      <c r="A688" s="576"/>
      <c r="B688" s="561"/>
      <c r="C688" s="581"/>
      <c r="D688" s="588"/>
      <c r="E688" s="561"/>
      <c r="F688" s="562"/>
      <c r="G688" s="25"/>
      <c r="H688" s="1644" t="s">
        <v>105</v>
      </c>
      <c r="I688" s="1644"/>
      <c r="J688" s="1243" t="s">
        <v>49</v>
      </c>
      <c r="K688" s="1245"/>
      <c r="L688" s="1865"/>
      <c r="M688" s="1866"/>
      <c r="N688" s="1865"/>
      <c r="O688" s="1866"/>
      <c r="P688" s="1865"/>
      <c r="Q688" s="1866"/>
      <c r="R688" s="1865"/>
      <c r="S688" s="1866"/>
      <c r="T688" s="1865"/>
      <c r="U688" s="1866"/>
      <c r="V688" s="1865"/>
      <c r="W688" s="1866"/>
      <c r="X688" s="1898"/>
      <c r="Y688" s="1896"/>
      <c r="Z688" s="1896"/>
      <c r="AA688" s="1896"/>
      <c r="AB688" s="1897"/>
      <c r="AC688" s="70"/>
      <c r="AD688" s="71"/>
      <c r="AE688" s="72"/>
    </row>
    <row r="689" spans="1:31">
      <c r="A689" s="576"/>
      <c r="B689" s="561"/>
      <c r="C689" s="581"/>
      <c r="D689" s="588"/>
      <c r="E689" s="561"/>
      <c r="F689" s="562"/>
      <c r="G689" s="25"/>
      <c r="H689" s="1644"/>
      <c r="I689" s="1644"/>
      <c r="J689" s="1435" t="s">
        <v>48</v>
      </c>
      <c r="K689" s="1437"/>
      <c r="L689" s="1863"/>
      <c r="M689" s="1864"/>
      <c r="N689" s="1863"/>
      <c r="O689" s="1864"/>
      <c r="P689" s="1863"/>
      <c r="Q689" s="1864"/>
      <c r="R689" s="1863"/>
      <c r="S689" s="1864"/>
      <c r="T689" s="1863"/>
      <c r="U689" s="1864"/>
      <c r="V689" s="1863"/>
      <c r="W689" s="1864"/>
      <c r="X689" s="1898"/>
      <c r="Y689" s="1896"/>
      <c r="Z689" s="1896"/>
      <c r="AA689" s="1896"/>
      <c r="AB689" s="1897"/>
      <c r="AC689" s="70"/>
      <c r="AD689" s="71"/>
      <c r="AE689" s="72"/>
    </row>
    <row r="690" spans="1:31">
      <c r="A690" s="576"/>
      <c r="B690" s="561"/>
      <c r="C690" s="581"/>
      <c r="D690" s="588"/>
      <c r="E690" s="561"/>
      <c r="F690" s="562"/>
      <c r="G690" s="25"/>
      <c r="H690" s="1644" t="s">
        <v>103</v>
      </c>
      <c r="I690" s="1644"/>
      <c r="J690" s="1243" t="s">
        <v>49</v>
      </c>
      <c r="K690" s="1245"/>
      <c r="L690" s="1865"/>
      <c r="M690" s="1866"/>
      <c r="N690" s="1865"/>
      <c r="O690" s="1866"/>
      <c r="P690" s="1865"/>
      <c r="Q690" s="1866"/>
      <c r="R690" s="1865"/>
      <c r="S690" s="1866"/>
      <c r="T690" s="1865"/>
      <c r="U690" s="1866"/>
      <c r="V690" s="1865"/>
      <c r="W690" s="1866"/>
      <c r="X690" s="1898"/>
      <c r="Y690" s="1896"/>
      <c r="Z690" s="1896"/>
      <c r="AA690" s="1896"/>
      <c r="AB690" s="1897"/>
      <c r="AC690" s="70"/>
      <c r="AD690" s="71"/>
      <c r="AE690" s="72"/>
    </row>
    <row r="691" spans="1:31">
      <c r="A691" s="576"/>
      <c r="B691" s="561"/>
      <c r="C691" s="581"/>
      <c r="D691" s="588"/>
      <c r="E691" s="561"/>
      <c r="F691" s="562"/>
      <c r="G691" s="25"/>
      <c r="H691" s="1644"/>
      <c r="I691" s="1644"/>
      <c r="J691" s="1435" t="s">
        <v>48</v>
      </c>
      <c r="K691" s="1437"/>
      <c r="L691" s="1863"/>
      <c r="M691" s="1864"/>
      <c r="N691" s="1863"/>
      <c r="O691" s="1864"/>
      <c r="P691" s="1863"/>
      <c r="Q691" s="1864"/>
      <c r="R691" s="1863"/>
      <c r="S691" s="1864"/>
      <c r="T691" s="1863"/>
      <c r="U691" s="1864"/>
      <c r="V691" s="1863"/>
      <c r="W691" s="1864"/>
      <c r="X691" s="1898"/>
      <c r="Y691" s="1896"/>
      <c r="Z691" s="1896"/>
      <c r="AA691" s="1896"/>
      <c r="AB691" s="1897"/>
      <c r="AC691" s="70"/>
      <c r="AD691" s="71"/>
      <c r="AE691" s="72"/>
    </row>
    <row r="692" spans="1:31">
      <c r="A692" s="576"/>
      <c r="B692" s="561"/>
      <c r="C692" s="581"/>
      <c r="D692" s="588"/>
      <c r="E692" s="561"/>
      <c r="F692" s="562"/>
      <c r="G692" s="25"/>
      <c r="H692" s="623" t="s">
        <v>484</v>
      </c>
      <c r="AC692" s="70"/>
      <c r="AD692" s="71"/>
      <c r="AE692" s="72"/>
    </row>
    <row r="693" spans="1:31">
      <c r="A693" s="602"/>
      <c r="B693" s="281"/>
      <c r="C693" s="282"/>
      <c r="D693" s="612"/>
      <c r="E693" s="281"/>
      <c r="F693" s="283"/>
      <c r="G693" s="276"/>
      <c r="H693" s="620"/>
      <c r="I693" s="277"/>
      <c r="J693" s="613"/>
      <c r="K693" s="613"/>
      <c r="L693" s="277"/>
      <c r="M693" s="277"/>
      <c r="N693" s="277"/>
      <c r="O693" s="277"/>
      <c r="P693" s="277"/>
      <c r="Q693" s="277"/>
      <c r="R693" s="277"/>
      <c r="S693" s="613"/>
      <c r="T693" s="613"/>
      <c r="U693" s="613"/>
      <c r="V693" s="613"/>
      <c r="W693" s="613"/>
      <c r="X693" s="620"/>
      <c r="Y693" s="620"/>
      <c r="Z693" s="620"/>
      <c r="AA693" s="620"/>
      <c r="AB693" s="620"/>
      <c r="AC693" s="278"/>
      <c r="AD693" s="279"/>
      <c r="AE693" s="280"/>
    </row>
    <row r="694" spans="1:31" ht="8.25" customHeight="1">
      <c r="A694" s="576"/>
      <c r="B694" s="561"/>
      <c r="C694" s="581"/>
      <c r="D694" s="588"/>
      <c r="E694" s="561"/>
      <c r="F694" s="562"/>
      <c r="G694" s="25"/>
      <c r="AC694" s="70"/>
      <c r="AD694" s="71"/>
      <c r="AE694" s="72"/>
    </row>
    <row r="695" spans="1:31" ht="13.5" customHeight="1">
      <c r="A695" s="576"/>
      <c r="B695" s="561"/>
      <c r="C695" s="581"/>
      <c r="D695" s="588"/>
      <c r="E695" s="561"/>
      <c r="F695" s="562"/>
      <c r="G695" s="25"/>
      <c r="H695" s="584" t="s">
        <v>485</v>
      </c>
      <c r="I695" s="580"/>
      <c r="J695" s="580"/>
      <c r="K695" s="580"/>
      <c r="L695" s="580"/>
      <c r="M695" s="580"/>
      <c r="N695" s="123"/>
      <c r="O695" s="580"/>
      <c r="P695" s="580"/>
      <c r="Q695" s="123"/>
      <c r="R695" s="580"/>
      <c r="S695" s="580"/>
      <c r="T695" s="580"/>
      <c r="U695" s="580"/>
      <c r="V695" s="40"/>
      <c r="W695" s="40"/>
      <c r="X695" s="40"/>
      <c r="Y695" s="40"/>
      <c r="Z695" s="40"/>
      <c r="AA695" s="40"/>
      <c r="AB695" s="624"/>
      <c r="AC695" s="70"/>
      <c r="AD695" s="71"/>
      <c r="AE695" s="72"/>
    </row>
    <row r="696" spans="1:31">
      <c r="A696" s="156"/>
      <c r="C696" s="84"/>
      <c r="D696" s="156"/>
      <c r="G696" s="25"/>
      <c r="H696" s="1822"/>
      <c r="I696" s="1822"/>
      <c r="J696" s="1822"/>
      <c r="K696" s="1822"/>
      <c r="L696" s="1822"/>
      <c r="M696" s="1822"/>
      <c r="N696" s="1078" t="s">
        <v>102</v>
      </c>
      <c r="O696" s="1078"/>
      <c r="P696" s="1078"/>
      <c r="Q696" s="1078"/>
      <c r="R696" s="1644" t="s">
        <v>486</v>
      </c>
      <c r="S696" s="1644"/>
      <c r="T696" s="1644"/>
      <c r="U696" s="1078" t="s">
        <v>475</v>
      </c>
      <c r="V696" s="1078"/>
      <c r="W696" s="1078"/>
      <c r="X696" s="1078"/>
      <c r="Y696" s="1644" t="s">
        <v>486</v>
      </c>
      <c r="Z696" s="1644"/>
      <c r="AA696" s="1644"/>
      <c r="AB696" s="624"/>
      <c r="AC696" s="1261"/>
      <c r="AD696" s="1262"/>
      <c r="AE696" s="1263"/>
    </row>
    <row r="697" spans="1:31">
      <c r="A697" s="156"/>
      <c r="B697" s="561"/>
      <c r="C697" s="84"/>
      <c r="D697" s="156"/>
      <c r="G697" s="25"/>
      <c r="H697" s="1644" t="s">
        <v>83</v>
      </c>
      <c r="I697" s="1644"/>
      <c r="J697" s="1644"/>
      <c r="K697" s="1644"/>
      <c r="L697" s="1644"/>
      <c r="M697" s="1644"/>
      <c r="N697" s="1142" t="s">
        <v>199</v>
      </c>
      <c r="O697" s="1143"/>
      <c r="P697" s="1143"/>
      <c r="Q697" s="1144"/>
      <c r="R697" s="1867"/>
      <c r="S697" s="1867"/>
      <c r="T697" s="1867"/>
      <c r="U697" s="1357" t="s">
        <v>199</v>
      </c>
      <c r="V697" s="1357"/>
      <c r="W697" s="1357"/>
      <c r="X697" s="1357"/>
      <c r="Y697" s="1867"/>
      <c r="Z697" s="1867"/>
      <c r="AA697" s="1867"/>
      <c r="AB697" s="624"/>
      <c r="AC697" s="1261"/>
      <c r="AD697" s="1262"/>
      <c r="AE697" s="1263"/>
    </row>
    <row r="698" spans="1:31">
      <c r="A698" s="576"/>
      <c r="B698" s="561"/>
      <c r="D698" s="588"/>
      <c r="G698" s="25"/>
      <c r="H698" s="1644" t="s">
        <v>84</v>
      </c>
      <c r="I698" s="1644"/>
      <c r="J698" s="1644"/>
      <c r="K698" s="1644"/>
      <c r="L698" s="1644"/>
      <c r="M698" s="1644"/>
      <c r="N698" s="1142" t="s">
        <v>199</v>
      </c>
      <c r="O698" s="1143"/>
      <c r="P698" s="1143"/>
      <c r="Q698" s="1144"/>
      <c r="R698" s="1836" t="str">
        <f>IF(COUNTA($P$642:$P$644,$V$642)&gt;0,"該当","")</f>
        <v/>
      </c>
      <c r="S698" s="1836"/>
      <c r="T698" s="1836"/>
      <c r="U698" s="1357" t="s">
        <v>199</v>
      </c>
      <c r="V698" s="1357"/>
      <c r="W698" s="1357"/>
      <c r="X698" s="1357"/>
      <c r="Y698" s="1836" t="str">
        <f>IF(COUNTA($P$645:$P$647,$V$645)&gt;0,"該当","")</f>
        <v/>
      </c>
      <c r="Z698" s="1836"/>
      <c r="AA698" s="1836"/>
      <c r="AB698" s="124"/>
      <c r="AC698" s="70"/>
      <c r="AD698" s="71"/>
      <c r="AE698" s="72"/>
    </row>
    <row r="699" spans="1:31">
      <c r="A699" s="576"/>
      <c r="B699" s="561"/>
      <c r="C699" s="581"/>
      <c r="D699" s="588"/>
      <c r="E699" s="561"/>
      <c r="F699" s="562"/>
      <c r="G699" s="25"/>
      <c r="H699" s="1644" t="s">
        <v>85</v>
      </c>
      <c r="I699" s="1644"/>
      <c r="J699" s="1644"/>
      <c r="K699" s="1644"/>
      <c r="L699" s="1644"/>
      <c r="M699" s="1644"/>
      <c r="N699" s="1142" t="s">
        <v>199</v>
      </c>
      <c r="O699" s="1143"/>
      <c r="P699" s="1143"/>
      <c r="Q699" s="1144"/>
      <c r="R699" s="1867" t="str">
        <f>IF(COUNT($M$381:$M$382,$R$381:$R$382)&gt;0,"〇","")</f>
        <v/>
      </c>
      <c r="S699" s="1867"/>
      <c r="T699" s="1867"/>
      <c r="U699" s="1357" t="s">
        <v>199</v>
      </c>
      <c r="V699" s="1357"/>
      <c r="W699" s="1357"/>
      <c r="X699" s="1357"/>
      <c r="Y699" s="1867"/>
      <c r="Z699" s="1867"/>
      <c r="AA699" s="1867"/>
      <c r="AB699" s="624"/>
      <c r="AC699" s="70"/>
      <c r="AD699" s="71"/>
      <c r="AE699" s="72"/>
    </row>
    <row r="700" spans="1:31">
      <c r="A700" s="747"/>
      <c r="B700" s="744"/>
      <c r="C700" s="742"/>
      <c r="D700" s="768"/>
      <c r="E700" s="744"/>
      <c r="F700" s="745"/>
      <c r="G700" s="25"/>
      <c r="H700" s="24" t="s">
        <v>122</v>
      </c>
      <c r="I700" s="1868" t="s">
        <v>480</v>
      </c>
      <c r="J700" s="1868"/>
      <c r="K700" s="1868"/>
      <c r="L700" s="1868"/>
      <c r="M700" s="1868"/>
      <c r="N700" s="1868"/>
      <c r="O700" s="1868"/>
      <c r="P700" s="1868"/>
      <c r="Q700" s="1868"/>
      <c r="R700" s="1868"/>
      <c r="S700" s="1868"/>
      <c r="T700" s="1868"/>
      <c r="U700" s="1868"/>
      <c r="V700" s="1868"/>
      <c r="W700" s="1868"/>
      <c r="X700" s="1868"/>
      <c r="Y700" s="1868"/>
      <c r="Z700" s="1868"/>
      <c r="AA700" s="1868"/>
      <c r="AB700" s="1869"/>
      <c r="AC700" s="70"/>
      <c r="AD700" s="71"/>
      <c r="AE700" s="72"/>
    </row>
    <row r="701" spans="1:31">
      <c r="A701" s="747"/>
      <c r="B701" s="744"/>
      <c r="C701" s="742"/>
      <c r="D701" s="768"/>
      <c r="E701" s="744"/>
      <c r="F701" s="745"/>
      <c r="G701" s="25"/>
      <c r="H701" s="755"/>
      <c r="I701" s="755"/>
      <c r="J701" s="755"/>
      <c r="K701" s="755"/>
      <c r="L701" s="755"/>
      <c r="M701" s="755"/>
      <c r="N701" s="755"/>
      <c r="O701" s="755"/>
      <c r="P701" s="755"/>
      <c r="Q701" s="755"/>
      <c r="R701" s="755"/>
      <c r="S701" s="755"/>
      <c r="T701" s="755"/>
      <c r="U701" s="755"/>
      <c r="V701" s="755"/>
      <c r="W701" s="28"/>
      <c r="X701" s="788"/>
      <c r="Y701" s="788"/>
      <c r="Z701" s="788"/>
      <c r="AA701" s="788"/>
      <c r="AB701" s="789"/>
      <c r="AC701" s="70"/>
      <c r="AD701" s="71"/>
      <c r="AE701" s="72"/>
    </row>
    <row r="702" spans="1:31" s="851" customFormat="1">
      <c r="A702" s="857"/>
      <c r="B702" s="847"/>
      <c r="C702" s="852"/>
      <c r="D702" s="853"/>
      <c r="E702" s="847"/>
      <c r="F702" s="848"/>
      <c r="G702" s="66"/>
      <c r="H702" s="23"/>
      <c r="I702" s="23"/>
      <c r="J702" s="23"/>
      <c r="K702" s="23"/>
      <c r="L702" s="23"/>
      <c r="M702" s="23"/>
      <c r="N702" s="23"/>
      <c r="O702" s="23"/>
      <c r="P702" s="23"/>
      <c r="Q702" s="23"/>
      <c r="R702" s="23"/>
      <c r="S702" s="23"/>
      <c r="T702" s="23"/>
      <c r="U702" s="23"/>
      <c r="V702" s="23"/>
      <c r="W702" s="33"/>
      <c r="X702" s="386"/>
      <c r="Y702" s="386"/>
      <c r="Z702" s="386"/>
      <c r="AA702" s="386"/>
      <c r="AB702" s="34"/>
      <c r="AC702" s="73"/>
      <c r="AD702" s="74"/>
      <c r="AE702" s="75"/>
    </row>
    <row r="703" spans="1:31" s="851" customFormat="1">
      <c r="A703" s="839"/>
      <c r="B703" s="841"/>
      <c r="C703" s="843"/>
      <c r="D703" s="838"/>
      <c r="E703" s="841"/>
      <c r="F703" s="842"/>
      <c r="G703" s="25"/>
      <c r="W703" s="28"/>
      <c r="X703" s="855"/>
      <c r="Y703" s="855"/>
      <c r="Z703" s="855"/>
      <c r="AA703" s="855"/>
      <c r="AB703" s="856"/>
      <c r="AC703" s="70"/>
      <c r="AD703" s="71"/>
      <c r="AE703" s="72"/>
    </row>
    <row r="704" spans="1:31" ht="13.5" customHeight="1">
      <c r="A704" s="1304" t="s">
        <v>786</v>
      </c>
      <c r="B704" s="744">
        <v>34</v>
      </c>
      <c r="C704" s="1264" t="s">
        <v>488</v>
      </c>
      <c r="D704" s="1265" t="s">
        <v>1081</v>
      </c>
      <c r="E704" s="1266" t="s">
        <v>487</v>
      </c>
      <c r="F704" s="1267"/>
      <c r="G704" s="25"/>
      <c r="H704" s="1268" t="s">
        <v>71</v>
      </c>
      <c r="I704" s="1268"/>
      <c r="J704" s="1268"/>
      <c r="K704" s="1268"/>
      <c r="L704" s="1268"/>
      <c r="M704" s="1268"/>
      <c r="N704" s="1268"/>
      <c r="O704" s="1246" t="s">
        <v>154</v>
      </c>
      <c r="P704" s="1246"/>
      <c r="Q704" s="1246"/>
      <c r="R704" s="1246"/>
      <c r="S704" s="1246"/>
      <c r="T704" s="1246"/>
      <c r="U704" s="1246"/>
      <c r="V704" s="1246"/>
      <c r="W704" s="1246"/>
      <c r="X704" s="788"/>
      <c r="Y704" s="788"/>
      <c r="Z704" s="788"/>
      <c r="AA704" s="788"/>
      <c r="AB704" s="789"/>
      <c r="AC704" s="1261" t="s">
        <v>569</v>
      </c>
      <c r="AD704" s="1262"/>
      <c r="AE704" s="1263"/>
    </row>
    <row r="705" spans="1:31">
      <c r="A705" s="1304"/>
      <c r="B705" s="744"/>
      <c r="C705" s="1264"/>
      <c r="D705" s="1265"/>
      <c r="E705" s="1266"/>
      <c r="F705" s="1267"/>
      <c r="G705" s="25"/>
      <c r="H705" s="1268"/>
      <c r="I705" s="1268"/>
      <c r="J705" s="1268"/>
      <c r="K705" s="1268"/>
      <c r="L705" s="1268"/>
      <c r="M705" s="1268"/>
      <c r="N705" s="1268"/>
      <c r="O705" s="1246"/>
      <c r="P705" s="1246"/>
      <c r="Q705" s="1246"/>
      <c r="R705" s="1246"/>
      <c r="S705" s="1246"/>
      <c r="T705" s="1246"/>
      <c r="U705" s="1246"/>
      <c r="V705" s="1246"/>
      <c r="W705" s="1246"/>
      <c r="X705" s="788"/>
      <c r="Y705" s="788"/>
      <c r="Z705" s="788"/>
      <c r="AA705" s="788"/>
      <c r="AB705" s="789"/>
      <c r="AC705" s="1261"/>
      <c r="AD705" s="1262"/>
      <c r="AE705" s="1263"/>
    </row>
    <row r="706" spans="1:31">
      <c r="A706" s="747"/>
      <c r="B706" s="744"/>
      <c r="C706" s="1264"/>
      <c r="D706" s="768"/>
      <c r="E706" s="1266"/>
      <c r="F706" s="1267"/>
      <c r="G706" s="25"/>
      <c r="H706" s="755"/>
      <c r="I706" s="755"/>
      <c r="J706" s="755"/>
      <c r="K706" s="755"/>
      <c r="L706" s="755"/>
      <c r="M706" s="755"/>
      <c r="N706" s="755"/>
      <c r="O706" s="755"/>
      <c r="P706" s="755"/>
      <c r="Q706" s="755"/>
      <c r="R706" s="755"/>
      <c r="S706" s="755"/>
      <c r="T706" s="755"/>
      <c r="U706" s="755"/>
      <c r="V706" s="755"/>
      <c r="W706" s="788"/>
      <c r="X706" s="788"/>
      <c r="Y706" s="788"/>
      <c r="Z706" s="788"/>
      <c r="AA706" s="788"/>
      <c r="AB706" s="789"/>
      <c r="AC706" s="70"/>
      <c r="AD706" s="71"/>
      <c r="AE706" s="72"/>
    </row>
    <row r="707" spans="1:31">
      <c r="A707" s="747"/>
      <c r="B707" s="744"/>
      <c r="C707" s="742"/>
      <c r="D707" s="768"/>
      <c r="E707" s="744"/>
      <c r="F707" s="745"/>
      <c r="G707" s="25"/>
      <c r="H707" s="1141" t="s">
        <v>88</v>
      </c>
      <c r="I707" s="1141"/>
      <c r="J707" s="1141"/>
      <c r="K707" s="1141"/>
      <c r="L707" s="1141"/>
      <c r="M707" s="1141"/>
      <c r="N707" s="1141"/>
      <c r="O707" s="1141"/>
      <c r="P707" s="1141"/>
      <c r="Q707" s="1141"/>
      <c r="R707" s="1141"/>
      <c r="S707" s="28"/>
      <c r="T707" s="28"/>
      <c r="U707" s="28"/>
      <c r="V707" s="28"/>
      <c r="W707" s="788"/>
      <c r="X707" s="788"/>
      <c r="Y707" s="788"/>
      <c r="Z707" s="788"/>
      <c r="AA707" s="788"/>
      <c r="AB707" s="789"/>
      <c r="AC707" s="70"/>
      <c r="AD707" s="71"/>
      <c r="AE707" s="72"/>
    </row>
    <row r="708" spans="1:31">
      <c r="A708" s="747"/>
      <c r="B708" s="744"/>
      <c r="C708" s="742"/>
      <c r="D708" s="768"/>
      <c r="E708" s="744"/>
      <c r="F708" s="745"/>
      <c r="G708" s="25"/>
      <c r="H708" s="1822"/>
      <c r="I708" s="1822"/>
      <c r="J708" s="1822"/>
      <c r="K708" s="1822"/>
      <c r="L708" s="1822"/>
      <c r="M708" s="1822"/>
      <c r="N708" s="1822"/>
      <c r="O708" s="1078" t="s">
        <v>489</v>
      </c>
      <c r="P708" s="1078"/>
      <c r="Q708" s="1078"/>
      <c r="R708" s="1078"/>
      <c r="S708" s="1078" t="s">
        <v>40</v>
      </c>
      <c r="T708" s="1078"/>
      <c r="U708" s="1078"/>
      <c r="V708" s="1078"/>
      <c r="W708" s="755"/>
      <c r="X708" s="755"/>
      <c r="Y708" s="755"/>
      <c r="Z708" s="755"/>
      <c r="AA708" s="755"/>
      <c r="AB708" s="789"/>
      <c r="AC708" s="70"/>
      <c r="AD708" s="71"/>
      <c r="AE708" s="72"/>
    </row>
    <row r="709" spans="1:31">
      <c r="A709" s="747"/>
      <c r="B709" s="744"/>
      <c r="C709" s="742"/>
      <c r="D709" s="768"/>
      <c r="E709" s="744"/>
      <c r="F709" s="745"/>
      <c r="G709" s="25"/>
      <c r="H709" s="1078" t="s">
        <v>102</v>
      </c>
      <c r="I709" s="1078"/>
      <c r="J709" s="1078"/>
      <c r="K709" s="1078" t="s">
        <v>11</v>
      </c>
      <c r="L709" s="1078"/>
      <c r="M709" s="1078"/>
      <c r="N709" s="1078"/>
      <c r="O709" s="1142" t="s">
        <v>160</v>
      </c>
      <c r="P709" s="1143"/>
      <c r="Q709" s="1143"/>
      <c r="R709" s="1144"/>
      <c r="S709" s="1142" t="s">
        <v>160</v>
      </c>
      <c r="T709" s="1143"/>
      <c r="U709" s="1143"/>
      <c r="V709" s="1144"/>
      <c r="W709" s="755"/>
      <c r="X709" s="755"/>
      <c r="Y709" s="755"/>
      <c r="Z709" s="755"/>
      <c r="AA709" s="755"/>
      <c r="AB709" s="789"/>
      <c r="AC709" s="70"/>
      <c r="AD709" s="71"/>
      <c r="AE709" s="72"/>
    </row>
    <row r="710" spans="1:31">
      <c r="A710" s="747"/>
      <c r="B710" s="744"/>
      <c r="C710" s="742"/>
      <c r="D710" s="768"/>
      <c r="E710" s="744"/>
      <c r="F710" s="745"/>
      <c r="G710" s="25"/>
      <c r="H710" s="1078"/>
      <c r="I710" s="1078"/>
      <c r="J710" s="1078"/>
      <c r="K710" s="1078" t="s">
        <v>77</v>
      </c>
      <c r="L710" s="1078"/>
      <c r="M710" s="1078"/>
      <c r="N710" s="1078"/>
      <c r="O710" s="1142" t="s">
        <v>160</v>
      </c>
      <c r="P710" s="1143"/>
      <c r="Q710" s="1143"/>
      <c r="R710" s="1144"/>
      <c r="S710" s="1142" t="s">
        <v>160</v>
      </c>
      <c r="T710" s="1143"/>
      <c r="U710" s="1143"/>
      <c r="V710" s="1144"/>
      <c r="W710" s="755"/>
      <c r="X710" s="755"/>
      <c r="Y710" s="755"/>
      <c r="Z710" s="755"/>
      <c r="AA710" s="755"/>
      <c r="AB710" s="789"/>
      <c r="AC710" s="70"/>
      <c r="AD710" s="71"/>
      <c r="AE710" s="72"/>
    </row>
    <row r="711" spans="1:31">
      <c r="A711" s="747"/>
      <c r="B711" s="744"/>
      <c r="C711" s="742"/>
      <c r="D711" s="768"/>
      <c r="E711" s="744"/>
      <c r="F711" s="745"/>
      <c r="G711" s="25"/>
      <c r="H711" s="1078" t="s">
        <v>103</v>
      </c>
      <c r="I711" s="1078"/>
      <c r="J711" s="1078"/>
      <c r="K711" s="1078" t="s">
        <v>11</v>
      </c>
      <c r="L711" s="1078"/>
      <c r="M711" s="1078"/>
      <c r="N711" s="1078"/>
      <c r="O711" s="1142" t="s">
        <v>160</v>
      </c>
      <c r="P711" s="1143"/>
      <c r="Q711" s="1143"/>
      <c r="R711" s="1144"/>
      <c r="S711" s="1142" t="s">
        <v>160</v>
      </c>
      <c r="T711" s="1143"/>
      <c r="U711" s="1143"/>
      <c r="V711" s="1144"/>
      <c r="W711" s="755"/>
      <c r="X711" s="755"/>
      <c r="Y711" s="755"/>
      <c r="Z711" s="755"/>
      <c r="AA711" s="755"/>
      <c r="AB711" s="789"/>
      <c r="AC711" s="70"/>
      <c r="AD711" s="71"/>
      <c r="AE711" s="72"/>
    </row>
    <row r="712" spans="1:31">
      <c r="A712" s="747"/>
      <c r="B712" s="744"/>
      <c r="C712" s="742"/>
      <c r="D712" s="768"/>
      <c r="E712" s="744"/>
      <c r="F712" s="745"/>
      <c r="G712" s="25"/>
      <c r="H712" s="1078"/>
      <c r="I712" s="1078"/>
      <c r="J712" s="1078"/>
      <c r="K712" s="1078" t="s">
        <v>77</v>
      </c>
      <c r="L712" s="1078"/>
      <c r="M712" s="1078"/>
      <c r="N712" s="1078"/>
      <c r="O712" s="1142" t="s">
        <v>160</v>
      </c>
      <c r="P712" s="1143"/>
      <c r="Q712" s="1143"/>
      <c r="R712" s="1144"/>
      <c r="S712" s="1142" t="s">
        <v>199</v>
      </c>
      <c r="T712" s="1143"/>
      <c r="U712" s="1143"/>
      <c r="V712" s="1144"/>
      <c r="W712" s="755"/>
      <c r="X712" s="755"/>
      <c r="Y712" s="755"/>
      <c r="Z712" s="755"/>
      <c r="AA712" s="755"/>
      <c r="AB712" s="789"/>
      <c r="AC712" s="70"/>
      <c r="AD712" s="71"/>
      <c r="AE712" s="72"/>
    </row>
    <row r="713" spans="1:31">
      <c r="A713" s="774"/>
      <c r="B713" s="738"/>
      <c r="C713" s="282"/>
      <c r="D713" s="780"/>
      <c r="E713" s="738"/>
      <c r="F713" s="283"/>
      <c r="G713" s="276"/>
      <c r="H713" s="284"/>
      <c r="I713" s="284"/>
      <c r="J713" s="284"/>
      <c r="K713" s="284"/>
      <c r="L713" s="284"/>
      <c r="M713" s="284"/>
      <c r="N713" s="284"/>
      <c r="O713" s="284"/>
      <c r="P713" s="284"/>
      <c r="Q713" s="284"/>
      <c r="R713" s="284"/>
      <c r="S713" s="284"/>
      <c r="T713" s="284"/>
      <c r="U713" s="284"/>
      <c r="V713" s="284"/>
      <c r="W713" s="284"/>
      <c r="X713" s="284"/>
      <c r="Y713" s="284"/>
      <c r="Z713" s="284"/>
      <c r="AA713" s="284"/>
      <c r="AB713" s="285"/>
      <c r="AC713" s="278"/>
      <c r="AD713" s="279"/>
      <c r="AE713" s="280"/>
    </row>
    <row r="714" spans="1:31">
      <c r="A714" s="747"/>
      <c r="B714" s="744"/>
      <c r="C714" s="742"/>
      <c r="D714" s="768"/>
      <c r="E714" s="744"/>
      <c r="F714" s="745"/>
      <c r="G714" s="25"/>
      <c r="H714" s="1851" t="s">
        <v>490</v>
      </c>
      <c r="I714" s="1851"/>
      <c r="J714" s="1851"/>
      <c r="K714" s="1851"/>
      <c r="L714" s="1851"/>
      <c r="M714" s="1851"/>
      <c r="N714" s="1851"/>
      <c r="O714" s="1851"/>
      <c r="P714" s="1851"/>
      <c r="Q714" s="1851"/>
      <c r="R714" s="1851"/>
      <c r="S714" s="1851"/>
      <c r="T714" s="1851"/>
      <c r="U714" s="1851"/>
      <c r="V714" s="1851"/>
      <c r="W714" s="790"/>
      <c r="X714" s="790"/>
      <c r="Y714" s="790"/>
      <c r="Z714" s="790"/>
      <c r="AA714" s="790"/>
      <c r="AB714" s="789"/>
      <c r="AC714" s="70"/>
      <c r="AD714" s="71"/>
      <c r="AE714" s="72"/>
    </row>
    <row r="715" spans="1:31">
      <c r="A715" s="747"/>
      <c r="B715" s="744"/>
      <c r="C715" s="742"/>
      <c r="D715" s="768"/>
      <c r="E715" s="744"/>
      <c r="F715" s="745"/>
      <c r="G715" s="25"/>
      <c r="H715" s="1322"/>
      <c r="I715" s="1323"/>
      <c r="J715" s="1323"/>
      <c r="K715" s="1323"/>
      <c r="L715" s="1323"/>
      <c r="M715" s="1323"/>
      <c r="N715" s="1323"/>
      <c r="O715" s="1323"/>
      <c r="P715" s="1323"/>
      <c r="Q715" s="1323"/>
      <c r="R715" s="1323"/>
      <c r="S715" s="1323"/>
      <c r="T715" s="1323"/>
      <c r="U715" s="1323"/>
      <c r="V715" s="1323"/>
      <c r="W715" s="1323"/>
      <c r="X715" s="1323"/>
      <c r="Y715" s="1323"/>
      <c r="Z715" s="1323"/>
      <c r="AA715" s="1324"/>
      <c r="AB715" s="789"/>
      <c r="AC715" s="70"/>
      <c r="AD715" s="71"/>
      <c r="AE715" s="72"/>
    </row>
    <row r="716" spans="1:31">
      <c r="A716" s="747"/>
      <c r="B716" s="744"/>
      <c r="C716" s="742"/>
      <c r="D716" s="768"/>
      <c r="E716" s="744"/>
      <c r="F716" s="745"/>
      <c r="G716" s="25"/>
      <c r="H716" s="1871"/>
      <c r="I716" s="1872"/>
      <c r="J716" s="1872"/>
      <c r="K716" s="1872"/>
      <c r="L716" s="1872"/>
      <c r="M716" s="1872"/>
      <c r="N716" s="1872"/>
      <c r="O716" s="1872"/>
      <c r="P716" s="1872"/>
      <c r="Q716" s="1872"/>
      <c r="R716" s="1872"/>
      <c r="S716" s="1872"/>
      <c r="T716" s="1872"/>
      <c r="U716" s="1872"/>
      <c r="V716" s="1872"/>
      <c r="W716" s="1872"/>
      <c r="X716" s="1872"/>
      <c r="Y716" s="1872"/>
      <c r="Z716" s="1872"/>
      <c r="AA716" s="1873"/>
      <c r="AB716" s="789"/>
      <c r="AC716" s="70"/>
      <c r="AD716" s="71"/>
      <c r="AE716" s="72"/>
    </row>
    <row r="717" spans="1:31">
      <c r="A717" s="747"/>
      <c r="B717" s="744"/>
      <c r="C717" s="742"/>
      <c r="D717" s="768"/>
      <c r="E717" s="744"/>
      <c r="F717" s="745"/>
      <c r="G717" s="25"/>
      <c r="H717" s="1871"/>
      <c r="I717" s="1872"/>
      <c r="J717" s="1872"/>
      <c r="K717" s="1872"/>
      <c r="L717" s="1872"/>
      <c r="M717" s="1872"/>
      <c r="N717" s="1872"/>
      <c r="O717" s="1872"/>
      <c r="P717" s="1872"/>
      <c r="Q717" s="1872"/>
      <c r="R717" s="1872"/>
      <c r="S717" s="1872"/>
      <c r="T717" s="1872"/>
      <c r="U717" s="1872"/>
      <c r="V717" s="1872"/>
      <c r="W717" s="1872"/>
      <c r="X717" s="1872"/>
      <c r="Y717" s="1872"/>
      <c r="Z717" s="1872"/>
      <c r="AA717" s="1873"/>
      <c r="AB717" s="789"/>
      <c r="AC717" s="70"/>
      <c r="AD717" s="71"/>
      <c r="AE717" s="72"/>
    </row>
    <row r="718" spans="1:31">
      <c r="A718" s="747"/>
      <c r="B718" s="744"/>
      <c r="C718" s="742"/>
      <c r="D718" s="768"/>
      <c r="E718" s="744"/>
      <c r="F718" s="745"/>
      <c r="G718" s="25"/>
      <c r="H718" s="1325"/>
      <c r="I718" s="1326"/>
      <c r="J718" s="1326"/>
      <c r="K718" s="1326"/>
      <c r="L718" s="1326"/>
      <c r="M718" s="1326"/>
      <c r="N718" s="1326"/>
      <c r="O718" s="1326"/>
      <c r="P718" s="1326"/>
      <c r="Q718" s="1326"/>
      <c r="R718" s="1326"/>
      <c r="S718" s="1326"/>
      <c r="T718" s="1326"/>
      <c r="U718" s="1326"/>
      <c r="V718" s="1326"/>
      <c r="W718" s="1326"/>
      <c r="X718" s="1326"/>
      <c r="Y718" s="1326"/>
      <c r="Z718" s="1326"/>
      <c r="AA718" s="1327"/>
      <c r="AB718" s="789"/>
      <c r="AC718" s="70"/>
      <c r="AD718" s="71"/>
      <c r="AE718" s="72"/>
    </row>
    <row r="719" spans="1:31" s="755" customFormat="1">
      <c r="A719" s="747"/>
      <c r="B719" s="744"/>
      <c r="C719" s="742"/>
      <c r="D719" s="768"/>
      <c r="E719" s="744"/>
      <c r="F719" s="745"/>
      <c r="G719" s="25"/>
      <c r="H719" s="749"/>
      <c r="I719" s="749"/>
      <c r="J719" s="749"/>
      <c r="K719" s="749"/>
      <c r="L719" s="749"/>
      <c r="M719" s="749"/>
      <c r="N719" s="749"/>
      <c r="O719" s="749"/>
      <c r="P719" s="749"/>
      <c r="Q719" s="749"/>
      <c r="R719" s="749"/>
      <c r="S719" s="749"/>
      <c r="T719" s="749"/>
      <c r="U719" s="749"/>
      <c r="V719" s="749"/>
      <c r="W719" s="749"/>
      <c r="X719" s="749"/>
      <c r="Y719" s="749"/>
      <c r="Z719" s="749"/>
      <c r="AA719" s="749"/>
      <c r="AB719" s="789"/>
      <c r="AC719" s="70"/>
      <c r="AD719" s="71"/>
      <c r="AE719" s="72"/>
    </row>
    <row r="720" spans="1:31" ht="9.75" customHeight="1">
      <c r="A720" s="839"/>
      <c r="B720" s="841"/>
      <c r="C720" s="843"/>
      <c r="D720" s="838"/>
      <c r="E720" s="841"/>
      <c r="F720" s="842"/>
      <c r="G720" s="25"/>
      <c r="H720" s="855"/>
      <c r="I720" s="855"/>
      <c r="J720" s="24"/>
      <c r="K720" s="24"/>
      <c r="L720" s="67"/>
      <c r="M720" s="67"/>
      <c r="N720" s="67"/>
      <c r="O720" s="67"/>
      <c r="P720" s="67"/>
      <c r="Q720" s="67"/>
      <c r="R720" s="67"/>
      <c r="S720" s="67"/>
      <c r="T720" s="850"/>
      <c r="U720" s="850"/>
      <c r="V720" s="850"/>
      <c r="W720" s="850"/>
      <c r="X720" s="855"/>
      <c r="Y720" s="855"/>
      <c r="Z720" s="855"/>
      <c r="AA720" s="855"/>
      <c r="AB720" s="856"/>
      <c r="AC720" s="70"/>
      <c r="AD720" s="71"/>
      <c r="AE720" s="72"/>
    </row>
    <row r="721" spans="1:31" ht="6.75" customHeight="1">
      <c r="A721" s="661"/>
      <c r="B721" s="658"/>
      <c r="C721" s="662"/>
      <c r="D721" s="663"/>
      <c r="E721" s="1861"/>
      <c r="F721" s="1862"/>
      <c r="G721" s="659"/>
      <c r="H721" s="660"/>
      <c r="I721" s="660"/>
      <c r="J721" s="664"/>
      <c r="K721" s="664"/>
      <c r="L721" s="665"/>
      <c r="M721" s="665"/>
      <c r="N721" s="665"/>
      <c r="O721" s="665"/>
      <c r="P721" s="665"/>
      <c r="Q721" s="665"/>
      <c r="R721" s="665"/>
      <c r="S721" s="665"/>
      <c r="T721" s="666"/>
      <c r="U721" s="666"/>
      <c r="V721" s="666"/>
      <c r="W721" s="666"/>
      <c r="X721" s="623"/>
      <c r="Y721" s="623"/>
      <c r="Z721" s="623"/>
      <c r="AA721" s="623"/>
      <c r="AB721" s="624"/>
      <c r="AC721" s="70"/>
      <c r="AD721" s="71"/>
      <c r="AE721" s="72"/>
    </row>
    <row r="722" spans="1:31" ht="13.5" customHeight="1">
      <c r="A722" s="1870" t="s">
        <v>1336</v>
      </c>
      <c r="B722" s="561">
        <v>35</v>
      </c>
      <c r="C722" s="1264" t="s">
        <v>491</v>
      </c>
      <c r="D722" s="1265" t="s">
        <v>357</v>
      </c>
      <c r="E722" s="1266" t="s">
        <v>787</v>
      </c>
      <c r="F722" s="1267"/>
      <c r="G722" s="25"/>
      <c r="H722" s="1268" t="s">
        <v>71</v>
      </c>
      <c r="I722" s="1268"/>
      <c r="J722" s="1268"/>
      <c r="K722" s="1268"/>
      <c r="L722" s="1268"/>
      <c r="M722" s="1268"/>
      <c r="N722" s="1268"/>
      <c r="O722" s="1246" t="s">
        <v>154</v>
      </c>
      <c r="P722" s="1246"/>
      <c r="Q722" s="1246"/>
      <c r="R722" s="1246"/>
      <c r="S722" s="1246"/>
      <c r="T722" s="1246"/>
      <c r="U722" s="1246"/>
      <c r="V722" s="1246"/>
      <c r="W722" s="1246"/>
      <c r="Y722" s="623"/>
      <c r="Z722" s="623"/>
      <c r="AA722" s="623"/>
      <c r="AB722" s="624"/>
      <c r="AC722" s="1261" t="s">
        <v>558</v>
      </c>
      <c r="AD722" s="1262"/>
      <c r="AE722" s="1263"/>
    </row>
    <row r="723" spans="1:31">
      <c r="A723" s="1870"/>
      <c r="B723" s="561"/>
      <c r="C723" s="1264"/>
      <c r="D723" s="1265"/>
      <c r="E723" s="1266"/>
      <c r="F723" s="1267"/>
      <c r="G723" s="25"/>
      <c r="H723" s="1268"/>
      <c r="I723" s="1268"/>
      <c r="J723" s="1268"/>
      <c r="K723" s="1268"/>
      <c r="L723" s="1268"/>
      <c r="M723" s="1268"/>
      <c r="N723" s="1268"/>
      <c r="O723" s="1246"/>
      <c r="P723" s="1246"/>
      <c r="Q723" s="1246"/>
      <c r="R723" s="1246"/>
      <c r="S723" s="1246"/>
      <c r="T723" s="1246"/>
      <c r="U723" s="1246"/>
      <c r="V723" s="1246"/>
      <c r="W723" s="1246"/>
      <c r="Y723" s="623"/>
      <c r="Z723" s="623"/>
      <c r="AA723" s="623"/>
      <c r="AB723" s="624"/>
      <c r="AC723" s="1261"/>
      <c r="AD723" s="1262"/>
      <c r="AE723" s="1263"/>
    </row>
    <row r="724" spans="1:31">
      <c r="A724" s="576"/>
      <c r="B724" s="561"/>
      <c r="C724" s="581"/>
      <c r="D724" s="588"/>
      <c r="E724" s="1266"/>
      <c r="F724" s="1267"/>
      <c r="G724" s="25"/>
      <c r="H724" s="571"/>
      <c r="I724" s="571"/>
      <c r="J724" s="571"/>
      <c r="K724" s="571"/>
      <c r="L724" s="571"/>
      <c r="M724" s="571"/>
      <c r="N724" s="571"/>
      <c r="O724" s="571"/>
      <c r="P724" s="571"/>
      <c r="Q724" s="571"/>
      <c r="R724" s="571"/>
      <c r="S724" s="571"/>
      <c r="T724" s="571"/>
      <c r="U724" s="571"/>
      <c r="V724" s="571"/>
      <c r="W724" s="571"/>
      <c r="Y724" s="623"/>
      <c r="Z724" s="623"/>
      <c r="AA724" s="623"/>
      <c r="AB724" s="624"/>
      <c r="AC724" s="70"/>
      <c r="AD724" s="71"/>
      <c r="AE724" s="72"/>
    </row>
    <row r="725" spans="1:31">
      <c r="A725" s="576"/>
      <c r="B725" s="561"/>
      <c r="C725" s="581"/>
      <c r="D725" s="588"/>
      <c r="E725" s="561"/>
      <c r="F725" s="562"/>
      <c r="G725" s="25"/>
      <c r="H725" s="1889" t="s">
        <v>492</v>
      </c>
      <c r="I725" s="1889"/>
      <c r="J725" s="1889"/>
      <c r="K725" s="1889"/>
      <c r="L725" s="1889"/>
      <c r="M725" s="1889"/>
      <c r="N725" s="1889"/>
      <c r="O725" s="1889" t="s">
        <v>493</v>
      </c>
      <c r="P725" s="1889"/>
      <c r="Q725" s="1889"/>
      <c r="R725" s="1889"/>
      <c r="S725" s="1889"/>
      <c r="T725" s="1889"/>
      <c r="U725" s="1889"/>
      <c r="V725" s="1890" t="s">
        <v>494</v>
      </c>
      <c r="W725" s="1891"/>
      <c r="X725" s="1892"/>
      <c r="Y725" s="623"/>
      <c r="Z725" s="623"/>
      <c r="AA725" s="623"/>
      <c r="AB725" s="624"/>
      <c r="AC725" s="70"/>
      <c r="AD725" s="71"/>
      <c r="AE725" s="72"/>
    </row>
    <row r="726" spans="1:31">
      <c r="A726" s="576"/>
      <c r="B726" s="561"/>
      <c r="C726" s="581"/>
      <c r="D726" s="588"/>
      <c r="E726" s="561"/>
      <c r="F726" s="562"/>
      <c r="G726" s="25"/>
      <c r="H726" s="1874"/>
      <c r="I726" s="1874"/>
      <c r="J726" s="1874"/>
      <c r="K726" s="1874"/>
      <c r="L726" s="1874"/>
      <c r="M726" s="1874"/>
      <c r="N726" s="1874"/>
      <c r="O726" s="1874"/>
      <c r="P726" s="1874"/>
      <c r="Q726" s="1874"/>
      <c r="R726" s="1874"/>
      <c r="S726" s="1874"/>
      <c r="T726" s="1874"/>
      <c r="U726" s="1874"/>
      <c r="V726" s="1875"/>
      <c r="W726" s="1876"/>
      <c r="X726" s="125" t="s">
        <v>9</v>
      </c>
      <c r="Y726" s="623"/>
      <c r="Z726" s="623"/>
      <c r="AA726" s="623"/>
      <c r="AB726" s="624"/>
      <c r="AC726" s="70"/>
      <c r="AD726" s="71"/>
      <c r="AE726" s="72"/>
    </row>
    <row r="727" spans="1:31">
      <c r="A727" s="576"/>
      <c r="B727" s="561"/>
      <c r="C727" s="581"/>
      <c r="D727" s="588"/>
      <c r="E727" s="561"/>
      <c r="F727" s="562"/>
      <c r="G727" s="25"/>
      <c r="H727" s="1874"/>
      <c r="I727" s="1874"/>
      <c r="J727" s="1874"/>
      <c r="K727" s="1874"/>
      <c r="L727" s="1874"/>
      <c r="M727" s="1874"/>
      <c r="N727" s="1874"/>
      <c r="O727" s="1874"/>
      <c r="P727" s="1874"/>
      <c r="Q727" s="1874"/>
      <c r="R727" s="1874"/>
      <c r="S727" s="1874"/>
      <c r="T727" s="1874"/>
      <c r="U727" s="1874"/>
      <c r="V727" s="1875"/>
      <c r="W727" s="1876"/>
      <c r="X727" s="125" t="s">
        <v>9</v>
      </c>
      <c r="Y727" s="623"/>
      <c r="Z727" s="623"/>
      <c r="AA727" s="623"/>
      <c r="AB727" s="624"/>
      <c r="AC727" s="70"/>
      <c r="AD727" s="71"/>
      <c r="AE727" s="72"/>
    </row>
    <row r="728" spans="1:31">
      <c r="A728" s="576"/>
      <c r="B728" s="561"/>
      <c r="C728" s="581"/>
      <c r="D728" s="588"/>
      <c r="E728" s="561"/>
      <c r="F728" s="562"/>
      <c r="G728" s="25"/>
      <c r="H728" s="1874"/>
      <c r="I728" s="1874"/>
      <c r="J728" s="1874"/>
      <c r="K728" s="1874"/>
      <c r="L728" s="1874"/>
      <c r="M728" s="1874"/>
      <c r="N728" s="1874"/>
      <c r="O728" s="1874"/>
      <c r="P728" s="1874"/>
      <c r="Q728" s="1874"/>
      <c r="R728" s="1874"/>
      <c r="S728" s="1874"/>
      <c r="T728" s="1874"/>
      <c r="U728" s="1874"/>
      <c r="V728" s="1875"/>
      <c r="W728" s="1876"/>
      <c r="X728" s="125" t="s">
        <v>9</v>
      </c>
      <c r="Y728" s="623"/>
      <c r="Z728" s="623"/>
      <c r="AA728" s="623"/>
      <c r="AB728" s="624"/>
      <c r="AC728" s="70"/>
      <c r="AD728" s="71"/>
      <c r="AE728" s="72"/>
    </row>
    <row r="729" spans="1:31">
      <c r="A729" s="576"/>
      <c r="B729" s="561"/>
      <c r="C729" s="581"/>
      <c r="D729" s="588"/>
      <c r="E729" s="561"/>
      <c r="F729" s="562"/>
      <c r="G729" s="25"/>
      <c r="H729" s="1874"/>
      <c r="I729" s="1874"/>
      <c r="J729" s="1874"/>
      <c r="K729" s="1874"/>
      <c r="L729" s="1874"/>
      <c r="M729" s="1874"/>
      <c r="N729" s="1874"/>
      <c r="O729" s="1874"/>
      <c r="P729" s="1874"/>
      <c r="Q729" s="1874"/>
      <c r="R729" s="1874"/>
      <c r="S729" s="1874"/>
      <c r="T729" s="1874"/>
      <c r="U729" s="1874"/>
      <c r="V729" s="1875"/>
      <c r="W729" s="1876"/>
      <c r="X729" s="125" t="s">
        <v>9</v>
      </c>
      <c r="Y729" s="623"/>
      <c r="Z729" s="623"/>
      <c r="AA729" s="623"/>
      <c r="AB729" s="624"/>
      <c r="AC729" s="70"/>
      <c r="AD729" s="71"/>
      <c r="AE729" s="72"/>
    </row>
    <row r="730" spans="1:31">
      <c r="A730" s="576"/>
      <c r="B730" s="561"/>
      <c r="C730" s="581"/>
      <c r="D730" s="588"/>
      <c r="E730" s="561"/>
      <c r="F730" s="562"/>
      <c r="G730" s="25"/>
      <c r="H730" s="1874"/>
      <c r="I730" s="1874"/>
      <c r="J730" s="1874"/>
      <c r="K730" s="1874"/>
      <c r="L730" s="1874"/>
      <c r="M730" s="1874"/>
      <c r="N730" s="1874"/>
      <c r="O730" s="1874"/>
      <c r="P730" s="1874"/>
      <c r="Q730" s="1874"/>
      <c r="R730" s="1874"/>
      <c r="S730" s="1874"/>
      <c r="T730" s="1874"/>
      <c r="U730" s="1874"/>
      <c r="V730" s="1875"/>
      <c r="W730" s="1876"/>
      <c r="X730" s="125" t="s">
        <v>9</v>
      </c>
      <c r="Y730" s="623"/>
      <c r="Z730" s="623"/>
      <c r="AA730" s="623"/>
      <c r="AB730" s="624"/>
      <c r="AC730" s="70"/>
      <c r="AD730" s="71"/>
      <c r="AE730" s="72"/>
    </row>
    <row r="731" spans="1:31">
      <c r="A731" s="576"/>
      <c r="B731" s="561"/>
      <c r="C731" s="581"/>
      <c r="D731" s="588"/>
      <c r="E731" s="561"/>
      <c r="F731" s="562"/>
      <c r="G731" s="25"/>
      <c r="H731" s="1874"/>
      <c r="I731" s="1874"/>
      <c r="J731" s="1874"/>
      <c r="K731" s="1874"/>
      <c r="L731" s="1874"/>
      <c r="M731" s="1874"/>
      <c r="N731" s="1874"/>
      <c r="O731" s="1874"/>
      <c r="P731" s="1874"/>
      <c r="Q731" s="1874"/>
      <c r="R731" s="1874"/>
      <c r="S731" s="1874"/>
      <c r="T731" s="1874"/>
      <c r="U731" s="1874"/>
      <c r="V731" s="1875"/>
      <c r="W731" s="1876"/>
      <c r="X731" s="125" t="s">
        <v>9</v>
      </c>
      <c r="Y731" s="623"/>
      <c r="Z731" s="623"/>
      <c r="AA731" s="623"/>
      <c r="AB731" s="624"/>
      <c r="AC731" s="70"/>
      <c r="AD731" s="71"/>
      <c r="AE731" s="72"/>
    </row>
    <row r="732" spans="1:31">
      <c r="A732" s="576"/>
      <c r="B732" s="561"/>
      <c r="C732" s="581"/>
      <c r="D732" s="588"/>
      <c r="E732" s="561"/>
      <c r="F732" s="562"/>
      <c r="G732" s="25"/>
      <c r="H732" s="1874"/>
      <c r="I732" s="1874"/>
      <c r="J732" s="1874"/>
      <c r="K732" s="1874"/>
      <c r="L732" s="1874"/>
      <c r="M732" s="1874"/>
      <c r="N732" s="1874"/>
      <c r="O732" s="1874"/>
      <c r="P732" s="1874"/>
      <c r="Q732" s="1874"/>
      <c r="R732" s="1874"/>
      <c r="S732" s="1874"/>
      <c r="T732" s="1874"/>
      <c r="U732" s="1874"/>
      <c r="V732" s="1875"/>
      <c r="W732" s="1876"/>
      <c r="X732" s="125" t="s">
        <v>9</v>
      </c>
      <c r="Y732" s="623"/>
      <c r="Z732" s="623"/>
      <c r="AA732" s="623"/>
      <c r="AB732" s="624"/>
      <c r="AC732" s="70"/>
      <c r="AD732" s="71"/>
      <c r="AE732" s="72"/>
    </row>
    <row r="733" spans="1:31">
      <c r="A733" s="576"/>
      <c r="B733" s="561"/>
      <c r="C733" s="581"/>
      <c r="D733" s="588"/>
      <c r="E733" s="561"/>
      <c r="F733" s="562"/>
      <c r="G733" s="25"/>
      <c r="H733" s="1874"/>
      <c r="I733" s="1874"/>
      <c r="J733" s="1874"/>
      <c r="K733" s="1874"/>
      <c r="L733" s="1874"/>
      <c r="M733" s="1874"/>
      <c r="N733" s="1874"/>
      <c r="O733" s="1874"/>
      <c r="P733" s="1874"/>
      <c r="Q733" s="1874"/>
      <c r="R733" s="1874"/>
      <c r="S733" s="1874"/>
      <c r="T733" s="1874"/>
      <c r="U733" s="1874"/>
      <c r="V733" s="1875"/>
      <c r="W733" s="1876"/>
      <c r="X733" s="125" t="s">
        <v>9</v>
      </c>
      <c r="Y733" s="623"/>
      <c r="Z733" s="623"/>
      <c r="AA733" s="623"/>
      <c r="AB733" s="624"/>
      <c r="AC733" s="70"/>
      <c r="AD733" s="71"/>
      <c r="AE733" s="72"/>
    </row>
    <row r="734" spans="1:31">
      <c r="A734" s="576"/>
      <c r="B734" s="561"/>
      <c r="C734" s="581"/>
      <c r="D734" s="588"/>
      <c r="E734" s="561"/>
      <c r="F734" s="562"/>
      <c r="G734" s="25"/>
      <c r="H734" s="1874"/>
      <c r="I734" s="1874"/>
      <c r="J734" s="1874"/>
      <c r="K734" s="1874"/>
      <c r="L734" s="1874"/>
      <c r="M734" s="1874"/>
      <c r="N734" s="1874"/>
      <c r="O734" s="1874"/>
      <c r="P734" s="1874"/>
      <c r="Q734" s="1874"/>
      <c r="R734" s="1874"/>
      <c r="S734" s="1874"/>
      <c r="T734" s="1874"/>
      <c r="U734" s="1874"/>
      <c r="V734" s="1875"/>
      <c r="W734" s="1876"/>
      <c r="X734" s="125" t="s">
        <v>9</v>
      </c>
      <c r="Y734" s="623"/>
      <c r="Z734" s="623"/>
      <c r="AA734" s="623"/>
      <c r="AB734" s="624"/>
      <c r="AC734" s="70"/>
      <c r="AD734" s="71"/>
      <c r="AE734" s="72"/>
    </row>
    <row r="735" spans="1:31">
      <c r="A735" s="576"/>
      <c r="B735" s="561"/>
      <c r="C735" s="581"/>
      <c r="D735" s="588"/>
      <c r="E735" s="561"/>
      <c r="F735" s="562"/>
      <c r="G735" s="25"/>
      <c r="H735" s="1874"/>
      <c r="I735" s="1874"/>
      <c r="J735" s="1874"/>
      <c r="K735" s="1874"/>
      <c r="L735" s="1874"/>
      <c r="M735" s="1874"/>
      <c r="N735" s="1874"/>
      <c r="O735" s="1874"/>
      <c r="P735" s="1874"/>
      <c r="Q735" s="1874"/>
      <c r="R735" s="1874"/>
      <c r="S735" s="1874"/>
      <c r="T735" s="1874"/>
      <c r="U735" s="1874"/>
      <c r="V735" s="1875"/>
      <c r="W735" s="1876"/>
      <c r="X735" s="125" t="s">
        <v>9</v>
      </c>
      <c r="Y735" s="623"/>
      <c r="Z735" s="623"/>
      <c r="AA735" s="623"/>
      <c r="AB735" s="624"/>
      <c r="AC735" s="70"/>
      <c r="AD735" s="71"/>
      <c r="AE735" s="72"/>
    </row>
    <row r="736" spans="1:31">
      <c r="A736" s="576"/>
      <c r="B736" s="561"/>
      <c r="C736" s="581"/>
      <c r="D736" s="588"/>
      <c r="E736" s="561"/>
      <c r="F736" s="562"/>
      <c r="G736" s="25"/>
      <c r="H736" s="1874"/>
      <c r="I736" s="1874"/>
      <c r="J736" s="1874"/>
      <c r="K736" s="1874"/>
      <c r="L736" s="1874"/>
      <c r="M736" s="1874"/>
      <c r="N736" s="1874"/>
      <c r="O736" s="1874"/>
      <c r="P736" s="1874"/>
      <c r="Q736" s="1874"/>
      <c r="R736" s="1874"/>
      <c r="S736" s="1874"/>
      <c r="T736" s="1874"/>
      <c r="U736" s="1874"/>
      <c r="V736" s="1875"/>
      <c r="W736" s="1876"/>
      <c r="X736" s="125" t="s">
        <v>9</v>
      </c>
      <c r="Y736" s="623"/>
      <c r="Z736" s="623"/>
      <c r="AA736" s="623"/>
      <c r="AB736" s="624"/>
      <c r="AC736" s="70"/>
      <c r="AD736" s="71"/>
      <c r="AE736" s="72"/>
    </row>
    <row r="737" spans="1:31">
      <c r="A737" s="747"/>
      <c r="B737" s="744"/>
      <c r="C737" s="742"/>
      <c r="D737" s="768"/>
      <c r="E737" s="744"/>
      <c r="F737" s="745"/>
      <c r="G737" s="25"/>
      <c r="H737" s="788"/>
      <c r="I737" s="788"/>
      <c r="J737" s="24"/>
      <c r="K737" s="24"/>
      <c r="L737" s="67"/>
      <c r="M737" s="67"/>
      <c r="N737" s="67"/>
      <c r="O737" s="67"/>
      <c r="P737" s="67"/>
      <c r="Q737" s="67"/>
      <c r="R737" s="67"/>
      <c r="S737" s="67"/>
      <c r="T737" s="760"/>
      <c r="U737" s="760"/>
      <c r="V737" s="760"/>
      <c r="W737" s="760"/>
      <c r="X737" s="788"/>
      <c r="Y737" s="788"/>
      <c r="Z737" s="788"/>
      <c r="AA737" s="788"/>
      <c r="AB737" s="789"/>
      <c r="AC737" s="70"/>
      <c r="AD737" s="71"/>
      <c r="AE737" s="72"/>
    </row>
    <row r="738" spans="1:31" ht="5.25" customHeight="1">
      <c r="A738" s="747"/>
      <c r="B738" s="744"/>
      <c r="C738" s="742"/>
      <c r="D738" s="768"/>
      <c r="E738" s="744"/>
      <c r="F738" s="745"/>
      <c r="G738" s="25"/>
      <c r="H738" s="788"/>
      <c r="I738" s="788"/>
      <c r="J738" s="24"/>
      <c r="K738" s="24"/>
      <c r="L738" s="67"/>
      <c r="M738" s="67"/>
      <c r="N738" s="67"/>
      <c r="O738" s="67"/>
      <c r="P738" s="67"/>
      <c r="Q738" s="67"/>
      <c r="R738" s="67"/>
      <c r="S738" s="67"/>
      <c r="T738" s="760"/>
      <c r="U738" s="760"/>
      <c r="V738" s="760"/>
      <c r="W738" s="760"/>
      <c r="X738" s="788"/>
      <c r="Y738" s="788"/>
      <c r="Z738" s="788"/>
      <c r="AA738" s="788"/>
      <c r="AB738" s="789"/>
      <c r="AC738" s="70"/>
      <c r="AD738" s="71"/>
      <c r="AE738" s="72"/>
    </row>
    <row r="739" spans="1:31">
      <c r="A739" s="747"/>
      <c r="B739" s="744">
        <v>36</v>
      </c>
      <c r="C739" s="1264" t="s">
        <v>496</v>
      </c>
      <c r="D739" s="1265" t="s">
        <v>357</v>
      </c>
      <c r="E739" s="1266" t="s">
        <v>495</v>
      </c>
      <c r="F739" s="1267"/>
      <c r="G739" s="25"/>
      <c r="H739" s="1268" t="s">
        <v>71</v>
      </c>
      <c r="I739" s="1268"/>
      <c r="J739" s="1268"/>
      <c r="K739" s="1268"/>
      <c r="L739" s="1268"/>
      <c r="M739" s="1268"/>
      <c r="N739" s="1268"/>
      <c r="O739" s="1374" t="s">
        <v>1309</v>
      </c>
      <c r="P739" s="1375"/>
      <c r="Q739" s="1375"/>
      <c r="R739" s="1375"/>
      <c r="S739" s="1375"/>
      <c r="T739" s="1375"/>
      <c r="U739" s="1375"/>
      <c r="V739" s="1375"/>
      <c r="W739" s="1375"/>
      <c r="X739" s="1375"/>
      <c r="Y739" s="1375"/>
      <c r="Z739" s="1376"/>
      <c r="AA739" s="1121"/>
      <c r="AB739" s="789"/>
      <c r="AC739" s="1261" t="s">
        <v>558</v>
      </c>
      <c r="AD739" s="1262"/>
      <c r="AE739" s="1263"/>
    </row>
    <row r="740" spans="1:31">
      <c r="A740" s="747"/>
      <c r="B740" s="744"/>
      <c r="C740" s="1264"/>
      <c r="D740" s="1265"/>
      <c r="E740" s="1266"/>
      <c r="F740" s="1267"/>
      <c r="G740" s="25"/>
      <c r="H740" s="1268"/>
      <c r="I740" s="1268"/>
      <c r="J740" s="1268"/>
      <c r="K740" s="1268"/>
      <c r="L740" s="1268"/>
      <c r="M740" s="1268"/>
      <c r="N740" s="1268"/>
      <c r="O740" s="1377"/>
      <c r="P740" s="1378"/>
      <c r="Q740" s="1378"/>
      <c r="R740" s="1378"/>
      <c r="S740" s="1378"/>
      <c r="T740" s="1378"/>
      <c r="U740" s="1378"/>
      <c r="V740" s="1378"/>
      <c r="W740" s="1378"/>
      <c r="X740" s="1378"/>
      <c r="Y740" s="1378"/>
      <c r="Z740" s="1379"/>
      <c r="AA740" s="1380"/>
      <c r="AB740" s="789"/>
      <c r="AC740" s="1261"/>
      <c r="AD740" s="1262"/>
      <c r="AE740" s="1263"/>
    </row>
    <row r="741" spans="1:31">
      <c r="A741" s="747"/>
      <c r="B741" s="744"/>
      <c r="C741" s="1264"/>
      <c r="D741" s="768"/>
      <c r="E741" s="1266"/>
      <c r="F741" s="1267"/>
      <c r="G741" s="25"/>
      <c r="H741" s="1465" t="s">
        <v>321</v>
      </c>
      <c r="I741" s="1465"/>
      <c r="J741" s="1465"/>
      <c r="K741" s="1465"/>
      <c r="L741" s="1465"/>
      <c r="M741" s="1465"/>
      <c r="N741" s="1465"/>
      <c r="O741" s="1465"/>
      <c r="P741" s="1465"/>
      <c r="Q741" s="1465"/>
      <c r="R741" s="1465"/>
      <c r="S741" s="1465"/>
      <c r="T741" s="1465"/>
      <c r="U741" s="1465"/>
      <c r="V741" s="1465"/>
      <c r="W741" s="1465"/>
      <c r="X741" s="1465"/>
      <c r="Y741" s="1465"/>
      <c r="Z741" s="788"/>
      <c r="AA741" s="788"/>
      <c r="AB741" s="789"/>
      <c r="AC741" s="70"/>
      <c r="AD741" s="71"/>
      <c r="AE741" s="72"/>
    </row>
    <row r="742" spans="1:31">
      <c r="A742" s="747"/>
      <c r="B742" s="744"/>
      <c r="C742" s="742"/>
      <c r="D742" s="768"/>
      <c r="E742" s="1266"/>
      <c r="F742" s="1267"/>
      <c r="G742" s="25"/>
      <c r="H742" s="1565" t="s">
        <v>322</v>
      </c>
      <c r="I742" s="1566"/>
      <c r="J742" s="1566"/>
      <c r="K742" s="1566"/>
      <c r="L742" s="1566"/>
      <c r="M742" s="1566"/>
      <c r="N742" s="1567"/>
      <c r="O742" s="1784"/>
      <c r="P742" s="1237"/>
      <c r="Q742" s="1237"/>
      <c r="R742" s="1237"/>
      <c r="S742" s="1235" t="s">
        <v>313</v>
      </c>
      <c r="T742" s="1237"/>
      <c r="U742" s="1237"/>
      <c r="V742" s="1235" t="s">
        <v>314</v>
      </c>
      <c r="W742" s="1237"/>
      <c r="X742" s="1237"/>
      <c r="Y742" s="1239" t="s">
        <v>315</v>
      </c>
      <c r="Z742" s="788"/>
      <c r="AA742" s="788"/>
      <c r="AB742" s="789"/>
      <c r="AC742" s="70"/>
      <c r="AD742" s="71"/>
      <c r="AE742" s="72"/>
    </row>
    <row r="743" spans="1:31">
      <c r="A743" s="747"/>
      <c r="B743" s="744"/>
      <c r="C743" s="742"/>
      <c r="D743" s="768"/>
      <c r="E743" s="744"/>
      <c r="F743" s="745"/>
      <c r="G743" s="25"/>
      <c r="H743" s="1571"/>
      <c r="I743" s="1572"/>
      <c r="J743" s="1572"/>
      <c r="K743" s="1572"/>
      <c r="L743" s="1572"/>
      <c r="M743" s="1572"/>
      <c r="N743" s="1573"/>
      <c r="O743" s="1785"/>
      <c r="P743" s="1238"/>
      <c r="Q743" s="1238"/>
      <c r="R743" s="1238"/>
      <c r="S743" s="1236"/>
      <c r="T743" s="1238"/>
      <c r="U743" s="1238"/>
      <c r="V743" s="1236"/>
      <c r="W743" s="1238"/>
      <c r="X743" s="1238"/>
      <c r="Y743" s="1240"/>
      <c r="Z743" s="788"/>
      <c r="AA743" s="788"/>
      <c r="AB743" s="789"/>
      <c r="AC743" s="70"/>
      <c r="AD743" s="71"/>
      <c r="AE743" s="72"/>
    </row>
    <row r="744" spans="1:31">
      <c r="A744" s="839"/>
      <c r="B744" s="841"/>
      <c r="C744" s="843"/>
      <c r="D744" s="838"/>
      <c r="E744" s="841"/>
      <c r="F744" s="842"/>
      <c r="G744" s="25"/>
      <c r="H744" s="1078" t="s">
        <v>323</v>
      </c>
      <c r="I744" s="1078"/>
      <c r="J744" s="1078"/>
      <c r="K744" s="1078"/>
      <c r="L744" s="1078"/>
      <c r="M744" s="1078"/>
      <c r="N744" s="1078"/>
      <c r="O744" s="1784"/>
      <c r="P744" s="1237"/>
      <c r="Q744" s="1237"/>
      <c r="R744" s="1237"/>
      <c r="S744" s="845" t="s">
        <v>313</v>
      </c>
      <c r="T744" s="1237"/>
      <c r="U744" s="1237"/>
      <c r="V744" s="845" t="s">
        <v>314</v>
      </c>
      <c r="W744" s="1237"/>
      <c r="X744" s="1237"/>
      <c r="Y744" s="846" t="s">
        <v>315</v>
      </c>
      <c r="Z744" s="855"/>
      <c r="AA744" s="855"/>
      <c r="AB744" s="856"/>
      <c r="AC744" s="70"/>
      <c r="AD744" s="71"/>
      <c r="AE744" s="72"/>
    </row>
    <row r="745" spans="1:31">
      <c r="A745" s="839"/>
      <c r="B745" s="841"/>
      <c r="C745" s="843"/>
      <c r="D745" s="838"/>
      <c r="E745" s="841"/>
      <c r="F745" s="842"/>
      <c r="G745" s="25"/>
      <c r="H745" s="1078"/>
      <c r="I745" s="1078"/>
      <c r="J745" s="1078"/>
      <c r="K745" s="1078"/>
      <c r="L745" s="1078"/>
      <c r="M745" s="1078"/>
      <c r="N745" s="1078"/>
      <c r="O745" s="1785"/>
      <c r="P745" s="1238"/>
      <c r="Q745" s="1238"/>
      <c r="R745" s="1238"/>
      <c r="S745" s="386"/>
      <c r="T745" s="146"/>
      <c r="U745" s="146"/>
      <c r="V745" s="1041" t="s">
        <v>324</v>
      </c>
      <c r="W745" s="1041"/>
      <c r="X745" s="1041"/>
      <c r="Y745" s="1042"/>
      <c r="Z745" s="855"/>
      <c r="AA745" s="855"/>
      <c r="AB745" s="856"/>
      <c r="AC745" s="70"/>
      <c r="AD745" s="71"/>
      <c r="AE745" s="72"/>
    </row>
    <row r="746" spans="1:31">
      <c r="A746" s="857"/>
      <c r="B746" s="847"/>
      <c r="C746" s="852"/>
      <c r="D746" s="853"/>
      <c r="E746" s="847"/>
      <c r="F746" s="848"/>
      <c r="G746" s="66"/>
      <c r="H746" s="386"/>
      <c r="I746" s="386"/>
      <c r="J746" s="234"/>
      <c r="K746" s="234"/>
      <c r="L746" s="235"/>
      <c r="M746" s="235"/>
      <c r="N746" s="235"/>
      <c r="O746" s="235"/>
      <c r="P746" s="235"/>
      <c r="Q746" s="235"/>
      <c r="R746" s="235"/>
      <c r="S746" s="235"/>
      <c r="T746" s="849"/>
      <c r="U746" s="849"/>
      <c r="V746" s="849"/>
      <c r="W746" s="849"/>
      <c r="X746" s="386"/>
      <c r="Y746" s="386"/>
      <c r="Z746" s="386"/>
      <c r="AA746" s="386"/>
      <c r="AB746" s="34"/>
      <c r="AC746" s="73"/>
      <c r="AD746" s="74"/>
      <c r="AE746" s="75"/>
    </row>
    <row r="747" spans="1:31" s="851" customFormat="1" ht="6.75" customHeight="1">
      <c r="A747" s="839"/>
      <c r="B747" s="841"/>
      <c r="C747" s="843"/>
      <c r="D747" s="838"/>
      <c r="E747" s="841"/>
      <c r="F747" s="842"/>
      <c r="G747" s="25"/>
      <c r="H747" s="855"/>
      <c r="I747" s="855"/>
      <c r="J747" s="24"/>
      <c r="K747" s="24"/>
      <c r="L747" s="67"/>
      <c r="M747" s="67"/>
      <c r="N747" s="67"/>
      <c r="O747" s="67"/>
      <c r="P747" s="67"/>
      <c r="Q747" s="67"/>
      <c r="R747" s="67"/>
      <c r="S747" s="67"/>
      <c r="T747" s="850"/>
      <c r="U747" s="850"/>
      <c r="V747" s="850"/>
      <c r="W747" s="850"/>
      <c r="X747" s="855"/>
      <c r="Y747" s="855"/>
      <c r="Z747" s="855"/>
      <c r="AA747" s="855"/>
      <c r="AB747" s="856"/>
      <c r="AC747" s="70"/>
      <c r="AD747" s="71"/>
      <c r="AE747" s="72"/>
    </row>
    <row r="748" spans="1:31">
      <c r="A748" s="747"/>
      <c r="B748" s="744">
        <v>37</v>
      </c>
      <c r="C748" s="1264" t="s">
        <v>497</v>
      </c>
      <c r="D748" s="1265" t="s">
        <v>357</v>
      </c>
      <c r="E748" s="1266" t="s">
        <v>498</v>
      </c>
      <c r="F748" s="1267"/>
      <c r="G748" s="25"/>
      <c r="H748" s="1268" t="s">
        <v>71</v>
      </c>
      <c r="I748" s="1268"/>
      <c r="J748" s="1268"/>
      <c r="K748" s="1268"/>
      <c r="L748" s="1268"/>
      <c r="M748" s="1268"/>
      <c r="N748" s="1268"/>
      <c r="O748" s="1374" t="s">
        <v>1309</v>
      </c>
      <c r="P748" s="1375"/>
      <c r="Q748" s="1375"/>
      <c r="R748" s="1375"/>
      <c r="S748" s="1375"/>
      <c r="T748" s="1375"/>
      <c r="U748" s="1375"/>
      <c r="V748" s="1375"/>
      <c r="W748" s="1375"/>
      <c r="X748" s="1375"/>
      <c r="Y748" s="1375"/>
      <c r="Z748" s="1376"/>
      <c r="AA748" s="1121"/>
      <c r="AB748" s="789"/>
      <c r="AC748" s="1261" t="s">
        <v>558</v>
      </c>
      <c r="AD748" s="1262"/>
      <c r="AE748" s="1263"/>
    </row>
    <row r="749" spans="1:31">
      <c r="A749" s="747"/>
      <c r="B749" s="744"/>
      <c r="C749" s="1264"/>
      <c r="D749" s="1265"/>
      <c r="E749" s="1266"/>
      <c r="F749" s="1267"/>
      <c r="G749" s="25"/>
      <c r="H749" s="1268"/>
      <c r="I749" s="1268"/>
      <c r="J749" s="1268"/>
      <c r="K749" s="1268"/>
      <c r="L749" s="1268"/>
      <c r="M749" s="1268"/>
      <c r="N749" s="1268"/>
      <c r="O749" s="1377"/>
      <c r="P749" s="1378"/>
      <c r="Q749" s="1378"/>
      <c r="R749" s="1378"/>
      <c r="S749" s="1378"/>
      <c r="T749" s="1378"/>
      <c r="U749" s="1378"/>
      <c r="V749" s="1378"/>
      <c r="W749" s="1378"/>
      <c r="X749" s="1378"/>
      <c r="Y749" s="1378"/>
      <c r="Z749" s="1379"/>
      <c r="AA749" s="1380"/>
      <c r="AB749" s="789"/>
      <c r="AC749" s="1261"/>
      <c r="AD749" s="1262"/>
      <c r="AE749" s="1263"/>
    </row>
    <row r="750" spans="1:31">
      <c r="A750" s="747"/>
      <c r="B750" s="744"/>
      <c r="C750" s="742"/>
      <c r="D750" s="768"/>
      <c r="E750" s="1266"/>
      <c r="F750" s="1267"/>
      <c r="G750" s="25"/>
      <c r="H750" s="1465" t="s">
        <v>325</v>
      </c>
      <c r="I750" s="1465"/>
      <c r="J750" s="1465"/>
      <c r="K750" s="1465"/>
      <c r="L750" s="1465"/>
      <c r="M750" s="1465"/>
      <c r="N750" s="1465"/>
      <c r="O750" s="1465"/>
      <c r="P750" s="1465"/>
      <c r="Q750" s="1465"/>
      <c r="R750" s="1465"/>
      <c r="S750" s="1465"/>
      <c r="T750" s="1465"/>
      <c r="U750" s="1465"/>
      <c r="V750" s="1465"/>
      <c r="W750" s="1465"/>
      <c r="X750" s="1465"/>
      <c r="Y750" s="1465"/>
      <c r="Z750" s="788"/>
      <c r="AA750" s="788"/>
      <c r="AB750" s="789"/>
      <c r="AC750" s="70"/>
      <c r="AD750" s="71"/>
      <c r="AE750" s="72"/>
    </row>
    <row r="751" spans="1:31">
      <c r="A751" s="747"/>
      <c r="B751" s="744"/>
      <c r="C751" s="742"/>
      <c r="D751" s="768"/>
      <c r="E751" s="744"/>
      <c r="F751" s="745"/>
      <c r="G751" s="25"/>
      <c r="H751" s="1031" t="s">
        <v>326</v>
      </c>
      <c r="I751" s="1032"/>
      <c r="J751" s="1032"/>
      <c r="K751" s="1032"/>
      <c r="L751" s="1032"/>
      <c r="M751" s="1032"/>
      <c r="N751" s="1033"/>
      <c r="O751" s="1784"/>
      <c r="P751" s="1237"/>
      <c r="Q751" s="1237"/>
      <c r="R751" s="1237"/>
      <c r="S751" s="1235" t="s">
        <v>313</v>
      </c>
      <c r="T751" s="1237"/>
      <c r="U751" s="1237"/>
      <c r="V751" s="1235" t="s">
        <v>314</v>
      </c>
      <c r="W751" s="1237"/>
      <c r="X751" s="1237"/>
      <c r="Y751" s="1239" t="s">
        <v>315</v>
      </c>
      <c r="Z751" s="788"/>
      <c r="AA751" s="788"/>
      <c r="AB751" s="789"/>
      <c r="AC751" s="70"/>
      <c r="AD751" s="71"/>
      <c r="AE751" s="72"/>
    </row>
    <row r="752" spans="1:31">
      <c r="A752" s="747"/>
      <c r="B752" s="744"/>
      <c r="C752" s="742"/>
      <c r="D752" s="768"/>
      <c r="E752" s="744"/>
      <c r="F752" s="745"/>
      <c r="G752" s="25"/>
      <c r="H752" s="1055"/>
      <c r="I752" s="1056"/>
      <c r="J752" s="1056"/>
      <c r="K752" s="1056"/>
      <c r="L752" s="1056"/>
      <c r="M752" s="1056"/>
      <c r="N752" s="1057"/>
      <c r="O752" s="1785"/>
      <c r="P752" s="1238"/>
      <c r="Q752" s="1238"/>
      <c r="R752" s="1238"/>
      <c r="S752" s="1236"/>
      <c r="T752" s="1238"/>
      <c r="U752" s="1238"/>
      <c r="V752" s="1236"/>
      <c r="W752" s="1238"/>
      <c r="X752" s="1238"/>
      <c r="Y752" s="1240"/>
      <c r="Z752" s="788"/>
      <c r="AA752" s="788"/>
      <c r="AB752" s="789"/>
      <c r="AC752" s="70"/>
      <c r="AD752" s="71"/>
      <c r="AE752" s="72"/>
    </row>
    <row r="753" spans="1:89">
      <c r="A753" s="747"/>
      <c r="B753" s="744"/>
      <c r="C753" s="742"/>
      <c r="D753" s="768"/>
      <c r="E753" s="744"/>
      <c r="F753" s="745"/>
      <c r="G753" s="25"/>
      <c r="H753" s="788"/>
      <c r="I753" s="788"/>
      <c r="J753" s="24"/>
      <c r="K753" s="24"/>
      <c r="L753" s="67"/>
      <c r="M753" s="67"/>
      <c r="N753" s="67"/>
      <c r="O753" s="67"/>
      <c r="P753" s="67"/>
      <c r="Q753" s="67"/>
      <c r="R753" s="67"/>
      <c r="S753" s="67"/>
      <c r="T753" s="760"/>
      <c r="U753" s="760"/>
      <c r="V753" s="760"/>
      <c r="W753" s="760"/>
      <c r="X753" s="788"/>
      <c r="Y753" s="788"/>
      <c r="Z753" s="788"/>
      <c r="AA753" s="788"/>
      <c r="AB753" s="789"/>
      <c r="AC753" s="70"/>
      <c r="AD753" s="71"/>
      <c r="AE753" s="72"/>
    </row>
    <row r="754" spans="1:89" ht="13.5" customHeight="1">
      <c r="A754" s="747"/>
      <c r="B754" s="744">
        <v>38</v>
      </c>
      <c r="C754" s="1264" t="s">
        <v>499</v>
      </c>
      <c r="D754" s="1265" t="s">
        <v>357</v>
      </c>
      <c r="E754" s="1266" t="s">
        <v>1462</v>
      </c>
      <c r="F754" s="1267"/>
      <c r="G754" s="25"/>
      <c r="H754" s="1268" t="s">
        <v>71</v>
      </c>
      <c r="I754" s="1268"/>
      <c r="J754" s="1268"/>
      <c r="K754" s="1268"/>
      <c r="L754" s="1268"/>
      <c r="M754" s="1268"/>
      <c r="N754" s="1268"/>
      <c r="O754" s="1246" t="s">
        <v>154</v>
      </c>
      <c r="P754" s="1246"/>
      <c r="Q754" s="1246"/>
      <c r="R754" s="1246"/>
      <c r="S754" s="1246"/>
      <c r="T754" s="1246"/>
      <c r="U754" s="1246"/>
      <c r="V754" s="1246"/>
      <c r="W754" s="1246"/>
      <c r="X754" s="755"/>
      <c r="Y754" s="755"/>
      <c r="Z754" s="755"/>
      <c r="AA754" s="755"/>
      <c r="AB754" s="789"/>
      <c r="AC754" s="1261" t="s">
        <v>558</v>
      </c>
      <c r="AD754" s="1262"/>
      <c r="AE754" s="1263"/>
    </row>
    <row r="755" spans="1:89">
      <c r="A755" s="747"/>
      <c r="B755" s="744"/>
      <c r="C755" s="1264"/>
      <c r="D755" s="1265"/>
      <c r="E755" s="1266"/>
      <c r="F755" s="1267"/>
      <c r="G755" s="25"/>
      <c r="H755" s="1268"/>
      <c r="I755" s="1268"/>
      <c r="J755" s="1268"/>
      <c r="K755" s="1268"/>
      <c r="L755" s="1268"/>
      <c r="M755" s="1268"/>
      <c r="N755" s="1268"/>
      <c r="O755" s="1246"/>
      <c r="P755" s="1246"/>
      <c r="Q755" s="1246"/>
      <c r="R755" s="1246"/>
      <c r="S755" s="1246"/>
      <c r="T755" s="1246"/>
      <c r="U755" s="1246"/>
      <c r="V755" s="1246"/>
      <c r="W755" s="1246"/>
      <c r="X755" s="755"/>
      <c r="Y755" s="755"/>
      <c r="Z755" s="755"/>
      <c r="AA755" s="755"/>
      <c r="AB755" s="789"/>
      <c r="AC755" s="1261"/>
      <c r="AD755" s="1262"/>
      <c r="AE755" s="1263"/>
    </row>
    <row r="756" spans="1:89">
      <c r="A756" s="747"/>
      <c r="B756" s="744"/>
      <c r="C756" s="742"/>
      <c r="D756" s="768"/>
      <c r="E756" s="1266"/>
      <c r="F756" s="1267"/>
      <c r="G756" s="25"/>
      <c r="H756" s="746"/>
      <c r="I756" s="746"/>
      <c r="J756" s="746"/>
      <c r="K756" s="746"/>
      <c r="L756" s="746"/>
      <c r="M756" s="746"/>
      <c r="N756" s="746"/>
      <c r="O756" s="746"/>
      <c r="P756" s="746"/>
      <c r="Q756" s="746"/>
      <c r="R756" s="746"/>
      <c r="S756" s="746"/>
      <c r="T756" s="746"/>
      <c r="U756" s="746"/>
      <c r="V756" s="746"/>
      <c r="W756" s="746"/>
      <c r="X756" s="746"/>
      <c r="Y756" s="755"/>
      <c r="Z756" s="755"/>
      <c r="AA756" s="755"/>
      <c r="AB756" s="789"/>
      <c r="AC756" s="70"/>
      <c r="AD756" s="71"/>
      <c r="AE756" s="72"/>
    </row>
    <row r="757" spans="1:89">
      <c r="A757" s="747"/>
      <c r="B757" s="744"/>
      <c r="C757" s="742"/>
      <c r="D757" s="768"/>
      <c r="E757" s="1266"/>
      <c r="F757" s="1267"/>
      <c r="G757" s="25"/>
      <c r="H757" s="1884" t="s">
        <v>837</v>
      </c>
      <c r="I757" s="1885"/>
      <c r="J757" s="1885"/>
      <c r="K757" s="1885"/>
      <c r="L757" s="1885"/>
      <c r="M757" s="1885"/>
      <c r="N757" s="1885"/>
      <c r="O757" s="1885"/>
      <c r="P757" s="1885"/>
      <c r="Q757" s="1885"/>
      <c r="R757" s="1885"/>
      <c r="S757" s="1885"/>
      <c r="T757" s="1885"/>
      <c r="U757" s="1885"/>
      <c r="V757" s="1885"/>
      <c r="W757" s="1885"/>
      <c r="X757" s="1885"/>
      <c r="Y757" s="1885"/>
      <c r="Z757" s="1885"/>
      <c r="AA757" s="1885"/>
      <c r="AB757" s="789"/>
      <c r="AC757" s="70"/>
      <c r="AD757" s="71"/>
      <c r="AE757" s="72"/>
    </row>
    <row r="758" spans="1:89">
      <c r="A758" s="747"/>
      <c r="B758" s="744"/>
      <c r="C758" s="742"/>
      <c r="D758" s="768"/>
      <c r="E758" s="1266"/>
      <c r="F758" s="1267"/>
      <c r="G758" s="25"/>
      <c r="H758" s="1885"/>
      <c r="I758" s="1885"/>
      <c r="J758" s="1885"/>
      <c r="K758" s="1885"/>
      <c r="L758" s="1885"/>
      <c r="M758" s="1885"/>
      <c r="N758" s="1885"/>
      <c r="O758" s="1885"/>
      <c r="P758" s="1885"/>
      <c r="Q758" s="1885"/>
      <c r="R758" s="1885"/>
      <c r="S758" s="1885"/>
      <c r="T758" s="1885"/>
      <c r="U758" s="1885"/>
      <c r="V758" s="1885"/>
      <c r="W758" s="1885"/>
      <c r="X758" s="1885"/>
      <c r="Y758" s="1885"/>
      <c r="Z758" s="1885"/>
      <c r="AA758" s="1885"/>
      <c r="AB758" s="789"/>
      <c r="AC758" s="70"/>
      <c r="AD758" s="71"/>
      <c r="AE758" s="72"/>
    </row>
    <row r="759" spans="1:89" ht="14.25" thickBot="1">
      <c r="A759" s="747"/>
      <c r="B759" s="744"/>
      <c r="C759" s="742"/>
      <c r="D759" s="768"/>
      <c r="E759" s="1266"/>
      <c r="F759" s="1267"/>
      <c r="G759" s="25"/>
      <c r="H759" s="755"/>
      <c r="I759" s="755"/>
      <c r="J759" s="755"/>
      <c r="K759" s="755"/>
      <c r="L759" s="755"/>
      <c r="M759" s="755"/>
      <c r="N759" s="755"/>
      <c r="O759" s="755"/>
      <c r="P759" s="755"/>
      <c r="Q759" s="755"/>
      <c r="R759" s="755"/>
      <c r="S759" s="755"/>
      <c r="T759" s="755"/>
      <c r="U759" s="755"/>
      <c r="V759" s="755"/>
      <c r="W759" s="755"/>
      <c r="X759" s="755"/>
      <c r="Y759" s="755"/>
      <c r="Z759" s="755"/>
      <c r="AA759" s="755"/>
      <c r="AB759" s="789"/>
      <c r="AC759" s="70"/>
      <c r="AD759" s="71"/>
      <c r="AE759" s="72"/>
      <c r="AS759" s="620"/>
      <c r="AT759" s="620"/>
      <c r="AU759" s="620"/>
      <c r="AV759" s="620"/>
      <c r="AW759" s="620"/>
      <c r="AX759" s="620"/>
      <c r="AY759" s="620"/>
      <c r="AZ759" s="620"/>
      <c r="BA759" s="620"/>
      <c r="BB759" s="620"/>
      <c r="BC759" s="620"/>
      <c r="BD759" s="620"/>
      <c r="BE759" s="620"/>
      <c r="BF759" s="620"/>
      <c r="BG759" s="620"/>
      <c r="BH759" s="620"/>
      <c r="BI759" s="620"/>
      <c r="BJ759" s="620"/>
      <c r="BK759" s="620"/>
      <c r="BL759" s="620"/>
      <c r="BM759" s="620"/>
      <c r="BN759" s="620"/>
      <c r="BO759" s="620"/>
      <c r="BP759" s="620"/>
      <c r="BQ759" s="620"/>
      <c r="BR759" s="620"/>
      <c r="BS759" s="620"/>
      <c r="BT759" s="620"/>
      <c r="BU759" s="620"/>
      <c r="BV759" s="620"/>
      <c r="BW759" s="620"/>
      <c r="BX759" s="620"/>
      <c r="BY759" s="620"/>
      <c r="BZ759" s="620"/>
      <c r="CA759" s="620"/>
      <c r="CB759" s="620"/>
      <c r="CC759" s="620"/>
      <c r="CD759" s="620"/>
      <c r="CE759" s="620"/>
      <c r="CF759" s="620"/>
      <c r="CG759" s="620"/>
      <c r="CH759" s="620"/>
      <c r="CI759" s="620"/>
      <c r="CJ759" s="620"/>
      <c r="CK759" s="620"/>
    </row>
    <row r="760" spans="1:89" ht="14.25" thickBot="1">
      <c r="A760" s="839"/>
      <c r="B760" s="841"/>
      <c r="C760" s="843"/>
      <c r="D760" s="838"/>
      <c r="E760" s="841"/>
      <c r="F760" s="842"/>
      <c r="G760" s="25"/>
      <c r="H760" s="851"/>
      <c r="I760" s="851" t="s">
        <v>838</v>
      </c>
      <c r="J760" s="851"/>
      <c r="K760" s="851"/>
      <c r="L760" s="851"/>
      <c r="M760" s="851"/>
      <c r="N760" s="851"/>
      <c r="O760" s="851" t="s">
        <v>840</v>
      </c>
      <c r="P760" s="851"/>
      <c r="Q760" s="1886"/>
      <c r="R760" s="1887"/>
      <c r="S760" s="1887"/>
      <c r="T760" s="1888"/>
      <c r="U760" s="851" t="s">
        <v>89</v>
      </c>
      <c r="V760" s="851"/>
      <c r="W760" s="851"/>
      <c r="X760" s="851"/>
      <c r="Y760" s="851"/>
      <c r="Z760" s="851"/>
      <c r="AA760" s="851"/>
      <c r="AB760" s="856"/>
      <c r="AC760" s="70"/>
      <c r="AD760" s="71"/>
      <c r="AE760" s="72"/>
      <c r="AS760" s="620"/>
      <c r="AT760" s="620"/>
      <c r="AU760" s="620"/>
      <c r="AV760" s="620"/>
      <c r="AW760" s="620"/>
      <c r="AX760" s="620"/>
      <c r="AY760" s="620"/>
      <c r="AZ760" s="620"/>
      <c r="BA760" s="620"/>
      <c r="BB760" s="620"/>
      <c r="BC760" s="620"/>
      <c r="BD760" s="620"/>
      <c r="BE760" s="620"/>
      <c r="BF760" s="620"/>
      <c r="BG760" s="620"/>
      <c r="BH760" s="620"/>
      <c r="BI760" s="620"/>
      <c r="BJ760" s="620"/>
      <c r="BK760" s="620"/>
      <c r="BL760" s="620"/>
      <c r="BM760" s="620"/>
      <c r="BN760" s="620"/>
      <c r="BO760" s="620"/>
      <c r="BP760" s="620"/>
      <c r="BQ760" s="620"/>
      <c r="BR760" s="620"/>
      <c r="BS760" s="620"/>
      <c r="BT760" s="620"/>
      <c r="BU760" s="620"/>
      <c r="BV760" s="620"/>
      <c r="BW760" s="620"/>
      <c r="BX760" s="620"/>
      <c r="BY760" s="620"/>
      <c r="BZ760" s="620"/>
      <c r="CA760" s="620"/>
      <c r="CB760" s="620"/>
      <c r="CC760" s="620"/>
      <c r="CD760" s="620"/>
      <c r="CE760" s="620"/>
      <c r="CF760" s="620"/>
      <c r="CG760" s="620"/>
      <c r="CH760" s="620"/>
      <c r="CI760" s="620"/>
      <c r="CJ760" s="620"/>
      <c r="CK760" s="620"/>
    </row>
    <row r="761" spans="1:89" ht="13.5" customHeight="1" thickBot="1">
      <c r="A761" s="839"/>
      <c r="B761" s="841"/>
      <c r="C761" s="843"/>
      <c r="D761" s="838"/>
      <c r="E761" s="841"/>
      <c r="F761" s="842"/>
      <c r="G761" s="25"/>
      <c r="H761" s="851"/>
      <c r="I761" s="851"/>
      <c r="J761" s="851"/>
      <c r="K761" s="851"/>
      <c r="L761" s="851"/>
      <c r="M761" s="851"/>
      <c r="N761" s="851"/>
      <c r="O761" s="851"/>
      <c r="P761" s="851"/>
      <c r="Q761" s="851"/>
      <c r="R761" s="851"/>
      <c r="S761" s="851"/>
      <c r="T761" s="851"/>
      <c r="U761" s="851"/>
      <c r="V761" s="851"/>
      <c r="W761" s="851"/>
      <c r="X761" s="851"/>
      <c r="Y761" s="851"/>
      <c r="Z761" s="851"/>
      <c r="AA761" s="851"/>
      <c r="AB761" s="856"/>
      <c r="AC761" s="70"/>
      <c r="AD761" s="71"/>
      <c r="AE761" s="72"/>
      <c r="AS761" s="620"/>
      <c r="AT761" s="620"/>
      <c r="AU761" s="620"/>
      <c r="AV761" s="620"/>
      <c r="AW761" s="620"/>
      <c r="AX761" s="620"/>
      <c r="AY761" s="620"/>
      <c r="AZ761" s="620"/>
      <c r="BA761" s="620"/>
      <c r="BB761" s="620"/>
      <c r="BC761" s="620"/>
      <c r="BD761" s="620"/>
      <c r="BE761" s="620"/>
      <c r="BF761" s="620"/>
      <c r="BG761" s="620"/>
      <c r="BH761" s="620"/>
      <c r="BI761" s="620"/>
      <c r="BJ761" s="620"/>
      <c r="BK761" s="620"/>
      <c r="BL761" s="620"/>
      <c r="BM761" s="620"/>
      <c r="BN761" s="620"/>
      <c r="BO761" s="620"/>
      <c r="BP761" s="620"/>
      <c r="BQ761" s="620"/>
      <c r="BR761" s="620"/>
      <c r="BS761" s="620"/>
      <c r="BT761" s="620"/>
      <c r="BU761" s="620"/>
      <c r="BV761" s="620"/>
      <c r="BW761" s="620"/>
      <c r="BX761" s="620"/>
      <c r="BY761" s="620"/>
      <c r="BZ761" s="620"/>
      <c r="CA761" s="620"/>
      <c r="CB761" s="620"/>
      <c r="CC761" s="620"/>
      <c r="CD761" s="620"/>
      <c r="CE761" s="620"/>
      <c r="CF761" s="620"/>
      <c r="CG761" s="620"/>
      <c r="CH761" s="620"/>
      <c r="CI761" s="620"/>
      <c r="CJ761" s="620"/>
      <c r="CK761" s="620"/>
    </row>
    <row r="762" spans="1:89" ht="14.25" thickBot="1">
      <c r="A762" s="839"/>
      <c r="B762" s="841"/>
      <c r="C762" s="843"/>
      <c r="D762" s="838"/>
      <c r="E762" s="841"/>
      <c r="F762" s="842"/>
      <c r="G762" s="25"/>
      <c r="H762" s="851"/>
      <c r="I762" s="851" t="s">
        <v>839</v>
      </c>
      <c r="J762" s="851"/>
      <c r="K762" s="851"/>
      <c r="L762" s="851"/>
      <c r="M762" s="851"/>
      <c r="N762" s="851"/>
      <c r="O762" s="851" t="s">
        <v>840</v>
      </c>
      <c r="P762" s="851"/>
      <c r="Q762" s="1886"/>
      <c r="R762" s="1887"/>
      <c r="S762" s="1887"/>
      <c r="T762" s="1888"/>
      <c r="U762" s="851" t="s">
        <v>89</v>
      </c>
      <c r="V762" s="851"/>
      <c r="W762" s="851"/>
      <c r="X762" s="851"/>
      <c r="Y762" s="851"/>
      <c r="Z762" s="851"/>
      <c r="AA762" s="851"/>
      <c r="AB762" s="856"/>
      <c r="AC762" s="70"/>
      <c r="AD762" s="71"/>
      <c r="AE762" s="72"/>
      <c r="AS762" s="620"/>
      <c r="AT762" s="620"/>
      <c r="AU762" s="620"/>
      <c r="AV762" s="620"/>
      <c r="AW762" s="620"/>
      <c r="AX762" s="620"/>
      <c r="AY762" s="620"/>
      <c r="AZ762" s="620"/>
      <c r="BA762" s="620"/>
      <c r="BB762" s="620"/>
      <c r="BC762" s="620"/>
      <c r="BD762" s="620"/>
      <c r="BE762" s="620"/>
      <c r="BF762" s="620"/>
      <c r="BG762" s="620"/>
      <c r="BH762" s="620"/>
      <c r="BI762" s="620"/>
      <c r="BJ762" s="620"/>
      <c r="BK762" s="620"/>
      <c r="BL762" s="620"/>
      <c r="BM762" s="620"/>
      <c r="BN762" s="620"/>
      <c r="BO762" s="620"/>
      <c r="BP762" s="620"/>
      <c r="BQ762" s="620"/>
      <c r="BR762" s="620"/>
      <c r="BS762" s="620"/>
      <c r="BT762" s="620"/>
      <c r="BU762" s="620"/>
      <c r="BV762" s="620"/>
      <c r="BW762" s="620"/>
      <c r="BX762" s="620"/>
      <c r="BY762" s="620"/>
      <c r="BZ762" s="620"/>
      <c r="CA762" s="620"/>
      <c r="CB762" s="620"/>
      <c r="CC762" s="620"/>
      <c r="CD762" s="620"/>
      <c r="CE762" s="620"/>
      <c r="CF762" s="620"/>
      <c r="CG762" s="620"/>
      <c r="CH762" s="620"/>
      <c r="CI762" s="620"/>
      <c r="CJ762" s="620"/>
      <c r="CK762" s="620"/>
    </row>
    <row r="763" spans="1:89" ht="5.25" customHeight="1">
      <c r="A763" s="576"/>
      <c r="B763" s="561"/>
      <c r="C763" s="581"/>
      <c r="D763" s="588"/>
      <c r="E763" s="561"/>
      <c r="F763" s="562"/>
      <c r="G763" s="25"/>
      <c r="R763" s="108"/>
      <c r="S763" s="108"/>
      <c r="T763" s="108"/>
      <c r="U763" s="108"/>
      <c r="V763" s="108"/>
      <c r="W763" s="331"/>
      <c r="AB763" s="624"/>
      <c r="AC763" s="70"/>
      <c r="AD763" s="71"/>
      <c r="AE763" s="72"/>
      <c r="AS763" s="479"/>
      <c r="AT763" s="611"/>
      <c r="AU763" s="611"/>
      <c r="AV763" s="611"/>
      <c r="AW763" s="611"/>
      <c r="AX763" s="611"/>
      <c r="AY763" s="611"/>
      <c r="AZ763" s="611"/>
      <c r="BA763" s="611"/>
      <c r="BB763" s="611"/>
      <c r="BC763" s="611"/>
      <c r="BD763" s="611"/>
      <c r="BE763" s="611"/>
      <c r="BF763" s="611"/>
      <c r="BG763" s="611"/>
      <c r="BH763" s="611"/>
      <c r="BI763" s="611"/>
      <c r="BJ763" s="611"/>
      <c r="BK763" s="611"/>
      <c r="BL763" s="611"/>
      <c r="BM763" s="620"/>
      <c r="BN763" s="620"/>
      <c r="BO763" s="620"/>
      <c r="BP763" s="620"/>
      <c r="BQ763" s="620"/>
      <c r="BR763" s="620"/>
      <c r="BS763" s="620"/>
      <c r="BT763" s="620"/>
      <c r="BU763" s="620"/>
      <c r="BV763" s="620"/>
      <c r="BW763" s="620"/>
      <c r="BX763" s="620"/>
      <c r="BY763" s="620"/>
      <c r="BZ763" s="620"/>
      <c r="CA763" s="620"/>
      <c r="CB763" s="620"/>
      <c r="CC763" s="620"/>
      <c r="CD763" s="620"/>
      <c r="CE763" s="620"/>
      <c r="CF763" s="620"/>
      <c r="CG763" s="620"/>
      <c r="CH763" s="620"/>
      <c r="CI763" s="620"/>
      <c r="CJ763" s="620"/>
      <c r="CK763" s="620"/>
    </row>
    <row r="764" spans="1:89">
      <c r="A764" s="576"/>
      <c r="B764" s="561"/>
      <c r="C764" s="581"/>
      <c r="D764" s="588"/>
      <c r="E764" s="561"/>
      <c r="F764" s="562"/>
      <c r="G764" s="25"/>
      <c r="H764" s="1729" t="s">
        <v>500</v>
      </c>
      <c r="I764" s="1729"/>
      <c r="J764" s="1729"/>
      <c r="K764" s="1729"/>
      <c r="L764" s="1729"/>
      <c r="M764" s="1729"/>
      <c r="N764" s="1729"/>
      <c r="O764" s="1729"/>
      <c r="P764" s="1729"/>
      <c r="Q764" s="1729"/>
      <c r="R764" s="1729"/>
      <c r="S764" s="1729"/>
      <c r="T764" s="1729"/>
      <c r="U764" s="1729"/>
      <c r="V764" s="1729"/>
      <c r="W764" s="1729"/>
      <c r="X764" s="623"/>
      <c r="AB764" s="624"/>
      <c r="AC764" s="70"/>
      <c r="AD764" s="71"/>
      <c r="AE764" s="72"/>
      <c r="AS764" s="479"/>
      <c r="AT764" s="611"/>
      <c r="AU764" s="611"/>
      <c r="AV764" s="611"/>
      <c r="AW764" s="611"/>
      <c r="AX764" s="611"/>
      <c r="AY764" s="611"/>
      <c r="AZ764" s="611"/>
      <c r="BA764" s="611"/>
      <c r="BB764" s="611"/>
      <c r="BC764" s="611"/>
      <c r="BD764" s="611"/>
      <c r="BE764" s="611"/>
      <c r="BF764" s="611"/>
      <c r="BG764" s="611"/>
      <c r="BH764" s="611"/>
      <c r="BI764" s="611"/>
      <c r="BJ764" s="611"/>
      <c r="BK764" s="611"/>
      <c r="BL764" s="611"/>
      <c r="BM764" s="620"/>
      <c r="BN764" s="620"/>
      <c r="BO764" s="620"/>
      <c r="BP764" s="620"/>
      <c r="BQ764" s="620"/>
      <c r="BR764" s="620"/>
      <c r="BS764" s="620"/>
      <c r="BT764" s="620"/>
      <c r="BU764" s="620"/>
      <c r="BV764" s="620"/>
      <c r="BW764" s="620"/>
      <c r="BX764" s="620"/>
      <c r="BY764" s="620"/>
      <c r="BZ764" s="620"/>
      <c r="CA764" s="620"/>
      <c r="CB764" s="620"/>
      <c r="CC764" s="620"/>
      <c r="CD764" s="620"/>
      <c r="CE764" s="620"/>
      <c r="CF764" s="620"/>
      <c r="CG764" s="620"/>
      <c r="CH764" s="620"/>
      <c r="CI764" s="620"/>
      <c r="CJ764" s="620"/>
      <c r="CK764" s="620"/>
    </row>
    <row r="765" spans="1:89">
      <c r="A765" s="576"/>
      <c r="B765" s="561"/>
      <c r="C765" s="581"/>
      <c r="D765" s="588"/>
      <c r="E765" s="561"/>
      <c r="F765" s="562"/>
      <c r="G765" s="25"/>
      <c r="H765" s="90" t="s">
        <v>226</v>
      </c>
      <c r="I765" s="1877" t="s">
        <v>501</v>
      </c>
      <c r="J765" s="1877"/>
      <c r="K765" s="1877"/>
      <c r="L765" s="1877"/>
      <c r="M765" s="1877"/>
      <c r="N765" s="1877"/>
      <c r="O765" s="1877"/>
      <c r="P765" s="1877"/>
      <c r="Q765" s="1877"/>
      <c r="R765" s="1877"/>
      <c r="S765" s="1877"/>
      <c r="T765" s="1877"/>
      <c r="U765" s="1877"/>
      <c r="V765" s="1877"/>
      <c r="W765" s="1877"/>
      <c r="X765" s="1877"/>
      <c r="Y765" s="1877"/>
      <c r="Z765" s="1877"/>
      <c r="AA765" s="1877"/>
      <c r="AB765" s="624"/>
      <c r="AC765" s="70"/>
      <c r="AD765" s="71"/>
      <c r="AE765" s="72"/>
      <c r="AS765" s="479"/>
      <c r="AT765" s="611"/>
      <c r="AU765" s="611"/>
      <c r="AV765" s="611"/>
      <c r="AW765" s="611"/>
      <c r="AX765" s="611"/>
      <c r="AY765" s="611"/>
      <c r="AZ765" s="611"/>
      <c r="BA765" s="611"/>
      <c r="BB765" s="611"/>
      <c r="BC765" s="611"/>
      <c r="BD765" s="611"/>
      <c r="BE765" s="611"/>
      <c r="BF765" s="611"/>
      <c r="BG765" s="611"/>
      <c r="BH765" s="611"/>
      <c r="BI765" s="611"/>
      <c r="BJ765" s="611"/>
      <c r="BK765" s="611"/>
      <c r="BL765" s="611"/>
      <c r="BM765" s="620"/>
      <c r="BN765" s="620"/>
      <c r="BO765" s="620"/>
      <c r="BP765" s="620"/>
      <c r="BQ765" s="620"/>
      <c r="BR765" s="620"/>
      <c r="BS765" s="620"/>
      <c r="BT765" s="620"/>
      <c r="BU765" s="620"/>
      <c r="BV765" s="620"/>
      <c r="BW765" s="620"/>
      <c r="BX765" s="620"/>
      <c r="BY765" s="620"/>
      <c r="BZ765" s="620"/>
      <c r="CA765" s="620"/>
      <c r="CB765" s="620"/>
      <c r="CC765" s="620"/>
      <c r="CD765" s="620"/>
      <c r="CE765" s="620"/>
      <c r="CF765" s="620"/>
      <c r="CG765" s="620"/>
      <c r="CH765" s="620"/>
      <c r="CI765" s="620"/>
      <c r="CJ765" s="620"/>
      <c r="CK765" s="620"/>
    </row>
    <row r="766" spans="1:89">
      <c r="A766" s="576"/>
      <c r="B766" s="561"/>
      <c r="C766" s="581"/>
      <c r="D766" s="588"/>
      <c r="E766" s="561"/>
      <c r="F766" s="562"/>
      <c r="G766" s="25"/>
      <c r="H766" s="90" t="s">
        <v>226</v>
      </c>
      <c r="I766" s="1877" t="s">
        <v>502</v>
      </c>
      <c r="J766" s="1877"/>
      <c r="K766" s="1877"/>
      <c r="L766" s="1877"/>
      <c r="M766" s="1877"/>
      <c r="N766" s="1877"/>
      <c r="O766" s="1877"/>
      <c r="P766" s="1877"/>
      <c r="Q766" s="1877"/>
      <c r="R766" s="1877"/>
      <c r="S766" s="1877"/>
      <c r="T766" s="1877"/>
      <c r="U766" s="1877"/>
      <c r="V766" s="1877"/>
      <c r="W766" s="1877"/>
      <c r="X766" s="1877"/>
      <c r="Y766" s="1877"/>
      <c r="Z766" s="1877"/>
      <c r="AA766" s="1877"/>
      <c r="AB766" s="624"/>
      <c r="AC766" s="70"/>
      <c r="AD766" s="71"/>
      <c r="AE766" s="72"/>
      <c r="AS766" s="479"/>
      <c r="AT766" s="611"/>
      <c r="AU766" s="611"/>
      <c r="AV766" s="611"/>
      <c r="AW766" s="611"/>
      <c r="AX766" s="611"/>
      <c r="AY766" s="611"/>
      <c r="AZ766" s="611"/>
      <c r="BA766" s="611"/>
      <c r="BB766" s="611"/>
      <c r="BC766" s="611"/>
      <c r="BD766" s="611"/>
      <c r="BE766" s="611"/>
      <c r="BF766" s="611"/>
      <c r="BG766" s="611"/>
      <c r="BH766" s="611"/>
      <c r="BI766" s="611"/>
      <c r="BJ766" s="611"/>
      <c r="BK766" s="611"/>
      <c r="BL766" s="611"/>
      <c r="BM766" s="620"/>
      <c r="BN766" s="620"/>
      <c r="BO766" s="620"/>
      <c r="BP766" s="620"/>
      <c r="BQ766" s="620"/>
      <c r="BR766" s="620"/>
      <c r="BS766" s="620"/>
      <c r="BT766" s="620"/>
      <c r="BU766" s="620"/>
      <c r="BV766" s="620"/>
      <c r="BW766" s="620"/>
      <c r="BX766" s="620"/>
      <c r="BY766" s="620"/>
      <c r="BZ766" s="620"/>
      <c r="CA766" s="620"/>
      <c r="CB766" s="620"/>
      <c r="CC766" s="620"/>
      <c r="CD766" s="620"/>
      <c r="CE766" s="620"/>
      <c r="CF766" s="620"/>
      <c r="CG766" s="620"/>
      <c r="CH766" s="620"/>
      <c r="CI766" s="620"/>
      <c r="CJ766" s="620"/>
      <c r="CK766" s="620"/>
    </row>
    <row r="767" spans="1:89">
      <c r="A767" s="576"/>
      <c r="B767" s="561"/>
      <c r="C767" s="581"/>
      <c r="D767" s="588"/>
      <c r="E767" s="561"/>
      <c r="F767" s="562"/>
      <c r="G767" s="25"/>
      <c r="H767" s="90" t="s">
        <v>226</v>
      </c>
      <c r="I767" s="1878" t="s">
        <v>503</v>
      </c>
      <c r="J767" s="1879"/>
      <c r="K767" s="1879"/>
      <c r="L767" s="1879"/>
      <c r="M767" s="1879"/>
      <c r="N767" s="1879"/>
      <c r="O767" s="1879"/>
      <c r="P767" s="1879"/>
      <c r="Q767" s="1879"/>
      <c r="R767" s="1879"/>
      <c r="S767" s="1879"/>
      <c r="T767" s="1879"/>
      <c r="U767" s="1879"/>
      <c r="V767" s="1879"/>
      <c r="W767" s="1879"/>
      <c r="X767" s="1879"/>
      <c r="Y767" s="1879"/>
      <c r="Z767" s="1879"/>
      <c r="AA767" s="1880"/>
      <c r="AB767" s="624"/>
      <c r="AC767" s="70"/>
      <c r="AD767" s="71"/>
      <c r="AE767" s="72"/>
      <c r="AS767" s="479"/>
      <c r="AT767" s="611"/>
      <c r="AU767" s="611"/>
      <c r="AV767" s="611"/>
      <c r="AW767" s="611"/>
      <c r="AX767" s="611"/>
      <c r="AY767" s="611"/>
      <c r="AZ767" s="611"/>
      <c r="BA767" s="611"/>
      <c r="BB767" s="611"/>
      <c r="BC767" s="611"/>
      <c r="BD767" s="611"/>
      <c r="BE767" s="611"/>
      <c r="BF767" s="611"/>
      <c r="BG767" s="611"/>
      <c r="BH767" s="611"/>
      <c r="BI767" s="611"/>
      <c r="BJ767" s="611"/>
      <c r="BK767" s="611"/>
      <c r="BL767" s="611"/>
      <c r="BM767" s="620"/>
      <c r="BN767" s="620"/>
      <c r="BO767" s="620"/>
      <c r="BP767" s="620"/>
      <c r="BQ767" s="620"/>
      <c r="BR767" s="620"/>
      <c r="BS767" s="620"/>
      <c r="BT767" s="620"/>
      <c r="BU767" s="620"/>
      <c r="BV767" s="620"/>
      <c r="BW767" s="620"/>
      <c r="BX767" s="620"/>
      <c r="BY767" s="620"/>
      <c r="BZ767" s="620"/>
      <c r="CA767" s="620"/>
      <c r="CB767" s="620"/>
      <c r="CC767" s="620"/>
      <c r="CD767" s="620"/>
      <c r="CE767" s="620"/>
      <c r="CF767" s="620"/>
      <c r="CG767" s="620"/>
      <c r="CH767" s="620"/>
      <c r="CI767" s="620"/>
      <c r="CJ767" s="620"/>
      <c r="CK767" s="620"/>
    </row>
    <row r="768" spans="1:89">
      <c r="A768" s="576"/>
      <c r="B768" s="561"/>
      <c r="C768" s="581"/>
      <c r="D768" s="588"/>
      <c r="E768" s="561"/>
      <c r="F768" s="562"/>
      <c r="G768" s="25"/>
      <c r="H768" s="1357"/>
      <c r="I768" s="1881" t="s">
        <v>327</v>
      </c>
      <c r="J768" s="1881"/>
      <c r="K768" s="1881"/>
      <c r="L768" s="1881"/>
      <c r="M768" s="1881"/>
      <c r="N768" s="1881"/>
      <c r="O768" s="1881"/>
      <c r="P768" s="1881"/>
      <c r="Q768" s="1881"/>
      <c r="R768" s="1881"/>
      <c r="S768" s="1881"/>
      <c r="T768" s="1881"/>
      <c r="U768" s="1881"/>
      <c r="V768" s="1881"/>
      <c r="W768" s="1881"/>
      <c r="X768" s="1881"/>
      <c r="Y768" s="1881"/>
      <c r="Z768" s="1881"/>
      <c r="AA768" s="1881"/>
      <c r="AB768" s="624"/>
      <c r="AC768" s="70"/>
      <c r="AD768" s="71"/>
      <c r="AE768" s="72"/>
      <c r="AS768" s="479"/>
      <c r="AT768" s="611"/>
      <c r="AU768" s="611"/>
      <c r="AV768" s="611"/>
      <c r="AW768" s="611"/>
      <c r="AX768" s="611"/>
      <c r="AY768" s="611"/>
      <c r="AZ768" s="611"/>
      <c r="BA768" s="611"/>
      <c r="BB768" s="611"/>
      <c r="BC768" s="611"/>
      <c r="BD768" s="611"/>
      <c r="BE768" s="611"/>
      <c r="BF768" s="611"/>
      <c r="BG768" s="611"/>
      <c r="BH768" s="611"/>
      <c r="BI768" s="611"/>
      <c r="BJ768" s="611"/>
      <c r="BK768" s="611"/>
      <c r="BL768" s="611"/>
      <c r="BM768" s="620"/>
      <c r="BN768" s="620"/>
      <c r="BO768" s="620"/>
      <c r="BP768" s="620"/>
      <c r="BQ768" s="620"/>
      <c r="BR768" s="620"/>
      <c r="BS768" s="620"/>
      <c r="BT768" s="620"/>
      <c r="BU768" s="620"/>
      <c r="BV768" s="620"/>
      <c r="BW768" s="620"/>
      <c r="BX768" s="620"/>
      <c r="BY768" s="620"/>
      <c r="BZ768" s="620"/>
      <c r="CA768" s="620"/>
      <c r="CB768" s="620"/>
      <c r="CC768" s="620"/>
      <c r="CD768" s="620"/>
      <c r="CE768" s="620"/>
      <c r="CF768" s="620"/>
      <c r="CG768" s="620"/>
      <c r="CH768" s="620"/>
      <c r="CI768" s="620"/>
      <c r="CJ768" s="620"/>
      <c r="CK768" s="620"/>
    </row>
    <row r="769" spans="1:89">
      <c r="A769" s="576"/>
      <c r="B769" s="561"/>
      <c r="C769" s="581"/>
      <c r="D769" s="588"/>
      <c r="E769" s="561"/>
      <c r="F769" s="562"/>
      <c r="G769" s="25"/>
      <c r="H769" s="1357"/>
      <c r="I769" s="1882"/>
      <c r="J769" s="1882"/>
      <c r="K769" s="1882"/>
      <c r="L769" s="1882"/>
      <c r="M769" s="1882"/>
      <c r="N769" s="1882"/>
      <c r="O769" s="1882"/>
      <c r="P769" s="1882"/>
      <c r="Q769" s="1882"/>
      <c r="R769" s="1882"/>
      <c r="S769" s="1882"/>
      <c r="T769" s="1882"/>
      <c r="U769" s="1882"/>
      <c r="V769" s="1882"/>
      <c r="W769" s="1882"/>
      <c r="X769" s="1882"/>
      <c r="Y769" s="1882"/>
      <c r="Z769" s="1882"/>
      <c r="AA769" s="1882"/>
      <c r="AB769" s="624"/>
      <c r="AC769" s="70"/>
      <c r="AD769" s="71"/>
      <c r="AE769" s="72"/>
      <c r="AS769" s="620"/>
      <c r="AT769" s="620"/>
      <c r="AU769" s="620"/>
      <c r="AV769" s="620"/>
      <c r="AW769" s="620"/>
      <c r="AX769" s="620"/>
      <c r="AY769" s="620"/>
      <c r="AZ769" s="620"/>
      <c r="BA769" s="620"/>
      <c r="BB769" s="620"/>
      <c r="BC769" s="620"/>
      <c r="BD769" s="620"/>
      <c r="BE769" s="620"/>
      <c r="BF769" s="620"/>
      <c r="BG769" s="620"/>
      <c r="BH769" s="620"/>
      <c r="BI769" s="620"/>
      <c r="BJ769" s="620"/>
      <c r="BK769" s="620"/>
      <c r="BL769" s="620"/>
      <c r="BM769" s="620"/>
      <c r="BN769" s="620"/>
      <c r="BO769" s="620"/>
      <c r="BP769" s="620"/>
      <c r="BQ769" s="620"/>
      <c r="BR769" s="620"/>
      <c r="BS769" s="620"/>
      <c r="BT769" s="620"/>
      <c r="BU769" s="620"/>
      <c r="BV769" s="620"/>
      <c r="BW769" s="620"/>
      <c r="BX769" s="620"/>
      <c r="BY769" s="620"/>
      <c r="BZ769" s="620"/>
      <c r="CA769" s="620"/>
      <c r="CB769" s="620"/>
      <c r="CC769" s="620"/>
      <c r="CD769" s="620"/>
      <c r="CE769" s="620"/>
      <c r="CF769" s="620"/>
      <c r="CG769" s="620"/>
      <c r="CH769" s="620"/>
      <c r="CI769" s="620"/>
      <c r="CJ769" s="620"/>
      <c r="CK769" s="620"/>
    </row>
    <row r="770" spans="1:89">
      <c r="A770" s="576"/>
      <c r="B770" s="561"/>
      <c r="C770" s="581"/>
      <c r="D770" s="588"/>
      <c r="E770" s="561"/>
      <c r="F770" s="562"/>
      <c r="G770" s="25"/>
      <c r="H770" s="1357"/>
      <c r="I770" s="1882"/>
      <c r="J770" s="1882"/>
      <c r="K770" s="1882"/>
      <c r="L770" s="1882"/>
      <c r="M770" s="1882"/>
      <c r="N770" s="1882"/>
      <c r="O770" s="1882"/>
      <c r="P770" s="1882"/>
      <c r="Q770" s="1882"/>
      <c r="R770" s="1882"/>
      <c r="S770" s="1882"/>
      <c r="T770" s="1882"/>
      <c r="U770" s="1882"/>
      <c r="V770" s="1882"/>
      <c r="W770" s="1882"/>
      <c r="X770" s="1882"/>
      <c r="Y770" s="1882"/>
      <c r="Z770" s="1882"/>
      <c r="AA770" s="1882"/>
      <c r="AB770" s="624"/>
      <c r="AC770" s="70"/>
      <c r="AD770" s="71"/>
      <c r="AE770" s="72"/>
      <c r="AS770" s="620"/>
      <c r="AT770" s="620"/>
      <c r="AU770" s="620"/>
      <c r="AV770" s="620"/>
      <c r="AW770" s="620"/>
      <c r="AX770" s="620"/>
      <c r="AY770" s="620"/>
      <c r="AZ770" s="620"/>
      <c r="BA770" s="620"/>
      <c r="BB770" s="620"/>
      <c r="BC770" s="620"/>
      <c r="BD770" s="620"/>
      <c r="BE770" s="620"/>
      <c r="BF770" s="620"/>
      <c r="BG770" s="620"/>
      <c r="BH770" s="620"/>
      <c r="BI770" s="620"/>
      <c r="BJ770" s="620"/>
      <c r="BK770" s="620"/>
      <c r="BL770" s="620"/>
      <c r="BM770" s="620"/>
      <c r="BN770" s="620"/>
      <c r="BO770" s="620"/>
      <c r="BP770" s="620"/>
      <c r="BQ770" s="620"/>
      <c r="BR770" s="620"/>
      <c r="BS770" s="620"/>
      <c r="BT770" s="620"/>
      <c r="BU770" s="620"/>
      <c r="BV770" s="620"/>
      <c r="BW770" s="620"/>
      <c r="BX770" s="620"/>
      <c r="BY770" s="620"/>
      <c r="BZ770" s="620"/>
      <c r="CA770" s="620"/>
      <c r="CB770" s="620"/>
      <c r="CC770" s="620"/>
      <c r="CD770" s="620"/>
      <c r="CE770" s="620"/>
      <c r="CF770" s="620"/>
      <c r="CG770" s="620"/>
      <c r="CH770" s="620"/>
      <c r="CI770" s="620"/>
      <c r="CJ770" s="620"/>
      <c r="CK770" s="620"/>
    </row>
    <row r="771" spans="1:89">
      <c r="A771" s="576"/>
      <c r="B771" s="561"/>
      <c r="C771" s="581"/>
      <c r="D771" s="588"/>
      <c r="E771" s="561"/>
      <c r="F771" s="562"/>
      <c r="G771" s="25"/>
      <c r="H771" s="1357"/>
      <c r="I771" s="1882"/>
      <c r="J771" s="1882"/>
      <c r="K771" s="1882"/>
      <c r="L771" s="1882"/>
      <c r="M771" s="1882"/>
      <c r="N771" s="1882"/>
      <c r="O771" s="1882"/>
      <c r="P771" s="1882"/>
      <c r="Q771" s="1882"/>
      <c r="R771" s="1882"/>
      <c r="S771" s="1882"/>
      <c r="T771" s="1882"/>
      <c r="U771" s="1882"/>
      <c r="V771" s="1882"/>
      <c r="W771" s="1882"/>
      <c r="X771" s="1882"/>
      <c r="Y771" s="1882"/>
      <c r="Z771" s="1882"/>
      <c r="AA771" s="1882"/>
      <c r="AB771" s="624"/>
      <c r="AC771" s="70"/>
      <c r="AD771" s="71"/>
      <c r="AE771" s="72"/>
      <c r="AS771" s="620"/>
      <c r="AT771" s="620"/>
      <c r="AU771" s="620"/>
      <c r="AV771" s="620"/>
      <c r="AW771" s="620"/>
      <c r="AX771" s="620"/>
      <c r="AY771" s="620"/>
      <c r="AZ771" s="620"/>
      <c r="BA771" s="620"/>
      <c r="BB771" s="620"/>
      <c r="BC771" s="620"/>
      <c r="BD771" s="620"/>
      <c r="BE771" s="620"/>
      <c r="BF771" s="620"/>
      <c r="BG771" s="620"/>
      <c r="BH771" s="620"/>
      <c r="BI771" s="620"/>
      <c r="BJ771" s="620"/>
      <c r="BK771" s="620"/>
      <c r="BL771" s="620"/>
      <c r="BM771" s="620"/>
      <c r="BN771" s="620"/>
      <c r="BO771" s="620"/>
      <c r="BP771" s="620"/>
      <c r="BQ771" s="620"/>
      <c r="BR771" s="620"/>
      <c r="BS771" s="620"/>
      <c r="BT771" s="620"/>
      <c r="BU771" s="620"/>
      <c r="BV771" s="620"/>
      <c r="BW771" s="620"/>
      <c r="BX771" s="620"/>
      <c r="BY771" s="620"/>
      <c r="BZ771" s="620"/>
      <c r="CA771" s="620"/>
      <c r="CB771" s="620"/>
      <c r="CC771" s="620"/>
      <c r="CD771" s="620"/>
      <c r="CE771" s="620"/>
      <c r="CF771" s="620"/>
      <c r="CG771" s="620"/>
      <c r="CH771" s="620"/>
      <c r="CI771" s="620"/>
      <c r="CJ771" s="620"/>
      <c r="CK771" s="620"/>
    </row>
    <row r="772" spans="1:89">
      <c r="A772" s="576"/>
      <c r="B772" s="561"/>
      <c r="C772" s="581"/>
      <c r="D772" s="588"/>
      <c r="E772" s="561"/>
      <c r="F772" s="562"/>
      <c r="G772" s="25"/>
      <c r="H772" s="1357"/>
      <c r="I772" s="1883"/>
      <c r="J772" s="1883"/>
      <c r="K772" s="1883"/>
      <c r="L772" s="1883"/>
      <c r="M772" s="1883"/>
      <c r="N772" s="1883"/>
      <c r="O772" s="1883"/>
      <c r="P772" s="1883"/>
      <c r="Q772" s="1883"/>
      <c r="R772" s="1883"/>
      <c r="S772" s="1883"/>
      <c r="T772" s="1883"/>
      <c r="U772" s="1883"/>
      <c r="V772" s="1883"/>
      <c r="W772" s="1883"/>
      <c r="X772" s="1883"/>
      <c r="Y772" s="1883"/>
      <c r="Z772" s="1883"/>
      <c r="AA772" s="1883"/>
      <c r="AB772" s="624"/>
      <c r="AC772" s="70"/>
      <c r="AD772" s="71"/>
      <c r="AE772" s="72"/>
      <c r="AS772" s="620"/>
      <c r="AT772" s="620"/>
      <c r="AU772" s="620"/>
      <c r="AV772" s="620"/>
      <c r="AW772" s="620"/>
      <c r="AX772" s="620"/>
      <c r="AY772" s="620"/>
      <c r="AZ772" s="620"/>
      <c r="BA772" s="620"/>
      <c r="BB772" s="620"/>
      <c r="BC772" s="620"/>
      <c r="BD772" s="620"/>
      <c r="BE772" s="620"/>
      <c r="BF772" s="620"/>
      <c r="BG772" s="620"/>
      <c r="BH772" s="620"/>
      <c r="BI772" s="620"/>
      <c r="BJ772" s="620"/>
      <c r="BK772" s="620"/>
      <c r="BL772" s="620"/>
      <c r="BM772" s="620"/>
      <c r="BN772" s="620"/>
      <c r="BO772" s="620"/>
      <c r="BP772" s="620"/>
      <c r="BQ772" s="620"/>
      <c r="BR772" s="620"/>
      <c r="BS772" s="620"/>
      <c r="BT772" s="620"/>
      <c r="BU772" s="620"/>
      <c r="BV772" s="620"/>
      <c r="BW772" s="620"/>
      <c r="BX772" s="620"/>
      <c r="BY772" s="620"/>
      <c r="BZ772" s="620"/>
      <c r="CA772" s="620"/>
      <c r="CB772" s="620"/>
      <c r="CC772" s="620"/>
      <c r="CD772" s="620"/>
      <c r="CE772" s="620"/>
      <c r="CF772" s="620"/>
      <c r="CG772" s="620"/>
      <c r="CH772" s="620"/>
      <c r="CI772" s="620"/>
      <c r="CJ772" s="620"/>
      <c r="CK772" s="620"/>
    </row>
    <row r="773" spans="1:89">
      <c r="A773" s="747"/>
      <c r="B773" s="744"/>
      <c r="C773" s="742"/>
      <c r="D773" s="768"/>
      <c r="E773" s="744"/>
      <c r="F773" s="745"/>
      <c r="G773" s="276"/>
      <c r="H773" s="424"/>
      <c r="I773" s="834"/>
      <c r="J773" s="834"/>
      <c r="K773" s="834"/>
      <c r="L773" s="834"/>
      <c r="M773" s="834"/>
      <c r="N773" s="834"/>
      <c r="O773" s="834"/>
      <c r="P773" s="834"/>
      <c r="Q773" s="834"/>
      <c r="R773" s="834"/>
      <c r="S773" s="834"/>
      <c r="T773" s="834"/>
      <c r="U773" s="834"/>
      <c r="V773" s="834"/>
      <c r="W773" s="834"/>
      <c r="X773" s="834"/>
      <c r="Y773" s="834"/>
      <c r="Z773" s="779"/>
      <c r="AA773" s="779"/>
      <c r="AB773" s="285"/>
      <c r="AC773" s="278"/>
      <c r="AD773" s="279"/>
      <c r="AE773" s="280"/>
      <c r="AF773" s="620"/>
      <c r="AS773" s="620"/>
      <c r="AT773" s="620"/>
      <c r="AU773" s="620"/>
      <c r="AV773" s="620"/>
      <c r="AW773" s="620"/>
      <c r="AX773" s="620"/>
      <c r="AY773" s="620"/>
      <c r="AZ773" s="620"/>
      <c r="BA773" s="620"/>
      <c r="BB773" s="620"/>
      <c r="BC773" s="620"/>
      <c r="BD773" s="620"/>
      <c r="BE773" s="620"/>
      <c r="BF773" s="620"/>
      <c r="BG773" s="620"/>
      <c r="BH773" s="620"/>
      <c r="BI773" s="620"/>
      <c r="BJ773" s="620"/>
      <c r="BK773" s="620"/>
      <c r="BL773" s="620"/>
      <c r="BM773" s="620"/>
      <c r="BN773" s="620"/>
      <c r="BO773" s="620"/>
      <c r="BP773" s="620"/>
      <c r="BQ773" s="620"/>
      <c r="BR773" s="620"/>
      <c r="BS773" s="620"/>
      <c r="BT773" s="620"/>
      <c r="BU773" s="620"/>
      <c r="BV773" s="620"/>
      <c r="BW773" s="620"/>
      <c r="BX773" s="620"/>
      <c r="BY773" s="620"/>
      <c r="BZ773" s="620"/>
      <c r="CA773" s="620"/>
      <c r="CB773" s="620"/>
      <c r="CC773" s="620"/>
      <c r="CD773" s="620"/>
      <c r="CE773" s="620"/>
      <c r="CF773" s="620"/>
      <c r="CG773" s="620"/>
      <c r="CH773" s="620"/>
      <c r="CI773" s="620"/>
      <c r="CJ773" s="620"/>
      <c r="CK773" s="620"/>
    </row>
    <row r="774" spans="1:89">
      <c r="A774" s="747"/>
      <c r="B774" s="744"/>
      <c r="C774" s="742"/>
      <c r="D774" s="768"/>
      <c r="E774" s="744"/>
      <c r="F774" s="745"/>
      <c r="G774" s="276"/>
      <c r="H774" s="781"/>
      <c r="I774" s="781"/>
      <c r="J774" s="781"/>
      <c r="K774" s="781"/>
      <c r="L774" s="781"/>
      <c r="M774" s="781"/>
      <c r="N774" s="781"/>
      <c r="O774" s="781"/>
      <c r="P774" s="781"/>
      <c r="Q774" s="781"/>
      <c r="R774" s="781"/>
      <c r="S774" s="781"/>
      <c r="T774" s="781"/>
      <c r="U774" s="781"/>
      <c r="V774" s="781"/>
      <c r="W774" s="781"/>
      <c r="X774" s="779"/>
      <c r="Y774" s="779"/>
      <c r="Z774" s="779"/>
      <c r="AA774" s="779"/>
      <c r="AB774" s="285"/>
      <c r="AC774" s="278"/>
      <c r="AD774" s="279"/>
      <c r="AE774" s="280"/>
      <c r="AF774" s="620"/>
      <c r="AS774" s="620"/>
      <c r="AT774" s="620"/>
      <c r="AU774" s="620"/>
      <c r="AV774" s="620"/>
      <c r="AW774" s="620"/>
      <c r="AX774" s="620"/>
      <c r="AY774" s="620"/>
      <c r="AZ774" s="620"/>
      <c r="BA774" s="620"/>
      <c r="BB774" s="620"/>
      <c r="BC774" s="620"/>
      <c r="BD774" s="620"/>
      <c r="BE774" s="620"/>
      <c r="BF774" s="620"/>
      <c r="BG774" s="620"/>
      <c r="BH774" s="620"/>
      <c r="BI774" s="620"/>
      <c r="BJ774" s="620"/>
      <c r="BK774" s="620"/>
      <c r="BL774" s="620"/>
      <c r="BM774" s="620"/>
      <c r="BN774" s="620"/>
      <c r="BO774" s="620"/>
      <c r="BP774" s="620"/>
      <c r="BQ774" s="620"/>
      <c r="BR774" s="620"/>
      <c r="BS774" s="620"/>
      <c r="BT774" s="620"/>
      <c r="BU774" s="620"/>
      <c r="BV774" s="620"/>
      <c r="BW774" s="620"/>
      <c r="BX774" s="620"/>
      <c r="BY774" s="620"/>
      <c r="BZ774" s="620"/>
      <c r="CA774" s="620"/>
      <c r="CB774" s="620"/>
      <c r="CC774" s="620"/>
      <c r="CD774" s="620"/>
      <c r="CE774" s="620"/>
      <c r="CF774" s="620"/>
      <c r="CG774" s="620"/>
      <c r="CH774" s="620"/>
      <c r="CI774" s="620"/>
      <c r="CJ774" s="620"/>
      <c r="CK774" s="620"/>
    </row>
    <row r="775" spans="1:89" ht="13.5" customHeight="1">
      <c r="A775" s="1304" t="s">
        <v>1337</v>
      </c>
      <c r="B775" s="744">
        <v>39</v>
      </c>
      <c r="C775" s="1264" t="s">
        <v>504</v>
      </c>
      <c r="D775" s="1265" t="s">
        <v>358</v>
      </c>
      <c r="E775" s="1266" t="s">
        <v>505</v>
      </c>
      <c r="F775" s="1267"/>
      <c r="G775" s="25"/>
      <c r="H775" s="1268" t="s">
        <v>71</v>
      </c>
      <c r="I775" s="1268"/>
      <c r="J775" s="1268"/>
      <c r="K775" s="1268"/>
      <c r="L775" s="1268"/>
      <c r="M775" s="1268"/>
      <c r="N775" s="1268"/>
      <c r="O775" s="1246" t="s">
        <v>154</v>
      </c>
      <c r="P775" s="1246"/>
      <c r="Q775" s="1246"/>
      <c r="R775" s="1246"/>
      <c r="S775" s="1246"/>
      <c r="T775" s="1246"/>
      <c r="U775" s="1246"/>
      <c r="V775" s="1246"/>
      <c r="W775" s="1246"/>
      <c r="X775" s="788"/>
      <c r="Y775" s="284"/>
      <c r="Z775" s="788"/>
      <c r="AA775" s="788"/>
      <c r="AB775" s="789"/>
      <c r="AC775" s="1261" t="s">
        <v>558</v>
      </c>
      <c r="AD775" s="1262"/>
      <c r="AE775" s="1263"/>
      <c r="AS775" s="620"/>
      <c r="AT775" s="620"/>
      <c r="AU775" s="620"/>
      <c r="AV775" s="620"/>
      <c r="AW775" s="620"/>
      <c r="AX775" s="620"/>
      <c r="AY775" s="620"/>
      <c r="AZ775" s="620"/>
      <c r="BA775" s="620"/>
      <c r="BB775" s="620"/>
      <c r="BC775" s="620"/>
      <c r="BD775" s="620"/>
      <c r="BE775" s="620"/>
      <c r="BF775" s="620"/>
      <c r="BG775" s="620"/>
      <c r="BH775" s="620"/>
      <c r="BI775" s="620"/>
      <c r="BJ775" s="620"/>
      <c r="BK775" s="620"/>
      <c r="BL775" s="620"/>
      <c r="BM775" s="620"/>
      <c r="BN775" s="620"/>
      <c r="BO775" s="620"/>
      <c r="BP775" s="620"/>
      <c r="BQ775" s="620"/>
      <c r="BR775" s="620"/>
      <c r="BS775" s="620"/>
      <c r="BT775" s="620"/>
      <c r="BU775" s="620"/>
      <c r="BV775" s="620"/>
      <c r="BW775" s="620"/>
      <c r="BX775" s="620"/>
      <c r="BY775" s="620"/>
      <c r="BZ775" s="620"/>
      <c r="CA775" s="620"/>
      <c r="CB775" s="620"/>
      <c r="CC775" s="620"/>
      <c r="CD775" s="620"/>
      <c r="CE775" s="620"/>
      <c r="CF775" s="620"/>
      <c r="CG775" s="620"/>
      <c r="CH775" s="620"/>
      <c r="CI775" s="620"/>
      <c r="CJ775" s="620"/>
      <c r="CK775" s="620"/>
    </row>
    <row r="776" spans="1:89">
      <c r="A776" s="1304"/>
      <c r="B776" s="744"/>
      <c r="C776" s="1264"/>
      <c r="D776" s="1265"/>
      <c r="E776" s="1266"/>
      <c r="F776" s="1267"/>
      <c r="G776" s="25"/>
      <c r="H776" s="1268"/>
      <c r="I776" s="1268"/>
      <c r="J776" s="1268"/>
      <c r="K776" s="1268"/>
      <c r="L776" s="1268"/>
      <c r="M776" s="1268"/>
      <c r="N776" s="1268"/>
      <c r="O776" s="1246"/>
      <c r="P776" s="1246"/>
      <c r="Q776" s="1246"/>
      <c r="R776" s="1246"/>
      <c r="S776" s="1246"/>
      <c r="T776" s="1246"/>
      <c r="U776" s="1246"/>
      <c r="V776" s="1246"/>
      <c r="W776" s="1246"/>
      <c r="X776" s="788"/>
      <c r="Y776" s="284"/>
      <c r="Z776" s="788"/>
      <c r="AA776" s="788"/>
      <c r="AB776" s="789"/>
      <c r="AC776" s="1261"/>
      <c r="AD776" s="1262"/>
      <c r="AE776" s="1263"/>
      <c r="AS776" s="620"/>
      <c r="AT776" s="620"/>
      <c r="AU776" s="620"/>
      <c r="AV776" s="620"/>
      <c r="AW776" s="620"/>
      <c r="AX776" s="620"/>
      <c r="AY776" s="620"/>
      <c r="AZ776" s="620"/>
      <c r="BA776" s="620"/>
      <c r="BB776" s="620"/>
      <c r="BC776" s="620"/>
      <c r="BD776" s="620"/>
      <c r="BE776" s="620"/>
      <c r="BF776" s="620"/>
      <c r="BG776" s="620"/>
      <c r="BH776" s="620"/>
      <c r="BI776" s="620"/>
      <c r="BJ776" s="620"/>
      <c r="BK776" s="620"/>
      <c r="BL776" s="620"/>
      <c r="BM776" s="620"/>
      <c r="BN776" s="620"/>
      <c r="BO776" s="620"/>
      <c r="BP776" s="620"/>
      <c r="BQ776" s="620"/>
      <c r="BR776" s="620"/>
      <c r="BS776" s="620"/>
      <c r="BT776" s="620"/>
      <c r="BU776" s="620"/>
      <c r="BV776" s="620"/>
      <c r="BW776" s="620"/>
      <c r="BX776" s="620"/>
      <c r="BY776" s="620"/>
      <c r="BZ776" s="620"/>
      <c r="CA776" s="620"/>
      <c r="CB776" s="620"/>
      <c r="CC776" s="620"/>
      <c r="CD776" s="620"/>
      <c r="CE776" s="620"/>
      <c r="CF776" s="620"/>
      <c r="CG776" s="620"/>
      <c r="CH776" s="620"/>
      <c r="CI776" s="620"/>
      <c r="CJ776" s="620"/>
      <c r="CK776" s="620"/>
    </row>
    <row r="777" spans="1:89">
      <c r="A777" s="1304"/>
      <c r="B777" s="744"/>
      <c r="C777" s="1264"/>
      <c r="D777" s="768"/>
      <c r="E777" s="1266"/>
      <c r="F777" s="1267"/>
      <c r="G777" s="25"/>
      <c r="H777" s="788" t="s">
        <v>506</v>
      </c>
      <c r="I777" s="758"/>
      <c r="J777" s="758"/>
      <c r="K777" s="758"/>
      <c r="L777" s="762"/>
      <c r="M777" s="762"/>
      <c r="N777" s="762"/>
      <c r="O777" s="762"/>
      <c r="P777" s="762"/>
      <c r="Q777" s="762"/>
      <c r="R777" s="762"/>
      <c r="S777" s="762"/>
      <c r="T777" s="762"/>
      <c r="U777" s="762"/>
      <c r="V777" s="762"/>
      <c r="W777" s="762"/>
      <c r="X777" s="762"/>
      <c r="Y777" s="284"/>
      <c r="Z777" s="788"/>
      <c r="AA777" s="788"/>
      <c r="AB777" s="789"/>
      <c r="AC777" s="70"/>
      <c r="AD777" s="71"/>
      <c r="AE777" s="72"/>
      <c r="AS777" s="620"/>
      <c r="AT777" s="620"/>
      <c r="AU777" s="620"/>
      <c r="AV777" s="620"/>
      <c r="AW777" s="620"/>
      <c r="AX777" s="620"/>
      <c r="AY777" s="620"/>
      <c r="AZ777" s="620"/>
      <c r="BA777" s="620"/>
      <c r="BB777" s="620"/>
      <c r="BC777" s="620"/>
      <c r="BD777" s="620"/>
      <c r="BE777" s="620"/>
      <c r="BF777" s="620"/>
      <c r="BG777" s="620"/>
      <c r="BH777" s="620"/>
      <c r="BI777" s="620"/>
      <c r="BJ777" s="620"/>
      <c r="BK777" s="620"/>
      <c r="BL777" s="620"/>
      <c r="BM777" s="620"/>
      <c r="BN777" s="620"/>
      <c r="BO777" s="620"/>
      <c r="BP777" s="620"/>
      <c r="BQ777" s="620"/>
      <c r="BR777" s="620"/>
      <c r="BS777" s="620"/>
      <c r="BT777" s="620"/>
      <c r="BU777" s="620"/>
      <c r="BV777" s="620"/>
      <c r="BW777" s="620"/>
      <c r="BX777" s="620"/>
      <c r="BY777" s="620"/>
      <c r="BZ777" s="620"/>
      <c r="CA777" s="620"/>
      <c r="CB777" s="620"/>
      <c r="CC777" s="620"/>
      <c r="CD777" s="620"/>
      <c r="CE777" s="620"/>
      <c r="CF777" s="620"/>
      <c r="CG777" s="620"/>
      <c r="CH777" s="620"/>
      <c r="CI777" s="620"/>
      <c r="CJ777" s="620"/>
      <c r="CK777" s="620"/>
    </row>
    <row r="778" spans="1:89">
      <c r="A778" s="1304"/>
      <c r="B778" s="744"/>
      <c r="C778" s="742"/>
      <c r="D778" s="768"/>
      <c r="E778" s="1266"/>
      <c r="F778" s="1267"/>
      <c r="G778" s="25"/>
      <c r="H778" s="85"/>
      <c r="I778" s="1250" t="s">
        <v>507</v>
      </c>
      <c r="J778" s="1251"/>
      <c r="K778" s="1251"/>
      <c r="L778" s="1251"/>
      <c r="M778" s="1251"/>
      <c r="N778" s="1251"/>
      <c r="O778" s="1251"/>
      <c r="P778" s="1251"/>
      <c r="Q778" s="1251"/>
      <c r="R778" s="1251"/>
      <c r="S778" s="1251"/>
      <c r="T778" s="1251"/>
      <c r="U778" s="1478"/>
      <c r="V778" s="1064" t="s">
        <v>328</v>
      </c>
      <c r="W778" s="1065"/>
      <c r="X778" s="1066"/>
      <c r="Y778" s="284"/>
      <c r="Z778" s="788"/>
      <c r="AA778" s="788"/>
      <c r="AB778" s="789"/>
      <c r="AC778" s="70"/>
      <c r="AD778" s="71"/>
      <c r="AE778" s="72"/>
      <c r="AS778" s="620"/>
      <c r="AT778" s="620"/>
      <c r="AU778" s="620"/>
      <c r="AV778" s="620"/>
      <c r="AW778" s="620"/>
      <c r="AX778" s="620"/>
      <c r="AY778" s="620"/>
      <c r="AZ778" s="620"/>
      <c r="BA778" s="620"/>
      <c r="BB778" s="620"/>
      <c r="BC778" s="620"/>
      <c r="BD778" s="620"/>
      <c r="BE778" s="620"/>
      <c r="BF778" s="620"/>
      <c r="BG778" s="620"/>
      <c r="BH778" s="620"/>
      <c r="BI778" s="620"/>
      <c r="BJ778" s="620"/>
      <c r="BK778" s="620"/>
      <c r="BL778" s="620"/>
      <c r="BM778" s="620"/>
      <c r="BN778" s="620"/>
      <c r="BO778" s="620"/>
      <c r="BP778" s="620"/>
      <c r="BQ778" s="620"/>
      <c r="BR778" s="620"/>
      <c r="BS778" s="620"/>
      <c r="BT778" s="620"/>
      <c r="BU778" s="620"/>
      <c r="BV778" s="620"/>
      <c r="BW778" s="620"/>
      <c r="BX778" s="620"/>
      <c r="BY778" s="620"/>
      <c r="BZ778" s="620"/>
      <c r="CA778" s="620"/>
      <c r="CB778" s="620"/>
      <c r="CC778" s="620"/>
      <c r="CD778" s="620"/>
      <c r="CE778" s="620"/>
      <c r="CF778" s="620"/>
      <c r="CG778" s="620"/>
      <c r="CH778" s="620"/>
      <c r="CI778" s="620"/>
      <c r="CJ778" s="620"/>
      <c r="CK778" s="620"/>
    </row>
    <row r="779" spans="1:89">
      <c r="A779" s="747"/>
      <c r="B779" s="744"/>
      <c r="C779" s="742"/>
      <c r="D779" s="768"/>
      <c r="E779" s="1266"/>
      <c r="F779" s="1267"/>
      <c r="G779" s="25"/>
      <c r="H779" s="119" t="s">
        <v>317</v>
      </c>
      <c r="I779" s="1269" t="s">
        <v>508</v>
      </c>
      <c r="J779" s="1270"/>
      <c r="K779" s="1270"/>
      <c r="L779" s="1270"/>
      <c r="M779" s="1270"/>
      <c r="N779" s="1270"/>
      <c r="O779" s="1270"/>
      <c r="P779" s="1270"/>
      <c r="Q779" s="1270"/>
      <c r="R779" s="1270"/>
      <c r="S779" s="1270"/>
      <c r="T779" s="1270"/>
      <c r="U779" s="1271"/>
      <c r="V779" s="1272" t="s">
        <v>160</v>
      </c>
      <c r="W779" s="1273"/>
      <c r="X779" s="1292"/>
      <c r="Y779" s="284"/>
      <c r="Z779" s="788"/>
      <c r="AA779" s="788"/>
      <c r="AB779" s="789"/>
      <c r="AC779" s="70"/>
      <c r="AD779" s="71"/>
      <c r="AE779" s="72"/>
      <c r="AS779" s="620"/>
      <c r="AT779" s="620"/>
      <c r="AU779" s="620"/>
      <c r="AV779" s="620"/>
      <c r="AW779" s="620"/>
      <c r="AX779" s="620"/>
      <c r="AY779" s="620"/>
      <c r="AZ779" s="620"/>
      <c r="BA779" s="620"/>
      <c r="BB779" s="620"/>
      <c r="BC779" s="620"/>
      <c r="BD779" s="620"/>
      <c r="BE779" s="620"/>
      <c r="BF779" s="620"/>
      <c r="BG779" s="620"/>
      <c r="BH779" s="620"/>
      <c r="BI779" s="620"/>
      <c r="BJ779" s="620"/>
      <c r="BK779" s="620"/>
      <c r="BL779" s="620"/>
      <c r="BM779" s="620"/>
      <c r="BN779" s="620"/>
      <c r="BO779" s="620"/>
      <c r="BP779" s="620"/>
      <c r="BQ779" s="620"/>
      <c r="BR779" s="620"/>
      <c r="BS779" s="620"/>
      <c r="BT779" s="620"/>
      <c r="BU779" s="620"/>
      <c r="BV779" s="620"/>
      <c r="BW779" s="620"/>
      <c r="BX779" s="620"/>
      <c r="BY779" s="620"/>
      <c r="BZ779" s="620"/>
      <c r="CA779" s="620"/>
      <c r="CB779" s="620"/>
      <c r="CC779" s="620"/>
      <c r="CD779" s="620"/>
      <c r="CE779" s="620"/>
      <c r="CF779" s="620"/>
      <c r="CG779" s="620"/>
      <c r="CH779" s="620"/>
      <c r="CI779" s="620"/>
      <c r="CJ779" s="620"/>
      <c r="CK779" s="620"/>
    </row>
    <row r="780" spans="1:89">
      <c r="A780" s="747"/>
      <c r="B780" s="744"/>
      <c r="C780" s="742"/>
      <c r="D780" s="768"/>
      <c r="E780" s="1266"/>
      <c r="F780" s="1267"/>
      <c r="G780" s="25"/>
      <c r="H780" s="119" t="s">
        <v>509</v>
      </c>
      <c r="I780" s="1269" t="s">
        <v>510</v>
      </c>
      <c r="J780" s="1270"/>
      <c r="K780" s="1270"/>
      <c r="L780" s="1270"/>
      <c r="M780" s="1270"/>
      <c r="N780" s="1270"/>
      <c r="O780" s="1270"/>
      <c r="P780" s="1270"/>
      <c r="Q780" s="1270"/>
      <c r="R780" s="1270"/>
      <c r="S780" s="1270"/>
      <c r="T780" s="1270"/>
      <c r="U780" s="1271"/>
      <c r="V780" s="1272" t="s">
        <v>160</v>
      </c>
      <c r="W780" s="1273"/>
      <c r="X780" s="1292"/>
      <c r="Y780" s="284"/>
      <c r="Z780" s="788"/>
      <c r="AA780" s="788"/>
      <c r="AB780" s="789"/>
      <c r="AC780" s="70"/>
      <c r="AD780" s="71"/>
      <c r="AE780" s="72"/>
      <c r="AS780" s="620"/>
      <c r="AT780" s="620"/>
      <c r="AU780" s="620"/>
      <c r="AV780" s="620"/>
      <c r="AW780" s="620"/>
      <c r="AX780" s="620"/>
      <c r="AY780" s="620"/>
      <c r="AZ780" s="620"/>
      <c r="BA780" s="620"/>
      <c r="BB780" s="620"/>
      <c r="BC780" s="620"/>
      <c r="BD780" s="620"/>
      <c r="BE780" s="620"/>
      <c r="BF780" s="620"/>
      <c r="BG780" s="620"/>
      <c r="BH780" s="620"/>
      <c r="BI780" s="620"/>
      <c r="BJ780" s="620"/>
      <c r="BK780" s="620"/>
      <c r="BL780" s="620"/>
      <c r="BM780" s="620"/>
      <c r="BN780" s="620"/>
      <c r="BO780" s="620"/>
      <c r="BP780" s="620"/>
      <c r="BQ780" s="620"/>
      <c r="BR780" s="620"/>
      <c r="BS780" s="620"/>
      <c r="BT780" s="620"/>
      <c r="BU780" s="620"/>
      <c r="BV780" s="620"/>
      <c r="BW780" s="620"/>
      <c r="BX780" s="620"/>
      <c r="BY780" s="620"/>
      <c r="BZ780" s="620"/>
      <c r="CA780" s="620"/>
      <c r="CB780" s="620"/>
      <c r="CC780" s="620"/>
      <c r="CD780" s="620"/>
      <c r="CE780" s="620"/>
      <c r="CF780" s="620"/>
      <c r="CG780" s="620"/>
      <c r="CH780" s="620"/>
      <c r="CI780" s="620"/>
      <c r="CJ780" s="620"/>
      <c r="CK780" s="620"/>
    </row>
    <row r="781" spans="1:89">
      <c r="A781" s="747"/>
      <c r="B781" s="744"/>
      <c r="C781" s="742"/>
      <c r="D781" s="768"/>
      <c r="E781" s="744"/>
      <c r="F781" s="745"/>
      <c r="G781" s="25"/>
      <c r="H781" s="119" t="s">
        <v>511</v>
      </c>
      <c r="I781" s="1269" t="s">
        <v>512</v>
      </c>
      <c r="J781" s="1270"/>
      <c r="K781" s="1270"/>
      <c r="L781" s="1270"/>
      <c r="M781" s="1270"/>
      <c r="N781" s="1270"/>
      <c r="O781" s="1270"/>
      <c r="P781" s="1270"/>
      <c r="Q781" s="1270"/>
      <c r="R781" s="1270"/>
      <c r="S781" s="1270"/>
      <c r="T781" s="1270"/>
      <c r="U781" s="1271"/>
      <c r="V781" s="1272" t="s">
        <v>160</v>
      </c>
      <c r="W781" s="1273"/>
      <c r="X781" s="1292"/>
      <c r="Y781" s="284"/>
      <c r="Z781" s="788"/>
      <c r="AA781" s="788"/>
      <c r="AB781" s="789"/>
      <c r="AC781" s="70"/>
      <c r="AD781" s="71"/>
      <c r="AE781" s="72"/>
      <c r="AS781" s="620"/>
      <c r="AT781" s="620"/>
      <c r="AU781" s="620"/>
      <c r="AV781" s="620"/>
      <c r="AW781" s="620"/>
      <c r="AX781" s="620"/>
      <c r="AY781" s="620"/>
      <c r="AZ781" s="620"/>
      <c r="BA781" s="620"/>
      <c r="BB781" s="620"/>
      <c r="BC781" s="620"/>
      <c r="BD781" s="620"/>
      <c r="BE781" s="620"/>
      <c r="BF781" s="620"/>
      <c r="BG781" s="620"/>
      <c r="BH781" s="620"/>
      <c r="BI781" s="620"/>
      <c r="BJ781" s="620"/>
      <c r="BK781" s="620"/>
      <c r="BL781" s="620"/>
      <c r="BM781" s="620"/>
      <c r="BN781" s="620"/>
      <c r="BO781" s="620"/>
      <c r="BP781" s="620"/>
      <c r="BQ781" s="620"/>
      <c r="BR781" s="620"/>
      <c r="BS781" s="620"/>
      <c r="BT781" s="620"/>
      <c r="BU781" s="620"/>
      <c r="BV781" s="620"/>
      <c r="BW781" s="620"/>
      <c r="BX781" s="620"/>
      <c r="BY781" s="620"/>
      <c r="BZ781" s="620"/>
      <c r="CA781" s="620"/>
      <c r="CB781" s="620"/>
      <c r="CC781" s="620"/>
      <c r="CD781" s="620"/>
      <c r="CE781" s="620"/>
      <c r="CF781" s="620"/>
      <c r="CG781" s="620"/>
      <c r="CH781" s="620"/>
      <c r="CI781" s="620"/>
      <c r="CJ781" s="620"/>
      <c r="CK781" s="620"/>
    </row>
    <row r="782" spans="1:89">
      <c r="A782" s="747"/>
      <c r="B782" s="744"/>
      <c r="C782" s="742"/>
      <c r="D782" s="768"/>
      <c r="E782" s="744"/>
      <c r="F782" s="745"/>
      <c r="G782" s="25"/>
      <c r="H782" s="119" t="s">
        <v>318</v>
      </c>
      <c r="I782" s="1269" t="s">
        <v>513</v>
      </c>
      <c r="J782" s="1270"/>
      <c r="K782" s="1270"/>
      <c r="L782" s="1270"/>
      <c r="M782" s="1270"/>
      <c r="N782" s="1270"/>
      <c r="O782" s="1270"/>
      <c r="P782" s="1270"/>
      <c r="Q782" s="1270"/>
      <c r="R782" s="1270"/>
      <c r="S782" s="1270"/>
      <c r="T782" s="1270"/>
      <c r="U782" s="1271"/>
      <c r="V782" s="1272" t="s">
        <v>160</v>
      </c>
      <c r="W782" s="1273"/>
      <c r="X782" s="1292"/>
      <c r="Y782" s="284"/>
      <c r="Z782" s="788"/>
      <c r="AA782" s="788"/>
      <c r="AB782" s="789"/>
      <c r="AC782" s="70"/>
      <c r="AD782" s="71"/>
      <c r="AE782" s="72"/>
    </row>
    <row r="783" spans="1:89">
      <c r="A783" s="747"/>
      <c r="B783" s="744"/>
      <c r="C783" s="742"/>
      <c r="D783" s="768"/>
      <c r="E783" s="744"/>
      <c r="F783" s="745"/>
      <c r="G783" s="25"/>
      <c r="H783" s="788"/>
      <c r="I783" s="788"/>
      <c r="J783" s="788"/>
      <c r="K783" s="788"/>
      <c r="L783" s="788"/>
      <c r="M783" s="788"/>
      <c r="N783" s="788"/>
      <c r="O783" s="788"/>
      <c r="P783" s="788"/>
      <c r="Q783" s="788"/>
      <c r="R783" s="788"/>
      <c r="S783" s="788"/>
      <c r="T783" s="788"/>
      <c r="U783" s="788"/>
      <c r="V783" s="788"/>
      <c r="W783" s="788"/>
      <c r="X783" s="788"/>
      <c r="Y783" s="284"/>
      <c r="Z783" s="788"/>
      <c r="AA783" s="788"/>
      <c r="AB783" s="789"/>
      <c r="AC783" s="70"/>
      <c r="AD783" s="71"/>
      <c r="AE783" s="72"/>
    </row>
    <row r="784" spans="1:89">
      <c r="A784" s="747"/>
      <c r="B784" s="744"/>
      <c r="C784" s="742"/>
      <c r="D784" s="768"/>
      <c r="E784" s="744"/>
      <c r="F784" s="745"/>
      <c r="G784" s="25"/>
      <c r="H784" s="1893" t="s">
        <v>514</v>
      </c>
      <c r="I784" s="1893"/>
      <c r="J784" s="1893"/>
      <c r="K784" s="1893"/>
      <c r="L784" s="1893"/>
      <c r="M784" s="1893"/>
      <c r="N784" s="1893"/>
      <c r="O784" s="1893"/>
      <c r="P784" s="1893"/>
      <c r="Q784" s="1893"/>
      <c r="R784" s="1893"/>
      <c r="S784" s="1893"/>
      <c r="T784" s="1893"/>
      <c r="U784" s="1893"/>
      <c r="V784" s="1893"/>
      <c r="W784" s="1893"/>
      <c r="X784" s="1893"/>
      <c r="Y784" s="286"/>
      <c r="Z784" s="788"/>
      <c r="AA784" s="788"/>
      <c r="AB784" s="789"/>
      <c r="AC784" s="70"/>
      <c r="AD784" s="71"/>
      <c r="AE784" s="72"/>
    </row>
    <row r="785" spans="1:31">
      <c r="A785" s="747"/>
      <c r="B785" s="744"/>
      <c r="C785" s="742"/>
      <c r="D785" s="768"/>
      <c r="E785" s="744"/>
      <c r="F785" s="745"/>
      <c r="G785" s="25"/>
      <c r="H785" s="1357"/>
      <c r="I785" s="1357"/>
      <c r="J785" s="1894" t="s">
        <v>515</v>
      </c>
      <c r="K785" s="1894"/>
      <c r="L785" s="1894"/>
      <c r="M785" s="1894"/>
      <c r="N785" s="1894"/>
      <c r="O785" s="1894"/>
      <c r="P785" s="1894"/>
      <c r="Q785" s="1894"/>
      <c r="R785" s="1894"/>
      <c r="S785" s="1894"/>
      <c r="T785" s="1894"/>
      <c r="U785" s="1894"/>
      <c r="V785" s="1894"/>
      <c r="W785" s="1894"/>
      <c r="X785" s="1894"/>
      <c r="Y785" s="284"/>
      <c r="Z785" s="788"/>
      <c r="AA785" s="788"/>
      <c r="AB785" s="789"/>
      <c r="AC785" s="70"/>
      <c r="AD785" s="71"/>
      <c r="AE785" s="72"/>
    </row>
    <row r="786" spans="1:31">
      <c r="A786" s="747"/>
      <c r="B786" s="744"/>
      <c r="C786" s="742"/>
      <c r="D786" s="768"/>
      <c r="E786" s="744"/>
      <c r="F786" s="745"/>
      <c r="G786" s="25"/>
      <c r="H786" s="1142" t="s">
        <v>226</v>
      </c>
      <c r="I786" s="1144"/>
      <c r="J786" s="1878" t="s">
        <v>516</v>
      </c>
      <c r="K786" s="1879"/>
      <c r="L786" s="1879"/>
      <c r="M786" s="1879"/>
      <c r="N786" s="1879"/>
      <c r="O786" s="1879"/>
      <c r="P786" s="1880"/>
      <c r="Q786" s="1142" t="s">
        <v>517</v>
      </c>
      <c r="R786" s="1143"/>
      <c r="S786" s="1143"/>
      <c r="T786" s="1143"/>
      <c r="U786" s="1143"/>
      <c r="V786" s="1143"/>
      <c r="W786" s="1143"/>
      <c r="X786" s="1144"/>
      <c r="Y786" s="284"/>
      <c r="Z786" s="788"/>
      <c r="AA786" s="788"/>
      <c r="AB786" s="789"/>
      <c r="AC786" s="70"/>
      <c r="AD786" s="71"/>
      <c r="AE786" s="72"/>
    </row>
    <row r="787" spans="1:31">
      <c r="A787" s="747"/>
      <c r="B787" s="744"/>
      <c r="C787" s="742"/>
      <c r="D787" s="768"/>
      <c r="E787" s="744"/>
      <c r="F787" s="745"/>
      <c r="G787" s="25"/>
      <c r="H787" s="788"/>
      <c r="I787" s="788"/>
      <c r="J787" s="788"/>
      <c r="K787" s="788"/>
      <c r="L787" s="788"/>
      <c r="M787" s="788"/>
      <c r="N787" s="788"/>
      <c r="O787" s="788"/>
      <c r="P787" s="788"/>
      <c r="Q787" s="788"/>
      <c r="R787" s="788"/>
      <c r="S787" s="788"/>
      <c r="T787" s="788"/>
      <c r="U787" s="788"/>
      <c r="V787" s="788"/>
      <c r="W787" s="788"/>
      <c r="X787" s="788"/>
      <c r="Y787" s="284"/>
      <c r="Z787" s="788"/>
      <c r="AA787" s="788"/>
      <c r="AB787" s="789"/>
      <c r="AC787" s="70"/>
      <c r="AD787" s="71"/>
      <c r="AE787" s="72"/>
    </row>
    <row r="788" spans="1:31">
      <c r="A788" s="839"/>
      <c r="B788" s="841"/>
      <c r="C788" s="843"/>
      <c r="D788" s="838"/>
      <c r="E788" s="841"/>
      <c r="F788" s="842"/>
      <c r="G788" s="25"/>
      <c r="H788" s="1241" t="s">
        <v>518</v>
      </c>
      <c r="I788" s="1241"/>
      <c r="J788" s="1241"/>
      <c r="K788" s="1241"/>
      <c r="L788" s="1241"/>
      <c r="M788" s="1241"/>
      <c r="N788" s="1241"/>
      <c r="O788" s="1241"/>
      <c r="P788" s="1242"/>
      <c r="Q788" s="1688" t="s">
        <v>519</v>
      </c>
      <c r="R788" s="1689"/>
      <c r="S788" s="1689"/>
      <c r="T788" s="1689"/>
      <c r="U788" s="1689"/>
      <c r="V788" s="1689"/>
      <c r="W788" s="1689"/>
      <c r="X788" s="1689"/>
      <c r="Y788" s="1690"/>
      <c r="Z788" s="855"/>
      <c r="AA788" s="855"/>
      <c r="AB788" s="856"/>
      <c r="AC788" s="70"/>
      <c r="AD788" s="71"/>
      <c r="AE788" s="72"/>
    </row>
    <row r="789" spans="1:31" s="851" customFormat="1">
      <c r="A789" s="839"/>
      <c r="B789" s="841"/>
      <c r="C789" s="843"/>
      <c r="D789" s="838"/>
      <c r="E789" s="841"/>
      <c r="F789" s="842"/>
      <c r="G789" s="25"/>
      <c r="H789" s="844"/>
      <c r="I789" s="844"/>
      <c r="J789" s="844"/>
      <c r="K789" s="844"/>
      <c r="L789" s="844"/>
      <c r="M789" s="844"/>
      <c r="N789" s="844"/>
      <c r="O789" s="844"/>
      <c r="P789" s="844"/>
      <c r="Q789" s="726"/>
      <c r="R789" s="726"/>
      <c r="S789" s="726"/>
      <c r="T789" s="726"/>
      <c r="U789" s="726"/>
      <c r="V789" s="726"/>
      <c r="W789" s="726"/>
      <c r="X789" s="726"/>
      <c r="Y789" s="726"/>
      <c r="Z789" s="855"/>
      <c r="AA789" s="855"/>
      <c r="AB789" s="856"/>
      <c r="AC789" s="70"/>
      <c r="AD789" s="71"/>
      <c r="AE789" s="72"/>
    </row>
    <row r="790" spans="1:31" ht="6.75" customHeight="1">
      <c r="A790" s="857"/>
      <c r="B790" s="847"/>
      <c r="C790" s="852"/>
      <c r="D790" s="853"/>
      <c r="E790" s="847"/>
      <c r="F790" s="848"/>
      <c r="G790" s="66"/>
      <c r="H790" s="386"/>
      <c r="I790" s="386"/>
      <c r="J790" s="234"/>
      <c r="K790" s="234"/>
      <c r="L790" s="235"/>
      <c r="M790" s="235"/>
      <c r="N790" s="235"/>
      <c r="O790" s="235"/>
      <c r="P790" s="235"/>
      <c r="Q790" s="235"/>
      <c r="R790" s="235"/>
      <c r="S790" s="235"/>
      <c r="T790" s="849"/>
      <c r="U790" s="849"/>
      <c r="V790" s="849"/>
      <c r="W790" s="849"/>
      <c r="X790" s="386"/>
      <c r="Y790" s="386"/>
      <c r="Z790" s="386"/>
      <c r="AA790" s="386"/>
      <c r="AB790" s="34"/>
      <c r="AC790" s="73"/>
      <c r="AD790" s="74"/>
      <c r="AE790" s="75"/>
    </row>
    <row r="791" spans="1:31" s="851" customFormat="1" ht="8.25" customHeight="1">
      <c r="A791" s="839"/>
      <c r="B791" s="841"/>
      <c r="C791" s="843"/>
      <c r="D791" s="838"/>
      <c r="E791" s="841"/>
      <c r="F791" s="842"/>
      <c r="G791" s="25"/>
      <c r="H791" s="855"/>
      <c r="I791" s="855"/>
      <c r="J791" s="24"/>
      <c r="K791" s="24"/>
      <c r="L791" s="67"/>
      <c r="M791" s="67"/>
      <c r="N791" s="67"/>
      <c r="O791" s="67"/>
      <c r="P791" s="67"/>
      <c r="Q791" s="67"/>
      <c r="R791" s="67"/>
      <c r="S791" s="67"/>
      <c r="T791" s="850"/>
      <c r="U791" s="850"/>
      <c r="V791" s="850"/>
      <c r="W791" s="850"/>
      <c r="X791" s="855"/>
      <c r="Y791" s="855"/>
      <c r="Z791" s="855"/>
      <c r="AA791" s="855"/>
      <c r="AB791" s="856"/>
      <c r="AC791" s="70"/>
      <c r="AD791" s="71"/>
      <c r="AE791" s="72"/>
    </row>
    <row r="792" spans="1:31" ht="13.5" customHeight="1">
      <c r="A792" s="747"/>
      <c r="B792" s="744">
        <v>40</v>
      </c>
      <c r="C792" s="1264" t="s">
        <v>520</v>
      </c>
      <c r="D792" s="1265" t="s">
        <v>358</v>
      </c>
      <c r="E792" s="1266" t="s">
        <v>1335</v>
      </c>
      <c r="F792" s="1267"/>
      <c r="G792" s="25"/>
      <c r="H792" s="1241" t="s">
        <v>71</v>
      </c>
      <c r="I792" s="1241"/>
      <c r="J792" s="1241"/>
      <c r="K792" s="1241"/>
      <c r="L792" s="1241"/>
      <c r="M792" s="1241"/>
      <c r="N792" s="1241"/>
      <c r="O792" s="1310" t="s">
        <v>1388</v>
      </c>
      <c r="P792" s="1311"/>
      <c r="Q792" s="1311"/>
      <c r="R792" s="1311"/>
      <c r="S792" s="1311"/>
      <c r="T792" s="1311"/>
      <c r="U792" s="1311"/>
      <c r="V792" s="1311"/>
      <c r="W792" s="1311"/>
      <c r="X792" s="1312"/>
      <c r="Y792" s="1312"/>
      <c r="Z792" s="1312"/>
      <c r="AA792" s="1313"/>
      <c r="AB792" s="789"/>
      <c r="AC792" s="1261" t="s">
        <v>558</v>
      </c>
      <c r="AD792" s="1262"/>
      <c r="AE792" s="1263"/>
    </row>
    <row r="793" spans="1:31">
      <c r="A793" s="747"/>
      <c r="B793" s="744"/>
      <c r="C793" s="1264"/>
      <c r="D793" s="1265"/>
      <c r="E793" s="1266"/>
      <c r="F793" s="1267"/>
      <c r="G793" s="25"/>
      <c r="H793" s="1241"/>
      <c r="I793" s="1241"/>
      <c r="J793" s="1241"/>
      <c r="K793" s="1241"/>
      <c r="L793" s="1241"/>
      <c r="M793" s="1241"/>
      <c r="N793" s="1241"/>
      <c r="O793" s="1314"/>
      <c r="P793" s="1315"/>
      <c r="Q793" s="1315"/>
      <c r="R793" s="1315"/>
      <c r="S793" s="1315"/>
      <c r="T793" s="1315"/>
      <c r="U793" s="1315"/>
      <c r="V793" s="1315"/>
      <c r="W793" s="1315"/>
      <c r="X793" s="1316"/>
      <c r="Y793" s="1316"/>
      <c r="Z793" s="1316"/>
      <c r="AA793" s="1317"/>
      <c r="AB793" s="789"/>
      <c r="AC793" s="1261"/>
      <c r="AD793" s="1262"/>
      <c r="AE793" s="1263"/>
    </row>
    <row r="794" spans="1:31">
      <c r="A794" s="747"/>
      <c r="B794" s="744"/>
      <c r="C794" s="1264"/>
      <c r="D794" s="743"/>
      <c r="E794" s="1266"/>
      <c r="F794" s="1267"/>
      <c r="G794" s="25"/>
      <c r="H794" s="748"/>
      <c r="I794" s="748"/>
      <c r="J794" s="748"/>
      <c r="K794" s="748"/>
      <c r="L794" s="748"/>
      <c r="M794" s="748"/>
      <c r="N794" s="748"/>
      <c r="O794" s="67"/>
      <c r="P794" s="67"/>
      <c r="Q794" s="67"/>
      <c r="R794" s="67"/>
      <c r="S794" s="67"/>
      <c r="T794" s="760"/>
      <c r="U794" s="760"/>
      <c r="V794" s="760"/>
      <c r="W794" s="760"/>
      <c r="X794" s="788"/>
      <c r="Y794" s="788"/>
      <c r="Z794" s="788"/>
      <c r="AA794" s="788"/>
      <c r="AB794" s="789"/>
      <c r="AC794" s="739"/>
      <c r="AD794" s="740"/>
      <c r="AE794" s="741"/>
    </row>
    <row r="795" spans="1:31">
      <c r="A795" s="747"/>
      <c r="B795" s="744"/>
      <c r="C795" s="1264"/>
      <c r="D795" s="768"/>
      <c r="E795" s="1266"/>
      <c r="F795" s="1267"/>
      <c r="G795" s="25"/>
      <c r="H795" s="1321" t="s">
        <v>1314</v>
      </c>
      <c r="I795" s="1321"/>
      <c r="J795" s="1321"/>
      <c r="K795" s="1321"/>
      <c r="L795" s="1321"/>
      <c r="M795" s="1321"/>
      <c r="N795" s="1321"/>
      <c r="O795" s="1321"/>
      <c r="P795" s="1321"/>
      <c r="Q795" s="1321"/>
      <c r="R795" s="1321"/>
      <c r="S795" s="1321"/>
      <c r="T795" s="1321"/>
      <c r="U795" s="1321"/>
      <c r="V795" s="1321"/>
      <c r="W795" s="1321"/>
      <c r="X795" s="1321"/>
      <c r="Y795" s="284"/>
      <c r="Z795" s="284"/>
      <c r="AA795" s="284"/>
      <c r="AB795" s="789"/>
      <c r="AC795" s="70"/>
      <c r="AD795" s="71"/>
      <c r="AE795" s="72"/>
    </row>
    <row r="796" spans="1:31" ht="13.5" customHeight="1">
      <c r="A796" s="747"/>
      <c r="B796" s="744"/>
      <c r="C796" s="742"/>
      <c r="D796" s="768"/>
      <c r="E796" s="1266"/>
      <c r="F796" s="1267"/>
      <c r="G796" s="25"/>
      <c r="H796" s="1322"/>
      <c r="I796" s="1323"/>
      <c r="J796" s="1323"/>
      <c r="K796" s="1323"/>
      <c r="L796" s="1323"/>
      <c r="M796" s="1323"/>
      <c r="N796" s="1323"/>
      <c r="O796" s="1323"/>
      <c r="P796" s="1323"/>
      <c r="Q796" s="1323"/>
      <c r="R796" s="1323"/>
      <c r="S796" s="1323"/>
      <c r="T796" s="1323"/>
      <c r="U796" s="1323"/>
      <c r="V796" s="1323"/>
      <c r="W796" s="1323"/>
      <c r="X796" s="1323"/>
      <c r="Y796" s="1323"/>
      <c r="Z796" s="1323"/>
      <c r="AA796" s="1324"/>
      <c r="AB796" s="789"/>
      <c r="AC796" s="70"/>
      <c r="AD796" s="71"/>
      <c r="AE796" s="72"/>
    </row>
    <row r="797" spans="1:31" ht="13.5" customHeight="1">
      <c r="A797" s="747"/>
      <c r="B797" s="744"/>
      <c r="C797" s="742"/>
      <c r="D797" s="768"/>
      <c r="E797" s="1319"/>
      <c r="F797" s="1320"/>
      <c r="G797" s="25"/>
      <c r="H797" s="1325"/>
      <c r="I797" s="1326"/>
      <c r="J797" s="1326"/>
      <c r="K797" s="1326"/>
      <c r="L797" s="1326"/>
      <c r="M797" s="1326"/>
      <c r="N797" s="1326"/>
      <c r="O797" s="1326"/>
      <c r="P797" s="1326"/>
      <c r="Q797" s="1326"/>
      <c r="R797" s="1326"/>
      <c r="S797" s="1326"/>
      <c r="T797" s="1326"/>
      <c r="U797" s="1326"/>
      <c r="V797" s="1326"/>
      <c r="W797" s="1326"/>
      <c r="X797" s="1326"/>
      <c r="Y797" s="1326"/>
      <c r="Z797" s="1326"/>
      <c r="AA797" s="1327"/>
      <c r="AB797" s="789"/>
      <c r="AC797" s="70"/>
      <c r="AD797" s="71"/>
      <c r="AE797" s="72"/>
    </row>
    <row r="798" spans="1:31" ht="13.5" customHeight="1">
      <c r="A798" s="747"/>
      <c r="B798" s="744"/>
      <c r="C798" s="742"/>
      <c r="D798" s="768"/>
      <c r="E798" s="1319"/>
      <c r="F798" s="1320"/>
      <c r="G798" s="25"/>
      <c r="H798" s="788"/>
      <c r="I798" s="788"/>
      <c r="J798" s="24"/>
      <c r="K798" s="24"/>
      <c r="L798" s="67"/>
      <c r="M798" s="67"/>
      <c r="N798" s="67"/>
      <c r="O798" s="67"/>
      <c r="P798" s="67"/>
      <c r="Q798" s="67"/>
      <c r="R798" s="67"/>
      <c r="S798" s="67"/>
      <c r="T798" s="760"/>
      <c r="U798" s="760"/>
      <c r="V798" s="760"/>
      <c r="W798" s="760"/>
      <c r="X798" s="788"/>
      <c r="Y798" s="788"/>
      <c r="Z798" s="788"/>
      <c r="AA798" s="788"/>
      <c r="AB798" s="789"/>
      <c r="AC798" s="70"/>
      <c r="AD798" s="71"/>
      <c r="AE798" s="72"/>
    </row>
    <row r="799" spans="1:31" s="999" customFormat="1" ht="13.5" customHeight="1">
      <c r="A799" s="994"/>
      <c r="B799" s="995"/>
      <c r="C799" s="996"/>
      <c r="D799" s="993"/>
      <c r="E799" s="1319"/>
      <c r="F799" s="1320"/>
      <c r="G799" s="25"/>
      <c r="H799" s="1000" t="s">
        <v>1471</v>
      </c>
      <c r="I799" s="1000"/>
      <c r="J799" s="24"/>
      <c r="K799" s="24"/>
      <c r="L799" s="67"/>
      <c r="M799" s="67"/>
      <c r="N799" s="67"/>
      <c r="O799" s="67"/>
      <c r="P799" s="67"/>
      <c r="Q799" s="67"/>
      <c r="R799" s="67"/>
      <c r="S799" s="67"/>
      <c r="T799" s="998"/>
      <c r="U799" s="998"/>
      <c r="V799" s="998"/>
      <c r="W799" s="998"/>
      <c r="X799" s="1000"/>
      <c r="Y799" s="1000"/>
      <c r="Z799" s="1000"/>
      <c r="AA799" s="1000"/>
      <c r="AB799" s="1001"/>
      <c r="AC799" s="70"/>
      <c r="AD799" s="71"/>
      <c r="AE799" s="72"/>
    </row>
    <row r="800" spans="1:31" ht="13.5" customHeight="1">
      <c r="A800" s="747"/>
      <c r="B800" s="744"/>
      <c r="C800" s="742"/>
      <c r="D800" s="768"/>
      <c r="E800" s="1319"/>
      <c r="F800" s="1320"/>
      <c r="G800" s="25"/>
      <c r="H800" s="1328"/>
      <c r="I800" s="1329"/>
      <c r="J800" s="1332" t="s">
        <v>1315</v>
      </c>
      <c r="K800" s="1333"/>
      <c r="L800" s="1333"/>
      <c r="M800" s="1333"/>
      <c r="N800" s="1333"/>
      <c r="O800" s="1333"/>
      <c r="P800" s="1333"/>
      <c r="Q800" s="1333"/>
      <c r="R800" s="1333"/>
      <c r="S800" s="1333"/>
      <c r="T800" s="1333"/>
      <c r="U800" s="1333"/>
      <c r="V800" s="1333"/>
      <c r="W800" s="1333"/>
      <c r="X800" s="1333"/>
      <c r="Y800" s="1333"/>
      <c r="Z800" s="1333"/>
      <c r="AA800" s="1334"/>
      <c r="AB800" s="789"/>
      <c r="AC800" s="70"/>
      <c r="AD800" s="71"/>
      <c r="AE800" s="72"/>
    </row>
    <row r="801" spans="1:31" ht="13.5" customHeight="1">
      <c r="A801" s="747"/>
      <c r="B801" s="744"/>
      <c r="C801" s="742"/>
      <c r="D801" s="768"/>
      <c r="E801" s="1319"/>
      <c r="F801" s="1320"/>
      <c r="G801" s="25"/>
      <c r="H801" s="1330"/>
      <c r="I801" s="1331"/>
      <c r="J801" s="1335"/>
      <c r="K801" s="1336"/>
      <c r="L801" s="1336"/>
      <c r="M801" s="1336"/>
      <c r="N801" s="1336"/>
      <c r="O801" s="1336"/>
      <c r="P801" s="1336"/>
      <c r="Q801" s="1336"/>
      <c r="R801" s="1336"/>
      <c r="S801" s="1336"/>
      <c r="T801" s="1336"/>
      <c r="U801" s="1336"/>
      <c r="V801" s="1336"/>
      <c r="W801" s="1336"/>
      <c r="X801" s="1336"/>
      <c r="Y801" s="1336"/>
      <c r="Z801" s="1336"/>
      <c r="AA801" s="1337"/>
      <c r="AB801" s="789"/>
      <c r="AC801" s="70"/>
      <c r="AD801" s="71"/>
      <c r="AE801" s="72"/>
    </row>
    <row r="802" spans="1:31" ht="13.5" customHeight="1">
      <c r="A802" s="747"/>
      <c r="B802" s="744"/>
      <c r="C802" s="742"/>
      <c r="D802" s="768"/>
      <c r="E802" s="1319"/>
      <c r="F802" s="1320"/>
      <c r="G802" s="25"/>
      <c r="H802" s="1328"/>
      <c r="I802" s="1338"/>
      <c r="J802" s="1343" t="s">
        <v>1316</v>
      </c>
      <c r="K802" s="1344"/>
      <c r="L802" s="1344"/>
      <c r="M802" s="1344"/>
      <c r="N802" s="1344"/>
      <c r="O802" s="1344"/>
      <c r="P802" s="1344"/>
      <c r="Q802" s="1344"/>
      <c r="R802" s="1344"/>
      <c r="S802" s="1344"/>
      <c r="T802" s="1344"/>
      <c r="U802" s="1344"/>
      <c r="V802" s="1344"/>
      <c r="W802" s="1344"/>
      <c r="X802" s="1344"/>
      <c r="Y802" s="1344"/>
      <c r="Z802" s="1344"/>
      <c r="AA802" s="1345"/>
      <c r="AB802" s="789"/>
      <c r="AC802" s="70"/>
      <c r="AD802" s="71"/>
      <c r="AE802" s="72"/>
    </row>
    <row r="803" spans="1:31" ht="13.5" customHeight="1">
      <c r="A803" s="747"/>
      <c r="B803" s="744"/>
      <c r="C803" s="742"/>
      <c r="D803" s="768"/>
      <c r="E803" s="1319"/>
      <c r="F803" s="1320"/>
      <c r="G803" s="25"/>
      <c r="H803" s="1339"/>
      <c r="I803" s="1340"/>
      <c r="J803" s="1346"/>
      <c r="K803" s="1347"/>
      <c r="L803" s="1347"/>
      <c r="M803" s="1347"/>
      <c r="N803" s="1347"/>
      <c r="O803" s="1347"/>
      <c r="P803" s="1347"/>
      <c r="Q803" s="1347"/>
      <c r="R803" s="1347"/>
      <c r="S803" s="1347"/>
      <c r="T803" s="1347"/>
      <c r="U803" s="1347"/>
      <c r="V803" s="1347"/>
      <c r="W803" s="1347"/>
      <c r="X803" s="1347"/>
      <c r="Y803" s="1347"/>
      <c r="Z803" s="1347"/>
      <c r="AA803" s="1348"/>
      <c r="AB803" s="789"/>
      <c r="AC803" s="70"/>
      <c r="AD803" s="71"/>
      <c r="AE803" s="72"/>
    </row>
    <row r="804" spans="1:31" ht="13.5" customHeight="1">
      <c r="A804" s="747"/>
      <c r="B804" s="744"/>
      <c r="C804" s="742"/>
      <c r="D804" s="768"/>
      <c r="E804" s="744"/>
      <c r="F804" s="745"/>
      <c r="G804" s="25"/>
      <c r="H804" s="1339"/>
      <c r="I804" s="1340"/>
      <c r="J804" s="1349"/>
      <c r="K804" s="1350"/>
      <c r="L804" s="1350"/>
      <c r="M804" s="1350"/>
      <c r="N804" s="1350"/>
      <c r="O804" s="1350"/>
      <c r="P804" s="1350"/>
      <c r="Q804" s="1350"/>
      <c r="R804" s="1350"/>
      <c r="S804" s="1350"/>
      <c r="T804" s="1350"/>
      <c r="U804" s="1350"/>
      <c r="V804" s="1350"/>
      <c r="W804" s="1350"/>
      <c r="X804" s="1350"/>
      <c r="Y804" s="1350"/>
      <c r="Z804" s="1350"/>
      <c r="AA804" s="1351"/>
      <c r="AB804" s="789"/>
      <c r="AC804" s="70"/>
      <c r="AD804" s="71"/>
      <c r="AE804" s="72"/>
    </row>
    <row r="805" spans="1:31" ht="13.5" customHeight="1">
      <c r="A805" s="747"/>
      <c r="B805" s="744"/>
      <c r="C805" s="742"/>
      <c r="D805" s="768"/>
      <c r="E805" s="744"/>
      <c r="F805" s="745"/>
      <c r="G805" s="25"/>
      <c r="H805" s="1341"/>
      <c r="I805" s="1342"/>
      <c r="J805" s="1352"/>
      <c r="K805" s="1353"/>
      <c r="L805" s="1353"/>
      <c r="M805" s="1353"/>
      <c r="N805" s="1353"/>
      <c r="O805" s="1353"/>
      <c r="P805" s="1353"/>
      <c r="Q805" s="1353"/>
      <c r="R805" s="1353"/>
      <c r="S805" s="1353"/>
      <c r="T805" s="1353"/>
      <c r="U805" s="1353"/>
      <c r="V805" s="1353"/>
      <c r="W805" s="1353"/>
      <c r="X805" s="1353"/>
      <c r="Y805" s="1353"/>
      <c r="Z805" s="1353"/>
      <c r="AA805" s="1354"/>
      <c r="AB805" s="789"/>
      <c r="AC805" s="70"/>
      <c r="AD805" s="71"/>
      <c r="AE805" s="72"/>
    </row>
    <row r="806" spans="1:31" ht="13.5" customHeight="1">
      <c r="A806" s="747"/>
      <c r="B806" s="744"/>
      <c r="C806" s="742"/>
      <c r="D806" s="768"/>
      <c r="E806" s="744"/>
      <c r="F806" s="745"/>
      <c r="G806" s="25"/>
      <c r="H806" s="1328"/>
      <c r="I806" s="1355"/>
      <c r="J806" s="1332" t="s">
        <v>327</v>
      </c>
      <c r="K806" s="1333"/>
      <c r="L806" s="1333"/>
      <c r="M806" s="1333"/>
      <c r="N806" s="1333"/>
      <c r="O806" s="1333"/>
      <c r="P806" s="1333"/>
      <c r="Q806" s="1333"/>
      <c r="R806" s="1333"/>
      <c r="S806" s="1333"/>
      <c r="T806" s="1333"/>
      <c r="U806" s="1333"/>
      <c r="V806" s="1333"/>
      <c r="W806" s="1333"/>
      <c r="X806" s="1333"/>
      <c r="Y806" s="1333"/>
      <c r="Z806" s="1333"/>
      <c r="AA806" s="1334"/>
      <c r="AB806" s="789"/>
      <c r="AC806" s="70"/>
      <c r="AD806" s="71"/>
      <c r="AE806" s="72"/>
    </row>
    <row r="807" spans="1:31" ht="13.5" customHeight="1">
      <c r="A807" s="747"/>
      <c r="B807" s="744"/>
      <c r="C807" s="742"/>
      <c r="D807" s="768"/>
      <c r="E807" s="744"/>
      <c r="F807" s="745"/>
      <c r="G807" s="25"/>
      <c r="H807" s="1330"/>
      <c r="I807" s="1356"/>
      <c r="J807" s="670" t="s">
        <v>1317</v>
      </c>
      <c r="K807" s="1326"/>
      <c r="L807" s="1326"/>
      <c r="M807" s="1326"/>
      <c r="N807" s="1326"/>
      <c r="O807" s="1326"/>
      <c r="P807" s="1326"/>
      <c r="Q807" s="1326"/>
      <c r="R807" s="1326"/>
      <c r="S807" s="1326"/>
      <c r="T807" s="1326"/>
      <c r="U807" s="1326"/>
      <c r="V807" s="1326"/>
      <c r="W807" s="1326"/>
      <c r="X807" s="1326"/>
      <c r="Y807" s="1326"/>
      <c r="Z807" s="1326"/>
      <c r="AA807" s="671" t="s">
        <v>1318</v>
      </c>
      <c r="AB807" s="789"/>
      <c r="AC807" s="70"/>
      <c r="AD807" s="71"/>
      <c r="AE807" s="72"/>
    </row>
    <row r="808" spans="1:31">
      <c r="A808" s="839"/>
      <c r="B808" s="841"/>
      <c r="C808" s="843"/>
      <c r="D808" s="838"/>
      <c r="E808" s="841"/>
      <c r="F808" s="842"/>
      <c r="G808" s="25"/>
      <c r="H808" s="855"/>
      <c r="I808" s="855"/>
      <c r="J808" s="24"/>
      <c r="K808" s="24"/>
      <c r="L808" s="67"/>
      <c r="M808" s="67"/>
      <c r="N808" s="67"/>
      <c r="O808" s="67"/>
      <c r="P808" s="67"/>
      <c r="Q808" s="67"/>
      <c r="R808" s="67"/>
      <c r="S808" s="67"/>
      <c r="T808" s="850"/>
      <c r="U808" s="850"/>
      <c r="V808" s="850"/>
      <c r="W808" s="850"/>
      <c r="X808" s="855"/>
      <c r="Y808" s="855"/>
      <c r="Z808" s="855"/>
      <c r="AA808" s="855"/>
      <c r="AB808" s="856"/>
      <c r="AC808" s="70"/>
      <c r="AD808" s="71"/>
      <c r="AE808" s="72"/>
    </row>
    <row r="809" spans="1:31">
      <c r="A809" s="576"/>
      <c r="B809" s="561"/>
      <c r="C809" s="581"/>
      <c r="D809" s="588"/>
      <c r="E809" s="561"/>
      <c r="F809" s="562"/>
      <c r="G809" s="25"/>
      <c r="H809" s="623"/>
      <c r="I809" s="623"/>
      <c r="J809" s="26"/>
      <c r="K809" s="26"/>
      <c r="L809" s="67"/>
      <c r="M809" s="67"/>
      <c r="N809" s="67"/>
      <c r="O809" s="67"/>
      <c r="P809" s="67"/>
      <c r="Q809" s="67"/>
      <c r="R809" s="67"/>
      <c r="S809" s="67"/>
      <c r="T809" s="583"/>
      <c r="U809" s="583"/>
      <c r="V809" s="583"/>
      <c r="W809" s="583"/>
      <c r="X809" s="623"/>
      <c r="Y809" s="623"/>
      <c r="Z809" s="623"/>
      <c r="AA809" s="623"/>
      <c r="AB809" s="624"/>
      <c r="AC809" s="70"/>
      <c r="AD809" s="71"/>
      <c r="AE809" s="72"/>
    </row>
    <row r="810" spans="1:31" ht="13.5" customHeight="1">
      <c r="A810" s="1304" t="s">
        <v>1400</v>
      </c>
      <c r="B810" s="561">
        <v>41</v>
      </c>
      <c r="C810" s="1264" t="s">
        <v>521</v>
      </c>
      <c r="D810" s="1265" t="s">
        <v>447</v>
      </c>
      <c r="E810" s="1266" t="s">
        <v>522</v>
      </c>
      <c r="F810" s="1267"/>
      <c r="G810" s="25"/>
      <c r="H810" s="1268" t="s">
        <v>71</v>
      </c>
      <c r="I810" s="1268"/>
      <c r="J810" s="1268"/>
      <c r="K810" s="1268"/>
      <c r="L810" s="1268"/>
      <c r="M810" s="1268"/>
      <c r="N810" s="1268"/>
      <c r="O810" s="1246" t="s">
        <v>1313</v>
      </c>
      <c r="P810" s="1246"/>
      <c r="Q810" s="1246"/>
      <c r="R810" s="1246"/>
      <c r="S810" s="1246"/>
      <c r="T810" s="1246"/>
      <c r="U810" s="1246"/>
      <c r="V810" s="1246"/>
      <c r="W810" s="1246"/>
      <c r="Y810" s="623"/>
      <c r="Z810" s="623"/>
      <c r="AA810" s="623"/>
      <c r="AB810" s="624"/>
      <c r="AC810" s="1261" t="s">
        <v>558</v>
      </c>
      <c r="AD810" s="1262"/>
      <c r="AE810" s="1263"/>
    </row>
    <row r="811" spans="1:31">
      <c r="A811" s="1304"/>
      <c r="B811" s="561"/>
      <c r="C811" s="1264"/>
      <c r="D811" s="1265"/>
      <c r="E811" s="1266"/>
      <c r="F811" s="1267"/>
      <c r="G811" s="25"/>
      <c r="H811" s="1268"/>
      <c r="I811" s="1268"/>
      <c r="J811" s="1268"/>
      <c r="K811" s="1268"/>
      <c r="L811" s="1268"/>
      <c r="M811" s="1268"/>
      <c r="N811" s="1268"/>
      <c r="O811" s="1246"/>
      <c r="P811" s="1246"/>
      <c r="Q811" s="1246"/>
      <c r="R811" s="1246"/>
      <c r="S811" s="1246"/>
      <c r="T811" s="1246"/>
      <c r="U811" s="1246"/>
      <c r="V811" s="1246"/>
      <c r="W811" s="1246"/>
      <c r="Y811" s="623"/>
      <c r="Z811" s="623"/>
      <c r="AA811" s="623"/>
      <c r="AB811" s="624"/>
      <c r="AC811" s="1261"/>
      <c r="AD811" s="1262"/>
      <c r="AE811" s="1263"/>
    </row>
    <row r="812" spans="1:31" ht="14.25" thickBot="1">
      <c r="A812" s="576"/>
      <c r="B812" s="561"/>
      <c r="C812" s="581"/>
      <c r="D812" s="588"/>
      <c r="E812" s="561"/>
      <c r="F812" s="562"/>
      <c r="G812" s="25"/>
      <c r="Y812" s="623"/>
      <c r="Z812" s="623"/>
      <c r="AA812" s="623"/>
      <c r="AB812" s="624"/>
      <c r="AC812" s="70"/>
      <c r="AD812" s="71"/>
      <c r="AE812" s="72"/>
    </row>
    <row r="813" spans="1:31" ht="14.25" thickBot="1">
      <c r="A813" s="576"/>
      <c r="B813" s="561"/>
      <c r="C813" s="581"/>
      <c r="D813" s="588"/>
      <c r="E813" s="561"/>
      <c r="F813" s="562"/>
      <c r="G813" s="25"/>
      <c r="H813" s="126"/>
      <c r="I813" s="1275" t="s">
        <v>523</v>
      </c>
      <c r="J813" s="1276"/>
      <c r="K813" s="1276"/>
      <c r="L813" s="1276"/>
      <c r="M813" s="1276"/>
      <c r="N813" s="1276"/>
      <c r="O813" s="1276"/>
      <c r="P813" s="1276"/>
      <c r="Q813" s="1276"/>
      <c r="R813" s="1276"/>
      <c r="S813" s="1277"/>
      <c r="T813" s="1278" t="s">
        <v>524</v>
      </c>
      <c r="U813" s="1279"/>
      <c r="V813" s="1279"/>
      <c r="W813" s="1279"/>
      <c r="X813" s="1305"/>
      <c r="Y813" s="623"/>
      <c r="Z813" s="623"/>
      <c r="AA813" s="623"/>
      <c r="AB813" s="624"/>
      <c r="AC813" s="70"/>
      <c r="AD813" s="71"/>
      <c r="AE813" s="72"/>
    </row>
    <row r="814" spans="1:31">
      <c r="A814" s="576"/>
      <c r="B814" s="561"/>
      <c r="C814" s="581"/>
      <c r="D814" s="588"/>
      <c r="E814" s="561"/>
      <c r="F814" s="562"/>
      <c r="G814" s="25"/>
      <c r="H814" s="127" t="s">
        <v>317</v>
      </c>
      <c r="I814" s="1284" t="s">
        <v>525</v>
      </c>
      <c r="J814" s="1285"/>
      <c r="K814" s="1285"/>
      <c r="L814" s="1285"/>
      <c r="M814" s="1285"/>
      <c r="N814" s="1285"/>
      <c r="O814" s="1285"/>
      <c r="P814" s="1285"/>
      <c r="Q814" s="1285"/>
      <c r="R814" s="1285"/>
      <c r="S814" s="1286"/>
      <c r="T814" s="1287" t="s">
        <v>160</v>
      </c>
      <c r="U814" s="1288"/>
      <c r="V814" s="1288"/>
      <c r="W814" s="1288"/>
      <c r="X814" s="1306"/>
      <c r="Y814" s="623"/>
      <c r="Z814" s="623"/>
      <c r="AA814" s="623"/>
      <c r="AB814" s="624"/>
      <c r="AC814" s="70"/>
      <c r="AD814" s="71"/>
      <c r="AE814" s="72"/>
    </row>
    <row r="815" spans="1:31">
      <c r="A815" s="576"/>
      <c r="B815" s="561"/>
      <c r="C815" s="581"/>
      <c r="D815" s="588"/>
      <c r="E815" s="561"/>
      <c r="F815" s="562"/>
      <c r="G815" s="25"/>
      <c r="H815" s="128" t="s">
        <v>509</v>
      </c>
      <c r="I815" s="1269" t="s">
        <v>526</v>
      </c>
      <c r="J815" s="1270"/>
      <c r="K815" s="1270"/>
      <c r="L815" s="1270"/>
      <c r="M815" s="1270"/>
      <c r="N815" s="1270"/>
      <c r="O815" s="1270"/>
      <c r="P815" s="1270"/>
      <c r="Q815" s="1270"/>
      <c r="R815" s="1270"/>
      <c r="S815" s="1271"/>
      <c r="T815" s="1272" t="s">
        <v>160</v>
      </c>
      <c r="U815" s="1273"/>
      <c r="V815" s="1273"/>
      <c r="W815" s="1273"/>
      <c r="X815" s="1274"/>
      <c r="Y815" s="623"/>
      <c r="Z815" s="623"/>
      <c r="AA815" s="623"/>
      <c r="AB815" s="624"/>
      <c r="AC815" s="70"/>
      <c r="AD815" s="71"/>
      <c r="AE815" s="72"/>
    </row>
    <row r="816" spans="1:31">
      <c r="A816" s="576"/>
      <c r="B816" s="561"/>
      <c r="C816" s="581"/>
      <c r="D816" s="588"/>
      <c r="E816" s="561"/>
      <c r="F816" s="562"/>
      <c r="G816" s="25"/>
      <c r="H816" s="128" t="s">
        <v>511</v>
      </c>
      <c r="I816" s="1269" t="s">
        <v>527</v>
      </c>
      <c r="J816" s="1270"/>
      <c r="K816" s="1270"/>
      <c r="L816" s="1270"/>
      <c r="M816" s="1270"/>
      <c r="N816" s="1270"/>
      <c r="O816" s="1270"/>
      <c r="P816" s="1270"/>
      <c r="Q816" s="1270"/>
      <c r="R816" s="1270"/>
      <c r="S816" s="1271"/>
      <c r="T816" s="1272" t="s">
        <v>160</v>
      </c>
      <c r="U816" s="1273"/>
      <c r="V816" s="1273"/>
      <c r="W816" s="1273"/>
      <c r="X816" s="1274"/>
      <c r="Y816" s="623"/>
      <c r="Z816" s="623"/>
      <c r="AA816" s="623"/>
      <c r="AB816" s="624"/>
      <c r="AC816" s="70"/>
      <c r="AD816" s="71"/>
      <c r="AE816" s="72"/>
    </row>
    <row r="817" spans="1:31">
      <c r="A817" s="576"/>
      <c r="B817" s="561"/>
      <c r="C817" s="581"/>
      <c r="D817" s="588"/>
      <c r="E817" s="561"/>
      <c r="F817" s="562"/>
      <c r="G817" s="25"/>
      <c r="H817" s="128" t="s">
        <v>318</v>
      </c>
      <c r="I817" s="1269" t="s">
        <v>528</v>
      </c>
      <c r="J817" s="1270"/>
      <c r="K817" s="1270"/>
      <c r="L817" s="1270"/>
      <c r="M817" s="1270"/>
      <c r="N817" s="1270"/>
      <c r="O817" s="1270"/>
      <c r="P817" s="1270"/>
      <c r="Q817" s="1270"/>
      <c r="R817" s="1270"/>
      <c r="S817" s="1271"/>
      <c r="T817" s="1272" t="s">
        <v>160</v>
      </c>
      <c r="U817" s="1273"/>
      <c r="V817" s="1273"/>
      <c r="W817" s="1273"/>
      <c r="X817" s="1274"/>
      <c r="Y817" s="623"/>
      <c r="Z817" s="623"/>
      <c r="AA817" s="623"/>
      <c r="AB817" s="624"/>
      <c r="AC817" s="70"/>
      <c r="AD817" s="71"/>
      <c r="AE817" s="72"/>
    </row>
    <row r="818" spans="1:31">
      <c r="A818" s="576"/>
      <c r="B818" s="561"/>
      <c r="C818" s="581"/>
      <c r="D818" s="588"/>
      <c r="E818" s="561"/>
      <c r="F818" s="562"/>
      <c r="G818" s="25"/>
      <c r="H818" s="128" t="s">
        <v>529</v>
      </c>
      <c r="I818" s="1269" t="s">
        <v>530</v>
      </c>
      <c r="J818" s="1270"/>
      <c r="K818" s="1270"/>
      <c r="L818" s="1270"/>
      <c r="M818" s="1270"/>
      <c r="N818" s="1270"/>
      <c r="O818" s="1270"/>
      <c r="P818" s="1270"/>
      <c r="Q818" s="1270"/>
      <c r="R818" s="1270"/>
      <c r="S818" s="1271"/>
      <c r="T818" s="1272" t="s">
        <v>160</v>
      </c>
      <c r="U818" s="1273"/>
      <c r="V818" s="1273"/>
      <c r="W818" s="1273"/>
      <c r="X818" s="1274"/>
      <c r="Y818" s="623"/>
      <c r="Z818" s="623"/>
      <c r="AA818" s="623"/>
      <c r="AB818" s="624"/>
      <c r="AC818" s="70"/>
      <c r="AD818" s="71"/>
      <c r="AE818" s="72"/>
    </row>
    <row r="819" spans="1:31">
      <c r="A819" s="576"/>
      <c r="B819" s="561"/>
      <c r="C819" s="581"/>
      <c r="D819" s="588"/>
      <c r="E819" s="561"/>
      <c r="F819" s="562"/>
      <c r="G819" s="25"/>
      <c r="H819" s="128" t="s">
        <v>531</v>
      </c>
      <c r="I819" s="1269" t="s">
        <v>532</v>
      </c>
      <c r="J819" s="1270"/>
      <c r="K819" s="1270"/>
      <c r="L819" s="1270"/>
      <c r="M819" s="1270"/>
      <c r="N819" s="1270"/>
      <c r="O819" s="1270"/>
      <c r="P819" s="1270"/>
      <c r="Q819" s="1270"/>
      <c r="R819" s="1270"/>
      <c r="S819" s="1271"/>
      <c r="T819" s="1272" t="s">
        <v>160</v>
      </c>
      <c r="U819" s="1273"/>
      <c r="V819" s="1273"/>
      <c r="W819" s="1273"/>
      <c r="X819" s="1274"/>
      <c r="Y819" s="623"/>
      <c r="Z819" s="623"/>
      <c r="AA819" s="623"/>
      <c r="AB819" s="624"/>
      <c r="AC819" s="70"/>
      <c r="AD819" s="71"/>
      <c r="AE819" s="72"/>
    </row>
    <row r="820" spans="1:31">
      <c r="A820" s="576"/>
      <c r="B820" s="561"/>
      <c r="C820" s="581"/>
      <c r="D820" s="588"/>
      <c r="E820" s="561"/>
      <c r="F820" s="562"/>
      <c r="G820" s="25"/>
      <c r="H820" s="128" t="s">
        <v>319</v>
      </c>
      <c r="I820" s="1269" t="s">
        <v>819</v>
      </c>
      <c r="J820" s="1270"/>
      <c r="K820" s="1270"/>
      <c r="L820" s="1270"/>
      <c r="M820" s="1270"/>
      <c r="N820" s="1270"/>
      <c r="O820" s="1270"/>
      <c r="P820" s="1270"/>
      <c r="Q820" s="1270"/>
      <c r="R820" s="1270"/>
      <c r="S820" s="1271"/>
      <c r="T820" s="1272" t="s">
        <v>160</v>
      </c>
      <c r="U820" s="1273"/>
      <c r="V820" s="1273"/>
      <c r="W820" s="1273"/>
      <c r="X820" s="1274"/>
      <c r="Y820" s="623"/>
      <c r="Z820" s="623"/>
      <c r="AA820" s="623"/>
      <c r="AB820" s="624"/>
      <c r="AC820" s="70"/>
      <c r="AD820" s="71"/>
      <c r="AE820" s="72"/>
    </row>
    <row r="821" spans="1:31" ht="14.25" thickBot="1">
      <c r="A821" s="576"/>
      <c r="B821" s="561"/>
      <c r="C821" s="581"/>
      <c r="D821" s="588"/>
      <c r="E821" s="561"/>
      <c r="F821" s="562"/>
      <c r="G821" s="25"/>
      <c r="H821" s="129" t="s">
        <v>320</v>
      </c>
      <c r="I821" s="1307" t="s">
        <v>533</v>
      </c>
      <c r="J821" s="1308"/>
      <c r="K821" s="1308"/>
      <c r="L821" s="1308"/>
      <c r="M821" s="1308"/>
      <c r="N821" s="1308"/>
      <c r="O821" s="1308"/>
      <c r="P821" s="1308"/>
      <c r="Q821" s="1308"/>
      <c r="R821" s="1308"/>
      <c r="S821" s="1308"/>
      <c r="T821" s="1299" t="s">
        <v>160</v>
      </c>
      <c r="U821" s="1300"/>
      <c r="V821" s="1300"/>
      <c r="W821" s="1300"/>
      <c r="X821" s="1309"/>
      <c r="Y821" s="623"/>
      <c r="Z821" s="623"/>
      <c r="AA821" s="623"/>
      <c r="AB821" s="624"/>
      <c r="AC821" s="70"/>
      <c r="AD821" s="71"/>
      <c r="AE821" s="72"/>
    </row>
    <row r="822" spans="1:31" ht="13.5" customHeight="1">
      <c r="A822" s="839"/>
      <c r="B822" s="841"/>
      <c r="C822" s="843"/>
      <c r="D822" s="838"/>
      <c r="E822" s="841"/>
      <c r="F822" s="842"/>
      <c r="G822" s="25"/>
      <c r="H822" s="855"/>
      <c r="I822" s="855"/>
      <c r="J822" s="24"/>
      <c r="K822" s="24"/>
      <c r="L822" s="67"/>
      <c r="M822" s="67"/>
      <c r="N822" s="67"/>
      <c r="O822" s="67"/>
      <c r="P822" s="67"/>
      <c r="Q822" s="67"/>
      <c r="R822" s="67"/>
      <c r="S822" s="67"/>
      <c r="T822" s="850"/>
      <c r="U822" s="850"/>
      <c r="V822" s="850"/>
      <c r="W822" s="850"/>
      <c r="X822" s="855"/>
      <c r="Y822" s="855"/>
      <c r="Z822" s="855"/>
      <c r="AA822" s="855"/>
      <c r="AB822" s="856"/>
      <c r="AC822" s="70"/>
      <c r="AD822" s="71"/>
      <c r="AE822" s="72"/>
    </row>
    <row r="823" spans="1:31" ht="6.75" customHeight="1">
      <c r="A823" s="857"/>
      <c r="B823" s="847"/>
      <c r="C823" s="852"/>
      <c r="D823" s="853"/>
      <c r="E823" s="847"/>
      <c r="F823" s="848"/>
      <c r="G823" s="66"/>
      <c r="H823" s="386"/>
      <c r="I823" s="386"/>
      <c r="J823" s="234"/>
      <c r="K823" s="234"/>
      <c r="L823" s="235"/>
      <c r="M823" s="235"/>
      <c r="N823" s="235"/>
      <c r="O823" s="235"/>
      <c r="P823" s="235"/>
      <c r="Q823" s="235"/>
      <c r="R823" s="235"/>
      <c r="S823" s="235"/>
      <c r="T823" s="849"/>
      <c r="U823" s="849"/>
      <c r="V823" s="849"/>
      <c r="W823" s="849"/>
      <c r="X823" s="386"/>
      <c r="Y823" s="386"/>
      <c r="Z823" s="386"/>
      <c r="AA823" s="386"/>
      <c r="AB823" s="34"/>
      <c r="AC823" s="73"/>
      <c r="AD823" s="74"/>
      <c r="AE823" s="75"/>
    </row>
    <row r="824" spans="1:31">
      <c r="A824" s="576"/>
      <c r="B824" s="561"/>
      <c r="C824" s="581"/>
      <c r="D824" s="588"/>
      <c r="E824" s="561"/>
      <c r="F824" s="562"/>
      <c r="G824" s="25"/>
      <c r="H824" s="623"/>
      <c r="I824" s="623"/>
      <c r="J824" s="26"/>
      <c r="K824" s="26"/>
      <c r="L824" s="67"/>
      <c r="M824" s="67"/>
      <c r="N824" s="67"/>
      <c r="O824" s="67"/>
      <c r="P824" s="67"/>
      <c r="Q824" s="67"/>
      <c r="R824" s="67"/>
      <c r="S824" s="67"/>
      <c r="T824" s="583"/>
      <c r="U824" s="583"/>
      <c r="V824" s="583"/>
      <c r="W824" s="583"/>
      <c r="X824" s="623"/>
      <c r="Y824" s="623"/>
      <c r="Z824" s="623"/>
      <c r="AA824" s="623"/>
      <c r="AB824" s="624"/>
      <c r="AC824" s="70"/>
      <c r="AD824" s="71"/>
      <c r="AE824" s="72"/>
    </row>
    <row r="825" spans="1:31" ht="13.5" customHeight="1">
      <c r="A825" s="576"/>
      <c r="B825" s="561"/>
      <c r="C825" s="581"/>
      <c r="D825" s="1265" t="s">
        <v>358</v>
      </c>
      <c r="E825" s="1266" t="s">
        <v>542</v>
      </c>
      <c r="F825" s="1267"/>
      <c r="G825" s="25"/>
      <c r="H825" s="1268" t="s">
        <v>71</v>
      </c>
      <c r="I825" s="1268"/>
      <c r="J825" s="1268"/>
      <c r="K825" s="1268"/>
      <c r="L825" s="1268"/>
      <c r="M825" s="1268"/>
      <c r="N825" s="1268"/>
      <c r="O825" s="1246" t="s">
        <v>1313</v>
      </c>
      <c r="P825" s="1246"/>
      <c r="Q825" s="1246"/>
      <c r="R825" s="1246"/>
      <c r="S825" s="1246"/>
      <c r="T825" s="1246"/>
      <c r="U825" s="1246"/>
      <c r="V825" s="1246"/>
      <c r="W825" s="1246"/>
      <c r="X825" s="130"/>
      <c r="Y825" s="623"/>
      <c r="Z825" s="623"/>
      <c r="AB825" s="624"/>
      <c r="AC825" s="1261" t="s">
        <v>558</v>
      </c>
      <c r="AD825" s="1262"/>
      <c r="AE825" s="1263"/>
    </row>
    <row r="826" spans="1:31">
      <c r="A826" s="576"/>
      <c r="B826" s="561"/>
      <c r="C826" s="581"/>
      <c r="D826" s="1265"/>
      <c r="E826" s="1266"/>
      <c r="F826" s="1267"/>
      <c r="G826" s="25"/>
      <c r="H826" s="1268"/>
      <c r="I826" s="1268"/>
      <c r="J826" s="1268"/>
      <c r="K826" s="1268"/>
      <c r="L826" s="1268"/>
      <c r="M826" s="1268"/>
      <c r="N826" s="1268"/>
      <c r="O826" s="1246"/>
      <c r="P826" s="1246"/>
      <c r="Q826" s="1246"/>
      <c r="R826" s="1246"/>
      <c r="S826" s="1246"/>
      <c r="T826" s="1246"/>
      <c r="U826" s="1246"/>
      <c r="V826" s="1246"/>
      <c r="W826" s="1246"/>
      <c r="X826" s="130"/>
      <c r="Y826" s="623"/>
      <c r="Z826" s="623"/>
      <c r="AB826" s="624"/>
      <c r="AC826" s="1261"/>
      <c r="AD826" s="1262"/>
      <c r="AE826" s="1263"/>
    </row>
    <row r="827" spans="1:31" ht="14.25" thickBot="1">
      <c r="A827" s="576"/>
      <c r="B827" s="561"/>
      <c r="C827" s="581"/>
      <c r="D827" s="588"/>
      <c r="E827" s="1266"/>
      <c r="F827" s="1267"/>
      <c r="G827" s="25"/>
      <c r="AB827" s="624"/>
      <c r="AC827" s="70"/>
      <c r="AD827" s="71"/>
      <c r="AE827" s="72"/>
    </row>
    <row r="828" spans="1:31" ht="14.25" thickBot="1">
      <c r="A828" s="576"/>
      <c r="B828" s="561"/>
      <c r="C828" s="581"/>
      <c r="D828" s="588"/>
      <c r="E828" s="1266"/>
      <c r="F828" s="1267"/>
      <c r="G828" s="25"/>
      <c r="H828" s="126"/>
      <c r="I828" s="1275" t="s">
        <v>534</v>
      </c>
      <c r="J828" s="1276"/>
      <c r="K828" s="1276"/>
      <c r="L828" s="1276"/>
      <c r="M828" s="1276"/>
      <c r="N828" s="1276"/>
      <c r="O828" s="1276"/>
      <c r="P828" s="1276"/>
      <c r="Q828" s="1276"/>
      <c r="R828" s="1276"/>
      <c r="S828" s="1277"/>
      <c r="T828" s="1278" t="s">
        <v>524</v>
      </c>
      <c r="U828" s="1279"/>
      <c r="V828" s="1279"/>
      <c r="W828" s="1279"/>
      <c r="X828" s="1280"/>
      <c r="Y828" s="1281" t="s">
        <v>535</v>
      </c>
      <c r="Z828" s="1282"/>
      <c r="AA828" s="1283"/>
      <c r="AB828" s="624"/>
      <c r="AC828" s="70"/>
      <c r="AD828" s="71"/>
      <c r="AE828" s="72"/>
    </row>
    <row r="829" spans="1:31">
      <c r="A829" s="576"/>
      <c r="B829" s="561"/>
      <c r="C829" s="581"/>
      <c r="D829" s="588"/>
      <c r="E829" s="1266"/>
      <c r="F829" s="1267"/>
      <c r="G829" s="25"/>
      <c r="H829" s="131" t="s">
        <v>317</v>
      </c>
      <c r="I829" s="1284" t="s">
        <v>536</v>
      </c>
      <c r="J829" s="1285"/>
      <c r="K829" s="1285"/>
      <c r="L829" s="1285"/>
      <c r="M829" s="1285"/>
      <c r="N829" s="1285"/>
      <c r="O829" s="1285"/>
      <c r="P829" s="1285"/>
      <c r="Q829" s="1285"/>
      <c r="R829" s="1285"/>
      <c r="S829" s="1286"/>
      <c r="T829" s="1287" t="s">
        <v>160</v>
      </c>
      <c r="U829" s="1288"/>
      <c r="V829" s="1288"/>
      <c r="W829" s="1288"/>
      <c r="X829" s="1289"/>
      <c r="Y829" s="1290"/>
      <c r="Z829" s="1291"/>
      <c r="AA829" s="132" t="s">
        <v>313</v>
      </c>
      <c r="AB829" s="624"/>
      <c r="AC829" s="70"/>
      <c r="AD829" s="71"/>
      <c r="AE829" s="72"/>
    </row>
    <row r="830" spans="1:31">
      <c r="A830" s="576"/>
      <c r="B830" s="561"/>
      <c r="C830" s="581"/>
      <c r="D830" s="588"/>
      <c r="E830" s="1266"/>
      <c r="F830" s="1267"/>
      <c r="G830" s="25"/>
      <c r="H830" s="128" t="s">
        <v>543</v>
      </c>
      <c r="I830" s="1269" t="s">
        <v>537</v>
      </c>
      <c r="J830" s="1270"/>
      <c r="K830" s="1270"/>
      <c r="L830" s="1270"/>
      <c r="M830" s="1270"/>
      <c r="N830" s="1270"/>
      <c r="O830" s="1270"/>
      <c r="P830" s="1270"/>
      <c r="Q830" s="1270"/>
      <c r="R830" s="1270"/>
      <c r="S830" s="1271"/>
      <c r="T830" s="1272" t="s">
        <v>160</v>
      </c>
      <c r="U830" s="1273"/>
      <c r="V830" s="1273"/>
      <c r="W830" s="1273"/>
      <c r="X830" s="1292"/>
      <c r="Y830" s="1138"/>
      <c r="Z830" s="1139"/>
      <c r="AA830" s="133" t="s">
        <v>313</v>
      </c>
      <c r="AB830" s="624"/>
      <c r="AC830" s="70"/>
      <c r="AD830" s="71"/>
      <c r="AE830" s="72"/>
    </row>
    <row r="831" spans="1:31">
      <c r="A831" s="576"/>
      <c r="B831" s="561"/>
      <c r="C831" s="581"/>
      <c r="D831" s="588"/>
      <c r="E831" s="1266"/>
      <c r="F831" s="1267"/>
      <c r="G831" s="25"/>
      <c r="H831" s="128" t="s">
        <v>511</v>
      </c>
      <c r="I831" s="1269" t="s">
        <v>538</v>
      </c>
      <c r="J831" s="1270"/>
      <c r="K831" s="1270"/>
      <c r="L831" s="1270"/>
      <c r="M831" s="1270"/>
      <c r="N831" s="1270"/>
      <c r="O831" s="1270"/>
      <c r="P831" s="1270"/>
      <c r="Q831" s="1270"/>
      <c r="R831" s="1270"/>
      <c r="S831" s="1271"/>
      <c r="T831" s="1293" t="s">
        <v>539</v>
      </c>
      <c r="U831" s="1294"/>
      <c r="V831" s="1294"/>
      <c r="W831" s="1294"/>
      <c r="X831" s="1295"/>
      <c r="Y831" s="1138"/>
      <c r="Z831" s="1139"/>
      <c r="AA831" s="133" t="s">
        <v>313</v>
      </c>
      <c r="AB831" s="624"/>
      <c r="AC831" s="70"/>
      <c r="AD831" s="71"/>
      <c r="AE831" s="72"/>
    </row>
    <row r="832" spans="1:31">
      <c r="A832" s="576"/>
      <c r="B832" s="561"/>
      <c r="C832" s="581"/>
      <c r="D832" s="588"/>
      <c r="E832" s="1266"/>
      <c r="F832" s="1267"/>
      <c r="G832" s="25"/>
      <c r="H832" s="128" t="s">
        <v>318</v>
      </c>
      <c r="I832" s="1269" t="s">
        <v>540</v>
      </c>
      <c r="J832" s="1270"/>
      <c r="K832" s="1270"/>
      <c r="L832" s="1270"/>
      <c r="M832" s="1270"/>
      <c r="N832" s="1270"/>
      <c r="O832" s="1270"/>
      <c r="P832" s="1270"/>
      <c r="Q832" s="1270"/>
      <c r="R832" s="1270"/>
      <c r="S832" s="1271"/>
      <c r="T832" s="1272" t="s">
        <v>160</v>
      </c>
      <c r="U832" s="1273"/>
      <c r="V832" s="1273"/>
      <c r="W832" s="1273"/>
      <c r="X832" s="1292"/>
      <c r="Y832" s="1138"/>
      <c r="Z832" s="1139"/>
      <c r="AA832" s="133" t="s">
        <v>313</v>
      </c>
      <c r="AB832" s="624"/>
      <c r="AC832" s="70"/>
      <c r="AD832" s="71"/>
      <c r="AE832" s="72"/>
    </row>
    <row r="833" spans="1:31" ht="14.25" thickBot="1">
      <c r="A833" s="576"/>
      <c r="B833" s="561"/>
      <c r="C833" s="581"/>
      <c r="D833" s="588"/>
      <c r="E833" s="1266"/>
      <c r="F833" s="1267"/>
      <c r="G833" s="25"/>
      <c r="H833" s="129" t="s">
        <v>529</v>
      </c>
      <c r="I833" s="1296" t="s">
        <v>541</v>
      </c>
      <c r="J833" s="1297"/>
      <c r="K833" s="1297"/>
      <c r="L833" s="1297"/>
      <c r="M833" s="1297"/>
      <c r="N833" s="1297"/>
      <c r="O833" s="1297"/>
      <c r="P833" s="1297"/>
      <c r="Q833" s="1297"/>
      <c r="R833" s="1297"/>
      <c r="S833" s="1298"/>
      <c r="T833" s="1299" t="s">
        <v>160</v>
      </c>
      <c r="U833" s="1300"/>
      <c r="V833" s="1300"/>
      <c r="W833" s="1300"/>
      <c r="X833" s="1301"/>
      <c r="Y833" s="1302"/>
      <c r="Z833" s="1303"/>
      <c r="AA833" s="134" t="s">
        <v>313</v>
      </c>
      <c r="AB833" s="624"/>
      <c r="AC833" s="70"/>
      <c r="AD833" s="71"/>
      <c r="AE833" s="72"/>
    </row>
    <row r="834" spans="1:31">
      <c r="A834" s="576"/>
      <c r="B834" s="561"/>
      <c r="C834" s="581"/>
      <c r="D834" s="588"/>
      <c r="E834" s="1266"/>
      <c r="F834" s="1267"/>
      <c r="G834" s="25"/>
      <c r="H834" s="623"/>
      <c r="I834" s="623"/>
      <c r="J834" s="26"/>
      <c r="K834" s="26"/>
      <c r="L834" s="67"/>
      <c r="M834" s="67"/>
      <c r="N834" s="67"/>
      <c r="O834" s="67"/>
      <c r="P834" s="67"/>
      <c r="Q834" s="67"/>
      <c r="R834" s="67"/>
      <c r="S834" s="67"/>
      <c r="T834" s="583"/>
      <c r="U834" s="583"/>
      <c r="V834" s="583"/>
      <c r="W834" s="583"/>
      <c r="X834" s="623"/>
      <c r="Y834" s="623"/>
      <c r="Z834" s="623"/>
      <c r="AA834" s="623"/>
      <c r="AB834" s="624"/>
      <c r="AC834" s="70"/>
      <c r="AD834" s="71"/>
      <c r="AE834" s="72"/>
    </row>
    <row r="835" spans="1:31">
      <c r="A835" s="576"/>
      <c r="B835" s="561"/>
      <c r="C835" s="581"/>
      <c r="D835" s="588"/>
      <c r="E835" s="1266"/>
      <c r="F835" s="1267"/>
      <c r="G835" s="25"/>
      <c r="H835" s="623"/>
      <c r="I835" s="623"/>
      <c r="J835" s="26"/>
      <c r="K835" s="26"/>
      <c r="L835" s="67"/>
      <c r="M835" s="67"/>
      <c r="N835" s="67"/>
      <c r="O835" s="67"/>
      <c r="P835" s="67"/>
      <c r="Q835" s="67"/>
      <c r="R835" s="67"/>
      <c r="S835" s="67"/>
      <c r="T835" s="583"/>
      <c r="U835" s="583"/>
      <c r="V835" s="583"/>
      <c r="W835" s="583"/>
      <c r="X835" s="623"/>
      <c r="Y835" s="623"/>
      <c r="Z835" s="623"/>
      <c r="AA835" s="623"/>
      <c r="AB835" s="624"/>
      <c r="AC835" s="70"/>
      <c r="AD835" s="71"/>
      <c r="AE835" s="72"/>
    </row>
    <row r="836" spans="1:31">
      <c r="A836" s="576"/>
      <c r="B836" s="561"/>
      <c r="C836" s="581"/>
      <c r="D836" s="588"/>
      <c r="E836" s="1266"/>
      <c r="F836" s="1267"/>
      <c r="G836" s="25"/>
      <c r="H836" s="623"/>
      <c r="I836" s="623"/>
      <c r="J836" s="26"/>
      <c r="K836" s="26"/>
      <c r="L836" s="67"/>
      <c r="M836" s="67"/>
      <c r="N836" s="67"/>
      <c r="O836" s="67"/>
      <c r="P836" s="67"/>
      <c r="Q836" s="67"/>
      <c r="R836" s="67"/>
      <c r="S836" s="67"/>
      <c r="T836" s="583"/>
      <c r="U836" s="583"/>
      <c r="V836" s="583"/>
      <c r="W836" s="583"/>
      <c r="X836" s="623"/>
      <c r="Y836" s="623"/>
      <c r="Z836" s="623"/>
      <c r="AA836" s="623"/>
      <c r="AB836" s="624"/>
      <c r="AC836" s="70"/>
      <c r="AD836" s="71"/>
      <c r="AE836" s="72"/>
    </row>
    <row r="837" spans="1:31">
      <c r="A837" s="576"/>
      <c r="B837" s="561"/>
      <c r="C837" s="581"/>
      <c r="D837" s="588"/>
      <c r="E837" s="1266"/>
      <c r="F837" s="1267"/>
      <c r="G837" s="25"/>
      <c r="H837" s="623"/>
      <c r="I837" s="623"/>
      <c r="J837" s="26"/>
      <c r="K837" s="26"/>
      <c r="L837" s="67"/>
      <c r="M837" s="67"/>
      <c r="N837" s="67"/>
      <c r="O837" s="67"/>
      <c r="P837" s="67"/>
      <c r="Q837" s="67"/>
      <c r="R837" s="67"/>
      <c r="S837" s="67"/>
      <c r="T837" s="583"/>
      <c r="U837" s="583"/>
      <c r="V837" s="583"/>
      <c r="W837" s="583"/>
      <c r="X837" s="623"/>
      <c r="Y837" s="623"/>
      <c r="Z837" s="623"/>
      <c r="AA837" s="623"/>
      <c r="AB837" s="624"/>
      <c r="AC837" s="70"/>
      <c r="AD837" s="71"/>
      <c r="AE837" s="72"/>
    </row>
    <row r="838" spans="1:31">
      <c r="A838" s="576"/>
      <c r="B838" s="561"/>
      <c r="C838" s="581"/>
      <c r="D838" s="809"/>
      <c r="E838" s="1266"/>
      <c r="F838" s="1267"/>
      <c r="G838" s="25"/>
      <c r="H838" s="623"/>
      <c r="I838" s="623"/>
      <c r="J838" s="26"/>
      <c r="K838" s="26"/>
      <c r="L838" s="67"/>
      <c r="M838" s="67"/>
      <c r="N838" s="67"/>
      <c r="O838" s="67"/>
      <c r="P838" s="67"/>
      <c r="Q838" s="67"/>
      <c r="R838" s="67"/>
      <c r="S838" s="67"/>
      <c r="T838" s="583"/>
      <c r="U838" s="583"/>
      <c r="V838" s="583"/>
      <c r="W838" s="583"/>
      <c r="X838" s="623"/>
      <c r="Y838" s="623"/>
      <c r="Z838" s="623"/>
      <c r="AA838" s="623"/>
      <c r="AB838" s="624"/>
      <c r="AC838" s="70"/>
      <c r="AD838" s="71"/>
      <c r="AE838" s="72"/>
    </row>
    <row r="839" spans="1:31">
      <c r="A839" s="576"/>
      <c r="B839" s="647"/>
      <c r="C839" s="611"/>
      <c r="D839" s="820"/>
      <c r="E839" s="281"/>
      <c r="F839" s="562"/>
      <c r="G839" s="25"/>
      <c r="H839" s="623"/>
      <c r="I839" s="623"/>
      <c r="J839" s="26"/>
      <c r="K839" s="26"/>
      <c r="L839" s="67"/>
      <c r="M839" s="67"/>
      <c r="N839" s="67"/>
      <c r="O839" s="67"/>
      <c r="P839" s="67"/>
      <c r="Q839" s="67"/>
      <c r="R839" s="67"/>
      <c r="S839" s="67"/>
      <c r="T839" s="583"/>
      <c r="U839" s="583"/>
      <c r="V839" s="583"/>
      <c r="W839" s="583"/>
      <c r="X839" s="623"/>
      <c r="Y839" s="623"/>
      <c r="Z839" s="623"/>
      <c r="AA839" s="623"/>
      <c r="AB839" s="624"/>
      <c r="AC839" s="70"/>
      <c r="AD839" s="71"/>
      <c r="AE839" s="72"/>
    </row>
    <row r="840" spans="1:31" s="851" customFormat="1">
      <c r="A840" s="839"/>
      <c r="B840" s="647"/>
      <c r="C840" s="854"/>
      <c r="D840" s="859"/>
      <c r="E840" s="837"/>
      <c r="F840" s="842"/>
      <c r="G840" s="25"/>
      <c r="H840" s="855"/>
      <c r="I840" s="855"/>
      <c r="J840" s="26"/>
      <c r="K840" s="26"/>
      <c r="L840" s="67"/>
      <c r="M840" s="67"/>
      <c r="N840" s="67"/>
      <c r="O840" s="67"/>
      <c r="P840" s="67"/>
      <c r="Q840" s="67"/>
      <c r="R840" s="67"/>
      <c r="S840" s="67"/>
      <c r="T840" s="850"/>
      <c r="U840" s="850"/>
      <c r="V840" s="850"/>
      <c r="W840" s="850"/>
      <c r="X840" s="855"/>
      <c r="Y840" s="855"/>
      <c r="Z840" s="855"/>
      <c r="AA840" s="855"/>
      <c r="AB840" s="856"/>
      <c r="AC840" s="70"/>
      <c r="AD840" s="71"/>
      <c r="AE840" s="72"/>
    </row>
    <row r="841" spans="1:31" s="812" customFormat="1" ht="24">
      <c r="A841" s="809" t="s">
        <v>1377</v>
      </c>
      <c r="B841" s="819">
        <v>42</v>
      </c>
      <c r="C841" s="836" t="s">
        <v>1399</v>
      </c>
      <c r="D841" s="818" t="s">
        <v>357</v>
      </c>
      <c r="E841" s="1318" t="s">
        <v>1403</v>
      </c>
      <c r="F841" s="1914"/>
      <c r="G841" s="25"/>
      <c r="H841" s="1268" t="s">
        <v>71</v>
      </c>
      <c r="I841" s="1268"/>
      <c r="J841" s="1268"/>
      <c r="K841" s="1268"/>
      <c r="L841" s="1268"/>
      <c r="M841" s="1268"/>
      <c r="N841" s="1268"/>
      <c r="O841" s="1227" t="s">
        <v>1472</v>
      </c>
      <c r="P841" s="1228"/>
      <c r="Q841" s="1228"/>
      <c r="R841" s="1228"/>
      <c r="S841" s="1228"/>
      <c r="T841" s="1228"/>
      <c r="U841" s="1228"/>
      <c r="V841" s="1228"/>
      <c r="W841" s="1228"/>
      <c r="X841" s="1229"/>
      <c r="Y841" s="1229"/>
      <c r="Z841" s="1229"/>
      <c r="AA841" s="1230"/>
      <c r="AB841" s="817"/>
      <c r="AC841" s="70"/>
      <c r="AD841" s="71"/>
      <c r="AE841" s="72"/>
    </row>
    <row r="842" spans="1:31" s="812" customFormat="1">
      <c r="A842" s="810"/>
      <c r="B842" s="647"/>
      <c r="C842" s="815"/>
      <c r="D842" s="820"/>
      <c r="E842" s="1319"/>
      <c r="F842" s="1320"/>
      <c r="G842" s="25"/>
      <c r="H842" s="1268"/>
      <c r="I842" s="1268"/>
      <c r="J842" s="1268"/>
      <c r="K842" s="1268"/>
      <c r="L842" s="1268"/>
      <c r="M842" s="1268"/>
      <c r="N842" s="1268"/>
      <c r="O842" s="1231"/>
      <c r="P842" s="1232"/>
      <c r="Q842" s="1232"/>
      <c r="R842" s="1232"/>
      <c r="S842" s="1232"/>
      <c r="T842" s="1232"/>
      <c r="U842" s="1232"/>
      <c r="V842" s="1232"/>
      <c r="W842" s="1232"/>
      <c r="X842" s="1233"/>
      <c r="Y842" s="1233"/>
      <c r="Z842" s="1233"/>
      <c r="AA842" s="1234"/>
      <c r="AB842" s="817"/>
      <c r="AC842" s="70"/>
      <c r="AD842" s="71"/>
      <c r="AE842" s="72"/>
    </row>
    <row r="843" spans="1:31" s="812" customFormat="1">
      <c r="A843" s="810"/>
      <c r="B843" s="647"/>
      <c r="C843" s="815"/>
      <c r="D843" s="820"/>
      <c r="E843" s="1319"/>
      <c r="F843" s="1320"/>
      <c r="G843" s="25"/>
      <c r="H843" s="816"/>
      <c r="I843" s="816"/>
      <c r="J843" s="24"/>
      <c r="K843" s="24"/>
      <c r="L843" s="67"/>
      <c r="M843" s="67"/>
      <c r="N843" s="67"/>
      <c r="O843" s="67"/>
      <c r="P843" s="67"/>
      <c r="Q843" s="67"/>
      <c r="R843" s="67"/>
      <c r="S843" s="67"/>
      <c r="T843" s="811"/>
      <c r="U843" s="811"/>
      <c r="V843" s="811"/>
      <c r="W843" s="811"/>
      <c r="X843" s="816"/>
      <c r="Y843" s="816"/>
      <c r="Z843" s="816"/>
      <c r="AA843" s="816"/>
      <c r="AB843" s="817"/>
      <c r="AC843" s="70"/>
      <c r="AD843" s="71"/>
      <c r="AE843" s="72"/>
    </row>
    <row r="844" spans="1:31" s="812" customFormat="1">
      <c r="A844" s="810"/>
      <c r="B844" s="647"/>
      <c r="C844" s="815"/>
      <c r="D844" s="820"/>
      <c r="E844" s="1319"/>
      <c r="F844" s="1320"/>
      <c r="G844" s="25"/>
      <c r="H844" s="816"/>
      <c r="I844" s="816"/>
      <c r="J844" s="24"/>
      <c r="K844" s="24"/>
      <c r="L844" s="67"/>
      <c r="M844" s="67"/>
      <c r="N844" s="67"/>
      <c r="O844" s="67"/>
      <c r="P844" s="67"/>
      <c r="Q844" s="67"/>
      <c r="R844" s="67"/>
      <c r="S844" s="67"/>
      <c r="T844" s="811"/>
      <c r="U844" s="811"/>
      <c r="V844" s="811"/>
      <c r="W844" s="811"/>
      <c r="X844" s="816"/>
      <c r="Y844" s="816"/>
      <c r="Z844" s="816"/>
      <c r="AA844" s="816"/>
      <c r="AB844" s="817"/>
      <c r="AC844" s="70"/>
      <c r="AD844" s="71"/>
      <c r="AE844" s="72"/>
    </row>
    <row r="845" spans="1:31" s="812" customFormat="1">
      <c r="A845" s="810"/>
      <c r="B845" s="647"/>
      <c r="C845" s="815"/>
      <c r="D845" s="820"/>
      <c r="E845" s="1913" t="s">
        <v>1404</v>
      </c>
      <c r="F845" s="1126"/>
      <c r="G845" s="25"/>
      <c r="H845" s="816"/>
      <c r="I845" s="816"/>
      <c r="J845" s="26"/>
      <c r="K845" s="26"/>
      <c r="L845" s="67"/>
      <c r="M845" s="67"/>
      <c r="N845" s="67"/>
      <c r="O845" s="67"/>
      <c r="P845" s="67"/>
      <c r="Q845" s="67"/>
      <c r="R845" s="67"/>
      <c r="S845" s="67"/>
      <c r="T845" s="811"/>
      <c r="U845" s="811"/>
      <c r="V845" s="811"/>
      <c r="W845" s="811"/>
      <c r="X845" s="816"/>
      <c r="Y845" s="816"/>
      <c r="Z845" s="816"/>
      <c r="AA845" s="816"/>
      <c r="AB845" s="817"/>
      <c r="AC845" s="70"/>
      <c r="AD845" s="71"/>
      <c r="AE845" s="72"/>
    </row>
    <row r="846" spans="1:31" s="851" customFormat="1">
      <c r="A846" s="839"/>
      <c r="B846" s="647"/>
      <c r="C846" s="854"/>
      <c r="D846" s="859"/>
      <c r="E846" s="1127"/>
      <c r="F846" s="1126"/>
      <c r="G846" s="25"/>
      <c r="H846" s="855"/>
      <c r="I846" s="855"/>
      <c r="J846" s="26"/>
      <c r="K846" s="26"/>
      <c r="L846" s="67"/>
      <c r="M846" s="67"/>
      <c r="N846" s="67"/>
      <c r="O846" s="67"/>
      <c r="P846" s="67"/>
      <c r="Q846" s="67"/>
      <c r="R846" s="67"/>
      <c r="S846" s="67"/>
      <c r="T846" s="850"/>
      <c r="U846" s="850"/>
      <c r="V846" s="850"/>
      <c r="W846" s="850"/>
      <c r="X846" s="855"/>
      <c r="Y846" s="855"/>
      <c r="Z846" s="855"/>
      <c r="AA846" s="855"/>
      <c r="AB846" s="856"/>
      <c r="AC846" s="70"/>
      <c r="AD846" s="71"/>
      <c r="AE846" s="72"/>
    </row>
    <row r="847" spans="1:31" s="851" customFormat="1">
      <c r="A847" s="839"/>
      <c r="B847" s="647"/>
      <c r="C847" s="854"/>
      <c r="D847" s="859"/>
      <c r="E847" s="1127"/>
      <c r="F847" s="1126"/>
      <c r="G847" s="25"/>
      <c r="H847" s="855"/>
      <c r="I847" s="855"/>
      <c r="J847" s="26"/>
      <c r="K847" s="26"/>
      <c r="L847" s="67"/>
      <c r="M847" s="67"/>
      <c r="N847" s="67"/>
      <c r="O847" s="67"/>
      <c r="P847" s="67"/>
      <c r="Q847" s="67"/>
      <c r="R847" s="67"/>
      <c r="S847" s="67"/>
      <c r="T847" s="850"/>
      <c r="U847" s="850"/>
      <c r="V847" s="850"/>
      <c r="W847" s="850"/>
      <c r="X847" s="855"/>
      <c r="Y847" s="855"/>
      <c r="Z847" s="855"/>
      <c r="AA847" s="855"/>
      <c r="AB847" s="856"/>
      <c r="AC847" s="70"/>
      <c r="AD847" s="71"/>
      <c r="AE847" s="72"/>
    </row>
    <row r="848" spans="1:31" s="851" customFormat="1" ht="7.5" customHeight="1">
      <c r="A848" s="839"/>
      <c r="B848" s="647"/>
      <c r="C848" s="854"/>
      <c r="D848" s="859"/>
      <c r="E848" s="837"/>
      <c r="F848" s="842"/>
      <c r="G848" s="25"/>
      <c r="H848" s="855"/>
      <c r="I848" s="855"/>
      <c r="J848" s="24"/>
      <c r="K848" s="24"/>
      <c r="L848" s="67"/>
      <c r="M848" s="67"/>
      <c r="N848" s="67"/>
      <c r="O848" s="67"/>
      <c r="P848" s="67"/>
      <c r="Q848" s="67"/>
      <c r="R848" s="67"/>
      <c r="S848" s="67"/>
      <c r="T848" s="850"/>
      <c r="U848" s="850"/>
      <c r="V848" s="850"/>
      <c r="W848" s="850"/>
      <c r="X848" s="855"/>
      <c r="Y848" s="855"/>
      <c r="Z848" s="855"/>
      <c r="AA848" s="855"/>
      <c r="AB848" s="856"/>
      <c r="AC848" s="70"/>
      <c r="AD848" s="71"/>
      <c r="AE848" s="72"/>
    </row>
    <row r="849" spans="1:31" ht="24" customHeight="1">
      <c r="A849" s="839"/>
      <c r="B849" s="647">
        <v>43</v>
      </c>
      <c r="C849" s="835" t="s">
        <v>1308</v>
      </c>
      <c r="D849" s="840" t="s">
        <v>357</v>
      </c>
      <c r="E849" s="1913" t="s">
        <v>1402</v>
      </c>
      <c r="F849" s="1126"/>
      <c r="G849" s="25"/>
      <c r="H849" s="1226" t="s">
        <v>71</v>
      </c>
      <c r="I849" s="1226"/>
      <c r="J849" s="1226"/>
      <c r="K849" s="1226"/>
      <c r="L849" s="1226"/>
      <c r="M849" s="1226"/>
      <c r="N849" s="1226"/>
      <c r="O849" s="1227" t="s">
        <v>1472</v>
      </c>
      <c r="P849" s="1228"/>
      <c r="Q849" s="1228"/>
      <c r="R849" s="1228"/>
      <c r="S849" s="1228"/>
      <c r="T849" s="1228"/>
      <c r="U849" s="1228"/>
      <c r="V849" s="1228"/>
      <c r="W849" s="1228"/>
      <c r="X849" s="1229"/>
      <c r="Y849" s="1229"/>
      <c r="Z849" s="1229"/>
      <c r="AA849" s="1230"/>
      <c r="AB849" s="856"/>
      <c r="AC849" s="1261" t="s">
        <v>558</v>
      </c>
      <c r="AD849" s="1262"/>
      <c r="AE849" s="1263"/>
    </row>
    <row r="850" spans="1:31">
      <c r="A850" s="839"/>
      <c r="B850" s="647"/>
      <c r="C850" s="854"/>
      <c r="D850" s="859"/>
      <c r="E850" s="1127"/>
      <c r="F850" s="1126"/>
      <c r="G850" s="25"/>
      <c r="H850" s="1226"/>
      <c r="I850" s="1226"/>
      <c r="J850" s="1226"/>
      <c r="K850" s="1226"/>
      <c r="L850" s="1226"/>
      <c r="M850" s="1226"/>
      <c r="N850" s="1226"/>
      <c r="O850" s="1231"/>
      <c r="P850" s="1232"/>
      <c r="Q850" s="1232"/>
      <c r="R850" s="1232"/>
      <c r="S850" s="1232"/>
      <c r="T850" s="1232"/>
      <c r="U850" s="1232"/>
      <c r="V850" s="1232"/>
      <c r="W850" s="1232"/>
      <c r="X850" s="1233"/>
      <c r="Y850" s="1233"/>
      <c r="Z850" s="1233"/>
      <c r="AA850" s="1234"/>
      <c r="AB850" s="856"/>
      <c r="AC850" s="1261"/>
      <c r="AD850" s="1262"/>
      <c r="AE850" s="1263"/>
    </row>
    <row r="851" spans="1:31" ht="38.25" customHeight="1">
      <c r="A851" s="839"/>
      <c r="B851" s="647"/>
      <c r="C851" s="854"/>
      <c r="D851" s="859"/>
      <c r="E851" s="1127"/>
      <c r="F851" s="1126"/>
      <c r="G851" s="25"/>
      <c r="H851" s="855"/>
      <c r="I851" s="855"/>
      <c r="J851" s="24"/>
      <c r="K851" s="24"/>
      <c r="L851" s="67"/>
      <c r="M851" s="67"/>
      <c r="N851" s="67"/>
      <c r="O851" s="67"/>
      <c r="P851" s="67"/>
      <c r="Q851" s="67"/>
      <c r="R851" s="67"/>
      <c r="S851" s="67"/>
      <c r="T851" s="850"/>
      <c r="U851" s="850"/>
      <c r="V851" s="850"/>
      <c r="W851" s="850"/>
      <c r="X851" s="855"/>
      <c r="Y851" s="855"/>
      <c r="Z851" s="855"/>
      <c r="AA851" s="855"/>
      <c r="AB851" s="856"/>
      <c r="AC851" s="70"/>
      <c r="AD851" s="71"/>
      <c r="AE851" s="72"/>
    </row>
    <row r="852" spans="1:31">
      <c r="A852" s="576"/>
      <c r="B852" s="647"/>
      <c r="C852" s="611"/>
      <c r="D852" s="820"/>
      <c r="E852" s="813"/>
      <c r="F852" s="814"/>
      <c r="G852" s="25"/>
      <c r="H852" s="623"/>
      <c r="I852" s="623"/>
      <c r="J852" s="26"/>
      <c r="K852" s="26"/>
      <c r="L852" s="67"/>
      <c r="M852" s="67"/>
      <c r="N852" s="67"/>
      <c r="O852" s="67"/>
      <c r="P852" s="67"/>
      <c r="Q852" s="67"/>
      <c r="R852" s="67"/>
      <c r="S852" s="67"/>
      <c r="T852" s="583"/>
      <c r="U852" s="583"/>
      <c r="V852" s="583"/>
      <c r="W852" s="583"/>
      <c r="X852" s="623"/>
      <c r="Y852" s="623"/>
      <c r="Z852" s="623"/>
      <c r="AA852" s="623"/>
      <c r="AB852" s="624"/>
      <c r="AC852" s="70"/>
      <c r="AD852" s="71"/>
      <c r="AE852" s="72"/>
    </row>
    <row r="853" spans="1:31">
      <c r="A853" s="576"/>
      <c r="B853" s="561"/>
      <c r="C853" s="581"/>
      <c r="D853" s="809"/>
      <c r="E853" s="561"/>
      <c r="F853" s="562"/>
      <c r="G853" s="25"/>
      <c r="H853" s="623"/>
      <c r="I853" s="623"/>
      <c r="J853" s="26"/>
      <c r="K853" s="26"/>
      <c r="L853" s="67"/>
      <c r="M853" s="67"/>
      <c r="N853" s="67"/>
      <c r="O853" s="67"/>
      <c r="P853" s="67"/>
      <c r="Q853" s="67"/>
      <c r="R853" s="67"/>
      <c r="S853" s="67"/>
      <c r="T853" s="583"/>
      <c r="U853" s="583"/>
      <c r="V853" s="583"/>
      <c r="W853" s="583"/>
      <c r="X853" s="623"/>
      <c r="Y853" s="623"/>
      <c r="Z853" s="623"/>
      <c r="AA853" s="623"/>
      <c r="AB853" s="624"/>
      <c r="AC853" s="70"/>
      <c r="AD853" s="71"/>
      <c r="AE853" s="72"/>
    </row>
    <row r="854" spans="1:31" ht="13.5" customHeight="1">
      <c r="A854" s="576" t="s">
        <v>1338</v>
      </c>
      <c r="B854" s="561">
        <v>44</v>
      </c>
      <c r="C854" s="1264" t="s">
        <v>1076</v>
      </c>
      <c r="D854" s="1265" t="s">
        <v>1081</v>
      </c>
      <c r="E854" s="1266" t="s">
        <v>544</v>
      </c>
      <c r="F854" s="1267"/>
      <c r="G854" s="25"/>
      <c r="H854" s="1268" t="s">
        <v>71</v>
      </c>
      <c r="I854" s="1268"/>
      <c r="J854" s="1268"/>
      <c r="K854" s="1268"/>
      <c r="L854" s="1268"/>
      <c r="M854" s="1268"/>
      <c r="N854" s="1268"/>
      <c r="O854" s="1246" t="s">
        <v>820</v>
      </c>
      <c r="P854" s="1246"/>
      <c r="Q854" s="1246"/>
      <c r="R854" s="1246"/>
      <c r="S854" s="1246"/>
      <c r="T854" s="1246"/>
      <c r="U854" s="1246"/>
      <c r="V854" s="1246"/>
      <c r="W854" s="1246"/>
      <c r="X854" s="623"/>
      <c r="Y854" s="623"/>
      <c r="Z854" s="623"/>
      <c r="AA854" s="623"/>
      <c r="AB854" s="624"/>
      <c r="AC854" s="1261" t="s">
        <v>558</v>
      </c>
      <c r="AD854" s="1262"/>
      <c r="AE854" s="1263"/>
    </row>
    <row r="855" spans="1:31">
      <c r="A855" s="576"/>
      <c r="B855" s="561"/>
      <c r="C855" s="1264"/>
      <c r="D855" s="1265"/>
      <c r="E855" s="1266"/>
      <c r="F855" s="1267"/>
      <c r="G855" s="25"/>
      <c r="H855" s="1268"/>
      <c r="I855" s="1268"/>
      <c r="J855" s="1268"/>
      <c r="K855" s="1268"/>
      <c r="L855" s="1268"/>
      <c r="M855" s="1268"/>
      <c r="N855" s="1268"/>
      <c r="O855" s="1246"/>
      <c r="P855" s="1246"/>
      <c r="Q855" s="1246"/>
      <c r="R855" s="1246"/>
      <c r="S855" s="1246"/>
      <c r="T855" s="1246"/>
      <c r="U855" s="1246"/>
      <c r="V855" s="1246"/>
      <c r="W855" s="1246"/>
      <c r="X855" s="623"/>
      <c r="Y855" s="623"/>
      <c r="Z855" s="623"/>
      <c r="AA855" s="623"/>
      <c r="AB855" s="624"/>
      <c r="AC855" s="1261"/>
      <c r="AD855" s="1262"/>
      <c r="AE855" s="1263"/>
    </row>
    <row r="856" spans="1:31">
      <c r="A856" s="576"/>
      <c r="B856" s="561"/>
      <c r="C856" s="581"/>
      <c r="D856" s="588"/>
      <c r="E856" s="561"/>
      <c r="F856" s="562"/>
      <c r="G856" s="25"/>
      <c r="H856" s="623"/>
      <c r="I856" s="623"/>
      <c r="J856" s="26"/>
      <c r="K856" s="26"/>
      <c r="L856" s="67"/>
      <c r="M856" s="67"/>
      <c r="N856" s="67"/>
      <c r="O856" s="67"/>
      <c r="P856" s="67"/>
      <c r="Q856" s="67"/>
      <c r="R856" s="67"/>
      <c r="S856" s="67"/>
      <c r="T856" s="583"/>
      <c r="U856" s="583"/>
      <c r="V856" s="583"/>
      <c r="W856" s="583"/>
      <c r="X856" s="623"/>
      <c r="Y856" s="623"/>
      <c r="Z856" s="623"/>
      <c r="AA856" s="623"/>
      <c r="AB856" s="624"/>
      <c r="AC856" s="70"/>
      <c r="AD856" s="71"/>
      <c r="AE856" s="72"/>
    </row>
    <row r="857" spans="1:31">
      <c r="A857" s="576"/>
      <c r="B857" s="561"/>
      <c r="C857" s="581"/>
      <c r="D857" s="588"/>
      <c r="E857" s="561"/>
      <c r="F857" s="562"/>
      <c r="G857" s="25"/>
      <c r="H857" s="623"/>
      <c r="I857" s="623"/>
      <c r="J857" s="26"/>
      <c r="K857" s="26"/>
      <c r="L857" s="67"/>
      <c r="M857" s="67"/>
      <c r="N857" s="67"/>
      <c r="O857" s="67"/>
      <c r="P857" s="67"/>
      <c r="Q857" s="67"/>
      <c r="R857" s="67"/>
      <c r="S857" s="67"/>
      <c r="T857" s="583"/>
      <c r="U857" s="583"/>
      <c r="V857" s="583"/>
      <c r="W857" s="583"/>
      <c r="X857" s="623"/>
      <c r="Y857" s="623"/>
      <c r="Z857" s="623"/>
      <c r="AA857" s="623"/>
      <c r="AB857" s="624"/>
      <c r="AC857" s="70"/>
      <c r="AD857" s="71"/>
      <c r="AE857" s="72"/>
    </row>
    <row r="858" spans="1:31">
      <c r="A858" s="598"/>
      <c r="B858" s="563"/>
      <c r="C858" s="585"/>
      <c r="D858" s="632"/>
      <c r="E858" s="563"/>
      <c r="F858" s="564"/>
      <c r="G858" s="66"/>
      <c r="H858" s="386"/>
      <c r="I858" s="386"/>
      <c r="J858" s="234"/>
      <c r="K858" s="234"/>
      <c r="L858" s="235"/>
      <c r="M858" s="235"/>
      <c r="N858" s="235"/>
      <c r="O858" s="235"/>
      <c r="P858" s="235"/>
      <c r="Q858" s="235"/>
      <c r="R858" s="235"/>
      <c r="S858" s="235"/>
      <c r="T858" s="586"/>
      <c r="U858" s="586"/>
      <c r="V858" s="586"/>
      <c r="W858" s="586"/>
      <c r="X858" s="386"/>
      <c r="Y858" s="386"/>
      <c r="Z858" s="386"/>
      <c r="AA858" s="386"/>
      <c r="AB858" s="34"/>
      <c r="AC858" s="73"/>
      <c r="AD858" s="74"/>
      <c r="AE858" s="75"/>
    </row>
  </sheetData>
  <sheetProtection sheet="1" objects="1" scenarios="1"/>
  <mergeCells count="1539">
    <mergeCell ref="S546:X546"/>
    <mergeCell ref="S547:X547"/>
    <mergeCell ref="S548:X548"/>
    <mergeCell ref="S549:X549"/>
    <mergeCell ref="S550:X550"/>
    <mergeCell ref="S551:X551"/>
    <mergeCell ref="S552:X552"/>
    <mergeCell ref="S553:X553"/>
    <mergeCell ref="S554:X554"/>
    <mergeCell ref="S555:X555"/>
    <mergeCell ref="S556:X556"/>
    <mergeCell ref="S557:X557"/>
    <mergeCell ref="S558:X558"/>
    <mergeCell ref="S559:X559"/>
    <mergeCell ref="Y544:Z544"/>
    <mergeCell ref="Y545:Z545"/>
    <mergeCell ref="Y546:Z546"/>
    <mergeCell ref="Y547:Z547"/>
    <mergeCell ref="Y548:Z548"/>
    <mergeCell ref="Y549:Z549"/>
    <mergeCell ref="Y550:Z550"/>
    <mergeCell ref="Y551:Z551"/>
    <mergeCell ref="Y552:Z552"/>
    <mergeCell ref="Y553:Z553"/>
    <mergeCell ref="Y554:Z554"/>
    <mergeCell ref="Y555:Z555"/>
    <mergeCell ref="Y556:Z556"/>
    <mergeCell ref="Y557:Z557"/>
    <mergeCell ref="Y558:Z558"/>
    <mergeCell ref="Y559:Z559"/>
    <mergeCell ref="E845:F847"/>
    <mergeCell ref="E841:F844"/>
    <mergeCell ref="H841:N842"/>
    <mergeCell ref="O841:AA842"/>
    <mergeCell ref="E849:F851"/>
    <mergeCell ref="H652:M652"/>
    <mergeCell ref="N688:O688"/>
    <mergeCell ref="P688:Q688"/>
    <mergeCell ref="R688:S688"/>
    <mergeCell ref="J689:K689"/>
    <mergeCell ref="L689:M689"/>
    <mergeCell ref="N689:O689"/>
    <mergeCell ref="P689:Q689"/>
    <mergeCell ref="R689:S689"/>
    <mergeCell ref="H685:I686"/>
    <mergeCell ref="T685:U685"/>
    <mergeCell ref="V685:W685"/>
    <mergeCell ref="J686:K686"/>
    <mergeCell ref="N653:AA653"/>
    <mergeCell ref="N654:Q654"/>
    <mergeCell ref="R654:T654"/>
    <mergeCell ref="U654:X654"/>
    <mergeCell ref="Y654:AA654"/>
    <mergeCell ref="U656:X656"/>
    <mergeCell ref="Y656:AA656"/>
    <mergeCell ref="H674:AA675"/>
    <mergeCell ref="L686:M686"/>
    <mergeCell ref="N686:O686"/>
    <mergeCell ref="N685:O685"/>
    <mergeCell ref="P685:Q685"/>
    <mergeCell ref="R685:S685"/>
    <mergeCell ref="J684:K684"/>
    <mergeCell ref="L684:M684"/>
    <mergeCell ref="N684:O684"/>
    <mergeCell ref="P684:Q684"/>
    <mergeCell ref="R684:S684"/>
    <mergeCell ref="J685:K685"/>
    <mergeCell ref="L685:M685"/>
    <mergeCell ref="O677:W678"/>
    <mergeCell ref="T683:U683"/>
    <mergeCell ref="V683:W683"/>
    <mergeCell ref="T684:U684"/>
    <mergeCell ref="V684:W684"/>
    <mergeCell ref="R683:S683"/>
    <mergeCell ref="P683:Q683"/>
    <mergeCell ref="N683:O683"/>
    <mergeCell ref="L683:M683"/>
    <mergeCell ref="J683:K683"/>
    <mergeCell ref="N690:O690"/>
    <mergeCell ref="P690:Q690"/>
    <mergeCell ref="R690:S690"/>
    <mergeCell ref="V691:W691"/>
    <mergeCell ref="V686:W686"/>
    <mergeCell ref="H687:K687"/>
    <mergeCell ref="V688:W688"/>
    <mergeCell ref="H688:I689"/>
    <mergeCell ref="J688:K688"/>
    <mergeCell ref="L688:M688"/>
    <mergeCell ref="V745:Y745"/>
    <mergeCell ref="H725:N725"/>
    <mergeCell ref="H728:N728"/>
    <mergeCell ref="O728:U728"/>
    <mergeCell ref="V728:W728"/>
    <mergeCell ref="H729:N729"/>
    <mergeCell ref="O729:U729"/>
    <mergeCell ref="V729:W729"/>
    <mergeCell ref="H730:N730"/>
    <mergeCell ref="O730:U730"/>
    <mergeCell ref="T689:U689"/>
    <mergeCell ref="V689:W689"/>
    <mergeCell ref="H690:I691"/>
    <mergeCell ref="J690:K690"/>
    <mergeCell ref="AA68:AA69"/>
    <mergeCell ref="AA74:AA75"/>
    <mergeCell ref="X74:Z75"/>
    <mergeCell ref="T74:W75"/>
    <mergeCell ref="P74:S75"/>
    <mergeCell ref="N697:Q697"/>
    <mergeCell ref="R697:T697"/>
    <mergeCell ref="U697:X697"/>
    <mergeCell ref="Y697:AA697"/>
    <mergeCell ref="H698:M698"/>
    <mergeCell ref="N698:Q698"/>
    <mergeCell ref="R698:T698"/>
    <mergeCell ref="U698:X698"/>
    <mergeCell ref="J84:O84"/>
    <mergeCell ref="P84:U84"/>
    <mergeCell ref="X73:Z73"/>
    <mergeCell ref="N74:O74"/>
    <mergeCell ref="N75:O75"/>
    <mergeCell ref="H149:AB149"/>
    <mergeCell ref="K635:N635"/>
    <mergeCell ref="O635:R635"/>
    <mergeCell ref="Y696:AA696"/>
    <mergeCell ref="H697:M697"/>
    <mergeCell ref="S635:V635"/>
    <mergeCell ref="W635:Z635"/>
    <mergeCell ref="H634:J635"/>
    <mergeCell ref="K634:N634"/>
    <mergeCell ref="O634:R634"/>
    <mergeCell ref="S634:V634"/>
    <mergeCell ref="W634:Z634"/>
    <mergeCell ref="H621:J622"/>
    <mergeCell ref="K621:N621"/>
    <mergeCell ref="A307:A309"/>
    <mergeCell ref="E343:F383"/>
    <mergeCell ref="H377:P377"/>
    <mergeCell ref="Q377:Z377"/>
    <mergeCell ref="H378:P378"/>
    <mergeCell ref="Q378:W378"/>
    <mergeCell ref="H93:AA97"/>
    <mergeCell ref="H100:AA104"/>
    <mergeCell ref="H696:M696"/>
    <mergeCell ref="N696:Q696"/>
    <mergeCell ref="R696:T696"/>
    <mergeCell ref="U696:X696"/>
    <mergeCell ref="A677:A680"/>
    <mergeCell ref="D677:D678"/>
    <mergeCell ref="E677:F680"/>
    <mergeCell ref="H677:N678"/>
    <mergeCell ref="T68:W69"/>
    <mergeCell ref="X68:Z69"/>
    <mergeCell ref="E129:F132"/>
    <mergeCell ref="AA71:AA72"/>
    <mergeCell ref="X71:Z72"/>
    <mergeCell ref="T71:W72"/>
    <mergeCell ref="P71:S72"/>
    <mergeCell ref="N71:O72"/>
    <mergeCell ref="H203:L203"/>
    <mergeCell ref="H189:L189"/>
    <mergeCell ref="M189:O189"/>
    <mergeCell ref="M203:O203"/>
    <mergeCell ref="U154:W154"/>
    <mergeCell ref="X154:Y154"/>
    <mergeCell ref="H155:L155"/>
    <mergeCell ref="H84:I84"/>
    <mergeCell ref="H129:N130"/>
    <mergeCell ref="O129:W130"/>
    <mergeCell ref="C136:C137"/>
    <mergeCell ref="D136:D137"/>
    <mergeCell ref="E136:F139"/>
    <mergeCell ref="H136:N137"/>
    <mergeCell ref="O136:W137"/>
    <mergeCell ref="C140:C141"/>
    <mergeCell ref="D140:D141"/>
    <mergeCell ref="E140:F145"/>
    <mergeCell ref="H140:N141"/>
    <mergeCell ref="O140:W141"/>
    <mergeCell ref="C269:C281"/>
    <mergeCell ref="E269:F281"/>
    <mergeCell ref="X687:AB691"/>
    <mergeCell ref="T688:U688"/>
    <mergeCell ref="H744:N745"/>
    <mergeCell ref="H682:K682"/>
    <mergeCell ref="H683:I684"/>
    <mergeCell ref="T744:U744"/>
    <mergeCell ref="W744:X744"/>
    <mergeCell ref="V730:W730"/>
    <mergeCell ref="O744:R745"/>
    <mergeCell ref="H732:N732"/>
    <mergeCell ref="O732:U732"/>
    <mergeCell ref="V732:W732"/>
    <mergeCell ref="H733:N733"/>
    <mergeCell ref="O733:U733"/>
    <mergeCell ref="V733:W733"/>
    <mergeCell ref="H734:N734"/>
    <mergeCell ref="U699:X699"/>
    <mergeCell ref="Y699:AA699"/>
    <mergeCell ref="D792:D793"/>
    <mergeCell ref="H792:N793"/>
    <mergeCell ref="I820:S820"/>
    <mergeCell ref="T820:X820"/>
    <mergeCell ref="O725:U725"/>
    <mergeCell ref="V725:X725"/>
    <mergeCell ref="H726:N726"/>
    <mergeCell ref="O726:U726"/>
    <mergeCell ref="V726:W726"/>
    <mergeCell ref="H727:N727"/>
    <mergeCell ref="O727:U727"/>
    <mergeCell ref="V727:W727"/>
    <mergeCell ref="I817:S817"/>
    <mergeCell ref="T817:X817"/>
    <mergeCell ref="I818:S818"/>
    <mergeCell ref="T818:X818"/>
    <mergeCell ref="I819:S819"/>
    <mergeCell ref="T819:X819"/>
    <mergeCell ref="H784:X784"/>
    <mergeCell ref="H785:I785"/>
    <mergeCell ref="J785:X785"/>
    <mergeCell ref="H786:I786"/>
    <mergeCell ref="J786:P786"/>
    <mergeCell ref="Q788:Y788"/>
    <mergeCell ref="H731:N731"/>
    <mergeCell ref="O731:U731"/>
    <mergeCell ref="V731:W731"/>
    <mergeCell ref="E739:F742"/>
    <mergeCell ref="D739:D740"/>
    <mergeCell ref="E748:F750"/>
    <mergeCell ref="H751:N752"/>
    <mergeCell ref="O751:R752"/>
    <mergeCell ref="A775:A778"/>
    <mergeCell ref="C775:C777"/>
    <mergeCell ref="D775:D776"/>
    <mergeCell ref="E775:F780"/>
    <mergeCell ref="H775:N776"/>
    <mergeCell ref="O775:W776"/>
    <mergeCell ref="I778:U778"/>
    <mergeCell ref="V778:X778"/>
    <mergeCell ref="I779:U779"/>
    <mergeCell ref="V779:X779"/>
    <mergeCell ref="I780:U780"/>
    <mergeCell ref="V780:X780"/>
    <mergeCell ref="I781:U781"/>
    <mergeCell ref="V781:X781"/>
    <mergeCell ref="I782:U782"/>
    <mergeCell ref="V782:X782"/>
    <mergeCell ref="C754:C755"/>
    <mergeCell ref="D754:D755"/>
    <mergeCell ref="H754:N755"/>
    <mergeCell ref="O754:W755"/>
    <mergeCell ref="H764:W764"/>
    <mergeCell ref="I765:AA765"/>
    <mergeCell ref="I766:AA766"/>
    <mergeCell ref="I767:AA767"/>
    <mergeCell ref="H768:H772"/>
    <mergeCell ref="I768:AA768"/>
    <mergeCell ref="I769:AA772"/>
    <mergeCell ref="E754:F759"/>
    <mergeCell ref="H757:AA758"/>
    <mergeCell ref="Q760:T760"/>
    <mergeCell ref="Q762:T762"/>
    <mergeCell ref="C739:C741"/>
    <mergeCell ref="H739:N740"/>
    <mergeCell ref="H741:Y741"/>
    <mergeCell ref="H742:N743"/>
    <mergeCell ref="O742:R743"/>
    <mergeCell ref="S742:S743"/>
    <mergeCell ref="T742:U743"/>
    <mergeCell ref="V742:V743"/>
    <mergeCell ref="W742:X743"/>
    <mergeCell ref="O734:U734"/>
    <mergeCell ref="V734:W734"/>
    <mergeCell ref="H735:N735"/>
    <mergeCell ref="O735:U735"/>
    <mergeCell ref="O739:AA740"/>
    <mergeCell ref="Y742:Y743"/>
    <mergeCell ref="V735:W735"/>
    <mergeCell ref="H736:N736"/>
    <mergeCell ref="O736:U736"/>
    <mergeCell ref="V736:W736"/>
    <mergeCell ref="A722:A723"/>
    <mergeCell ref="C722:C723"/>
    <mergeCell ref="D722:D723"/>
    <mergeCell ref="E722:F724"/>
    <mergeCell ref="H722:N723"/>
    <mergeCell ref="O722:W723"/>
    <mergeCell ref="E704:F706"/>
    <mergeCell ref="A704:A705"/>
    <mergeCell ref="C704:C706"/>
    <mergeCell ref="D704:D705"/>
    <mergeCell ref="H704:N705"/>
    <mergeCell ref="O704:W705"/>
    <mergeCell ref="H707:R707"/>
    <mergeCell ref="H708:N708"/>
    <mergeCell ref="O708:R708"/>
    <mergeCell ref="S708:V708"/>
    <mergeCell ref="H709:J710"/>
    <mergeCell ref="K709:N709"/>
    <mergeCell ref="O709:R709"/>
    <mergeCell ref="H711:J712"/>
    <mergeCell ref="H714:V714"/>
    <mergeCell ref="H715:AA718"/>
    <mergeCell ref="S709:V709"/>
    <mergeCell ref="K710:N710"/>
    <mergeCell ref="O710:R710"/>
    <mergeCell ref="S710:V710"/>
    <mergeCell ref="O711:R711"/>
    <mergeCell ref="S711:V711"/>
    <mergeCell ref="K712:N712"/>
    <mergeCell ref="O712:R712"/>
    <mergeCell ref="S712:V712"/>
    <mergeCell ref="K711:N711"/>
    <mergeCell ref="C659:C661"/>
    <mergeCell ref="D659:D660"/>
    <mergeCell ref="E659:F665"/>
    <mergeCell ref="H659:N660"/>
    <mergeCell ref="O659:W660"/>
    <mergeCell ref="H661:AA661"/>
    <mergeCell ref="H662:AA666"/>
    <mergeCell ref="E721:F721"/>
    <mergeCell ref="C677:C679"/>
    <mergeCell ref="A659:A663"/>
    <mergeCell ref="C669:C671"/>
    <mergeCell ref="D669:D670"/>
    <mergeCell ref="E669:F671"/>
    <mergeCell ref="H669:N670"/>
    <mergeCell ref="O669:W670"/>
    <mergeCell ref="L691:M691"/>
    <mergeCell ref="N691:O691"/>
    <mergeCell ref="P691:Q691"/>
    <mergeCell ref="R691:S691"/>
    <mergeCell ref="T691:U691"/>
    <mergeCell ref="L690:M690"/>
    <mergeCell ref="T690:U690"/>
    <mergeCell ref="V690:W690"/>
    <mergeCell ref="J691:K691"/>
    <mergeCell ref="H699:M699"/>
    <mergeCell ref="N699:Q699"/>
    <mergeCell ref="R699:T699"/>
    <mergeCell ref="Y698:AA698"/>
    <mergeCell ref="I700:AB700"/>
    <mergeCell ref="P686:Q686"/>
    <mergeCell ref="R686:S686"/>
    <mergeCell ref="T686:U686"/>
    <mergeCell ref="A637:A639"/>
    <mergeCell ref="C637:C640"/>
    <mergeCell ref="D637:D638"/>
    <mergeCell ref="E637:F657"/>
    <mergeCell ref="H637:N638"/>
    <mergeCell ref="O637:W638"/>
    <mergeCell ref="H640:V640"/>
    <mergeCell ref="W640:AA640"/>
    <mergeCell ref="H642:M647"/>
    <mergeCell ref="N642:O644"/>
    <mergeCell ref="T644:Z644"/>
    <mergeCell ref="H649:U649"/>
    <mergeCell ref="H651:M651"/>
    <mergeCell ref="N651:Q651"/>
    <mergeCell ref="R651:T651"/>
    <mergeCell ref="N645:O647"/>
    <mergeCell ref="T647:Z647"/>
    <mergeCell ref="H648:V648"/>
    <mergeCell ref="Y655:AA655"/>
    <mergeCell ref="I657:AA657"/>
    <mergeCell ref="Y651:AA651"/>
    <mergeCell ref="N656:Q656"/>
    <mergeCell ref="R656:T656"/>
    <mergeCell ref="Y652:AA652"/>
    <mergeCell ref="H653:M653"/>
    <mergeCell ref="N652:Q652"/>
    <mergeCell ref="R652:T652"/>
    <mergeCell ref="U652:X652"/>
    <mergeCell ref="N655:Q655"/>
    <mergeCell ref="R655:T655"/>
    <mergeCell ref="U655:X655"/>
    <mergeCell ref="U651:X651"/>
    <mergeCell ref="A627:A631"/>
    <mergeCell ref="C627:C630"/>
    <mergeCell ref="D627:D628"/>
    <mergeCell ref="E627:F632"/>
    <mergeCell ref="H627:N628"/>
    <mergeCell ref="O627:W628"/>
    <mergeCell ref="H631:N631"/>
    <mergeCell ref="O631:V631"/>
    <mergeCell ref="W631:Z631"/>
    <mergeCell ref="H632:J633"/>
    <mergeCell ref="K632:N632"/>
    <mergeCell ref="O632:R632"/>
    <mergeCell ref="S632:V632"/>
    <mergeCell ref="W632:Z632"/>
    <mergeCell ref="K633:N633"/>
    <mergeCell ref="O633:R633"/>
    <mergeCell ref="S633:V633"/>
    <mergeCell ref="W633:Z633"/>
    <mergeCell ref="O621:T621"/>
    <mergeCell ref="U621:X621"/>
    <mergeCell ref="K622:N622"/>
    <mergeCell ref="O622:T622"/>
    <mergeCell ref="U622:X622"/>
    <mergeCell ref="H623:J624"/>
    <mergeCell ref="K623:N623"/>
    <mergeCell ref="O623:T623"/>
    <mergeCell ref="U623:X623"/>
    <mergeCell ref="K624:N624"/>
    <mergeCell ref="O624:T624"/>
    <mergeCell ref="U624:X624"/>
    <mergeCell ref="E613:F614"/>
    <mergeCell ref="D597:D598"/>
    <mergeCell ref="D600:D602"/>
    <mergeCell ref="D604:D605"/>
    <mergeCell ref="D613:D614"/>
    <mergeCell ref="H600:X600"/>
    <mergeCell ref="H601:M601"/>
    <mergeCell ref="N601:AA601"/>
    <mergeCell ref="H602:M602"/>
    <mergeCell ref="N602:P602"/>
    <mergeCell ref="R602:W602"/>
    <mergeCell ref="X602:Z602"/>
    <mergeCell ref="E604:F612"/>
    <mergeCell ref="H587:I588"/>
    <mergeCell ref="J587:M588"/>
    <mergeCell ref="N587:T587"/>
    <mergeCell ref="U587:AA587"/>
    <mergeCell ref="N588:T588"/>
    <mergeCell ref="U588:AA588"/>
    <mergeCell ref="A616:A618"/>
    <mergeCell ref="C616:C618"/>
    <mergeCell ref="D616:D617"/>
    <mergeCell ref="E616:F620"/>
    <mergeCell ref="H616:N617"/>
    <mergeCell ref="O616:W617"/>
    <mergeCell ref="H620:N620"/>
    <mergeCell ref="O620:T620"/>
    <mergeCell ref="U620:X620"/>
    <mergeCell ref="H589:I589"/>
    <mergeCell ref="J589:M589"/>
    <mergeCell ref="N589:Z589"/>
    <mergeCell ref="H592:I592"/>
    <mergeCell ref="J592:AA592"/>
    <mergeCell ref="H593:I593"/>
    <mergeCell ref="J593:AA593"/>
    <mergeCell ref="H594:I594"/>
    <mergeCell ref="N594:Z594"/>
    <mergeCell ref="E597:F598"/>
    <mergeCell ref="H597:N598"/>
    <mergeCell ref="O597:W598"/>
    <mergeCell ref="E600:F603"/>
    <mergeCell ref="H577:I578"/>
    <mergeCell ref="J577:M578"/>
    <mergeCell ref="N577:Z578"/>
    <mergeCell ref="AA577:AA578"/>
    <mergeCell ref="D573:D574"/>
    <mergeCell ref="A581:A582"/>
    <mergeCell ref="C581:C582"/>
    <mergeCell ref="D581:D582"/>
    <mergeCell ref="E581:F586"/>
    <mergeCell ref="H581:N582"/>
    <mergeCell ref="O581:W582"/>
    <mergeCell ref="H584:X584"/>
    <mergeCell ref="H585:I586"/>
    <mergeCell ref="J585:M586"/>
    <mergeCell ref="N585:Q585"/>
    <mergeCell ref="R585:AA585"/>
    <mergeCell ref="N586:Q586"/>
    <mergeCell ref="R586:V586"/>
    <mergeCell ref="W586:AA586"/>
    <mergeCell ref="A570:A571"/>
    <mergeCell ref="C570:C571"/>
    <mergeCell ref="D570:D571"/>
    <mergeCell ref="E570:F572"/>
    <mergeCell ref="E573:F575"/>
    <mergeCell ref="H575:I575"/>
    <mergeCell ref="J575:AA575"/>
    <mergeCell ref="H576:I576"/>
    <mergeCell ref="J576:AA576"/>
    <mergeCell ref="H566:I567"/>
    <mergeCell ref="J566:R567"/>
    <mergeCell ref="S566:X567"/>
    <mergeCell ref="Y566:Z567"/>
    <mergeCell ref="H558:I559"/>
    <mergeCell ref="H560:I561"/>
    <mergeCell ref="J560:R561"/>
    <mergeCell ref="S560:X561"/>
    <mergeCell ref="Y560:Z561"/>
    <mergeCell ref="H562:I563"/>
    <mergeCell ref="J562:R563"/>
    <mergeCell ref="S562:X563"/>
    <mergeCell ref="Y562:Z563"/>
    <mergeCell ref="H564:I565"/>
    <mergeCell ref="J564:R565"/>
    <mergeCell ref="S564:X565"/>
    <mergeCell ref="Y564:Z565"/>
    <mergeCell ref="H570:N571"/>
    <mergeCell ref="O570:W571"/>
    <mergeCell ref="H573:V573"/>
    <mergeCell ref="H574:I574"/>
    <mergeCell ref="J574:AA574"/>
    <mergeCell ref="J559:R559"/>
    <mergeCell ref="H544:I546"/>
    <mergeCell ref="H547:I550"/>
    <mergeCell ref="H551:I553"/>
    <mergeCell ref="H529:W529"/>
    <mergeCell ref="X529:Z529"/>
    <mergeCell ref="E532:F560"/>
    <mergeCell ref="C532:C534"/>
    <mergeCell ref="D532:D533"/>
    <mergeCell ref="H532:N533"/>
    <mergeCell ref="O532:W533"/>
    <mergeCell ref="H535:P535"/>
    <mergeCell ref="H537:O537"/>
    <mergeCell ref="P537:W537"/>
    <mergeCell ref="H539:R539"/>
    <mergeCell ref="S539:X539"/>
    <mergeCell ref="Y539:AA539"/>
    <mergeCell ref="H540:I541"/>
    <mergeCell ref="J540:R541"/>
    <mergeCell ref="S540:X541"/>
    <mergeCell ref="Y540:Z541"/>
    <mergeCell ref="H542:I543"/>
    <mergeCell ref="J542:R543"/>
    <mergeCell ref="S542:X543"/>
    <mergeCell ref="Y542:Z543"/>
    <mergeCell ref="H554:I557"/>
    <mergeCell ref="N556:R556"/>
    <mergeCell ref="N557:R557"/>
    <mergeCell ref="L556:M557"/>
    <mergeCell ref="L554:R554"/>
    <mergeCell ref="L555:R555"/>
    <mergeCell ref="S544:X544"/>
    <mergeCell ref="S545:X545"/>
    <mergeCell ref="H528:W528"/>
    <mergeCell ref="X528:Z528"/>
    <mergeCell ref="C469:C470"/>
    <mergeCell ref="D469:D470"/>
    <mergeCell ref="C486:C499"/>
    <mergeCell ref="H486:N487"/>
    <mergeCell ref="O486:AA487"/>
    <mergeCell ref="D486:D487"/>
    <mergeCell ref="A501:A502"/>
    <mergeCell ref="C501:C503"/>
    <mergeCell ref="D501:D502"/>
    <mergeCell ref="E501:F503"/>
    <mergeCell ref="H501:N502"/>
    <mergeCell ref="O501:W502"/>
    <mergeCell ref="H511:N512"/>
    <mergeCell ref="O511:W512"/>
    <mergeCell ref="H514:O514"/>
    <mergeCell ref="P514:W514"/>
    <mergeCell ref="H517:W517"/>
    <mergeCell ref="X517:AA517"/>
    <mergeCell ref="H518:W519"/>
    <mergeCell ref="X518:Z519"/>
    <mergeCell ref="AA518:AA519"/>
    <mergeCell ref="H520:W520"/>
    <mergeCell ref="X520:Z520"/>
    <mergeCell ref="A511:A512"/>
    <mergeCell ref="C511:C516"/>
    <mergeCell ref="H515:O515"/>
    <mergeCell ref="P515:W515"/>
    <mergeCell ref="E486:F500"/>
    <mergeCell ref="H479:S479"/>
    <mergeCell ref="T479:AA479"/>
    <mergeCell ref="T481:AA483"/>
    <mergeCell ref="T474:AA476"/>
    <mergeCell ref="H521:W521"/>
    <mergeCell ref="X521:Z521"/>
    <mergeCell ref="H522:W522"/>
    <mergeCell ref="X522:Z522"/>
    <mergeCell ref="E511:F523"/>
    <mergeCell ref="D511:D512"/>
    <mergeCell ref="X523:Z523"/>
    <mergeCell ref="T461:X461"/>
    <mergeCell ref="H462:N462"/>
    <mergeCell ref="O462:S462"/>
    <mergeCell ref="T462:X462"/>
    <mergeCell ref="H463:N463"/>
    <mergeCell ref="O463:S463"/>
    <mergeCell ref="T463:X463"/>
    <mergeCell ref="H465:N465"/>
    <mergeCell ref="O465:S465"/>
    <mergeCell ref="T465:X465"/>
    <mergeCell ref="H466:N466"/>
    <mergeCell ref="O466:S466"/>
    <mergeCell ref="T466:X466"/>
    <mergeCell ref="E469:F477"/>
    <mergeCell ref="H469:N470"/>
    <mergeCell ref="O469:AA470"/>
    <mergeCell ref="H472:S472"/>
    <mergeCell ref="T472:AA472"/>
    <mergeCell ref="E428:F448"/>
    <mergeCell ref="H429:P429"/>
    <mergeCell ref="Q429:U429"/>
    <mergeCell ref="E449:F467"/>
    <mergeCell ref="H450:O451"/>
    <mergeCell ref="P450:U451"/>
    <mergeCell ref="V450:AA451"/>
    <mergeCell ref="H452:I453"/>
    <mergeCell ref="J452:O452"/>
    <mergeCell ref="P452:U452"/>
    <mergeCell ref="V452:AA452"/>
    <mergeCell ref="J453:O453"/>
    <mergeCell ref="P453:U453"/>
    <mergeCell ref="V453:AA453"/>
    <mergeCell ref="H454:I455"/>
    <mergeCell ref="J454:O454"/>
    <mergeCell ref="P454:U454"/>
    <mergeCell ref="V454:AA454"/>
    <mergeCell ref="J455:O455"/>
    <mergeCell ref="P455:U455"/>
    <mergeCell ref="V455:AA455"/>
    <mergeCell ref="H457:N457"/>
    <mergeCell ref="O457:S457"/>
    <mergeCell ref="T457:X457"/>
    <mergeCell ref="H458:N458"/>
    <mergeCell ref="O458:S458"/>
    <mergeCell ref="T458:X458"/>
    <mergeCell ref="H459:N459"/>
    <mergeCell ref="O459:S459"/>
    <mergeCell ref="T459:X459"/>
    <mergeCell ref="E401:F425"/>
    <mergeCell ref="H401:L402"/>
    <mergeCell ref="M401:O402"/>
    <mergeCell ref="P401:P402"/>
    <mergeCell ref="Q401:U401"/>
    <mergeCell ref="V401:X402"/>
    <mergeCell ref="Y401:Y402"/>
    <mergeCell ref="Q402:T402"/>
    <mergeCell ref="Z402:AB402"/>
    <mergeCell ref="H403:AB404"/>
    <mergeCell ref="H410:Q410"/>
    <mergeCell ref="R410:T410"/>
    <mergeCell ref="I411:Q412"/>
    <mergeCell ref="R411:S411"/>
    <mergeCell ref="U411:W411"/>
    <mergeCell ref="U412:V412"/>
    <mergeCell ref="Y412:AA412"/>
    <mergeCell ref="H419:Q419"/>
    <mergeCell ref="I420:Q420"/>
    <mergeCell ref="R420:T420"/>
    <mergeCell ref="U420:W420"/>
    <mergeCell ref="G395:G402"/>
    <mergeCell ref="H395:L396"/>
    <mergeCell ref="M395:O396"/>
    <mergeCell ref="P395:P396"/>
    <mergeCell ref="Q395:U395"/>
    <mergeCell ref="V395:X396"/>
    <mergeCell ref="Y395:Y396"/>
    <mergeCell ref="Q396:T396"/>
    <mergeCell ref="Z396:AB396"/>
    <mergeCell ref="Q156:R156"/>
    <mergeCell ref="S156:T156"/>
    <mergeCell ref="U156:W156"/>
    <mergeCell ref="X156:Y156"/>
    <mergeCell ref="H157:L157"/>
    <mergeCell ref="M157:N157"/>
    <mergeCell ref="O157:P157"/>
    <mergeCell ref="H413:Q413"/>
    <mergeCell ref="R413:T413"/>
    <mergeCell ref="U413:W413"/>
    <mergeCell ref="H414:Q414"/>
    <mergeCell ref="R414:T414"/>
    <mergeCell ref="U414:W414"/>
    <mergeCell ref="Y411:AA411"/>
    <mergeCell ref="M393:O394"/>
    <mergeCell ref="P393:P394"/>
    <mergeCell ref="Q393:U393"/>
    <mergeCell ref="V393:X394"/>
    <mergeCell ref="Y393:Y394"/>
    <mergeCell ref="Q394:T394"/>
    <mergeCell ref="Z394:AB394"/>
    <mergeCell ref="P397:P398"/>
    <mergeCell ref="Q397:U397"/>
    <mergeCell ref="V397:X398"/>
    <mergeCell ref="Y397:Y398"/>
    <mergeCell ref="Q398:T398"/>
    <mergeCell ref="V399:X400"/>
    <mergeCell ref="Y399:Y400"/>
    <mergeCell ref="Q400:T400"/>
    <mergeCell ref="Z400:AB400"/>
    <mergeCell ref="U160:W160"/>
    <mergeCell ref="X160:Y160"/>
    <mergeCell ref="H143:AA144"/>
    <mergeCell ref="Q386:U386"/>
    <mergeCell ref="C87:C88"/>
    <mergeCell ref="D87:D88"/>
    <mergeCell ref="H88:N89"/>
    <mergeCell ref="O88:W89"/>
    <mergeCell ref="C129:C130"/>
    <mergeCell ref="D129:D130"/>
    <mergeCell ref="M155:N155"/>
    <mergeCell ref="O155:P155"/>
    <mergeCell ref="Q155:R155"/>
    <mergeCell ref="S155:T155"/>
    <mergeCell ref="U155:W155"/>
    <mergeCell ref="X155:Y155"/>
    <mergeCell ref="H156:L156"/>
    <mergeCell ref="M156:N156"/>
    <mergeCell ref="O156:P156"/>
    <mergeCell ref="E385:F400"/>
    <mergeCell ref="M386:P386"/>
    <mergeCell ref="V386:Y386"/>
    <mergeCell ref="G387:G394"/>
    <mergeCell ref="H387:L388"/>
    <mergeCell ref="M387:O388"/>
    <mergeCell ref="P387:P388"/>
    <mergeCell ref="Q387:U387"/>
    <mergeCell ref="V387:X388"/>
    <mergeCell ref="Y387:Y388"/>
    <mergeCell ref="Q388:T388"/>
    <mergeCell ref="Z388:AB388"/>
    <mergeCell ref="M391:O392"/>
    <mergeCell ref="M397:O398"/>
    <mergeCell ref="Z398:AB398"/>
    <mergeCell ref="A5:AE5"/>
    <mergeCell ref="B8:C8"/>
    <mergeCell ref="G8:AB8"/>
    <mergeCell ref="AC8:AE8"/>
    <mergeCell ref="I1:P1"/>
    <mergeCell ref="Q1:AE1"/>
    <mergeCell ref="I2:AE2"/>
    <mergeCell ref="E8:F8"/>
    <mergeCell ref="H10:N11"/>
    <mergeCell ref="O10:W11"/>
    <mergeCell ref="AC10:AE11"/>
    <mergeCell ref="D30:D31"/>
    <mergeCell ref="E30:F33"/>
    <mergeCell ref="A30:A33"/>
    <mergeCell ref="C30:C33"/>
    <mergeCell ref="E9:F22"/>
    <mergeCell ref="C35:C38"/>
    <mergeCell ref="D35:D36"/>
    <mergeCell ref="E35:F40"/>
    <mergeCell ref="H20:K21"/>
    <mergeCell ref="L20:M20"/>
    <mergeCell ref="N20:O20"/>
    <mergeCell ref="D9:D11"/>
    <mergeCell ref="A9:A17"/>
    <mergeCell ref="B9:B11"/>
    <mergeCell ref="C9:C13"/>
    <mergeCell ref="H14:K15"/>
    <mergeCell ref="L14:M14"/>
    <mergeCell ref="N14:O14"/>
    <mergeCell ref="U14:V14"/>
    <mergeCell ref="L15:M15"/>
    <mergeCell ref="N15:O15"/>
    <mergeCell ref="U15:V15"/>
    <mergeCell ref="H16:K17"/>
    <mergeCell ref="L16:M16"/>
    <mergeCell ref="N16:O17"/>
    <mergeCell ref="P16:P17"/>
    <mergeCell ref="Q16:Q17"/>
    <mergeCell ref="R16:R17"/>
    <mergeCell ref="S16:S17"/>
    <mergeCell ref="T16:T17"/>
    <mergeCell ref="U16:V17"/>
    <mergeCell ref="W16:W17"/>
    <mergeCell ref="H24:M25"/>
    <mergeCell ref="N24:Z25"/>
    <mergeCell ref="H30:N31"/>
    <mergeCell ref="O30:W31"/>
    <mergeCell ref="Z16:Z17"/>
    <mergeCell ref="U20:V20"/>
    <mergeCell ref="L21:M21"/>
    <mergeCell ref="N21:O21"/>
    <mergeCell ref="U21:V21"/>
    <mergeCell ref="H22:K23"/>
    <mergeCell ref="L22:M22"/>
    <mergeCell ref="N22:O22"/>
    <mergeCell ref="U22:V22"/>
    <mergeCell ref="L23:M23"/>
    <mergeCell ref="N23:O23"/>
    <mergeCell ref="U23:V23"/>
    <mergeCell ref="O35:P35"/>
    <mergeCell ref="S35:Y35"/>
    <mergeCell ref="X16:X17"/>
    <mergeCell ref="Y16:Y17"/>
    <mergeCell ref="L17:M17"/>
    <mergeCell ref="H18:K19"/>
    <mergeCell ref="L18:M18"/>
    <mergeCell ref="N18:O18"/>
    <mergeCell ref="U18:V18"/>
    <mergeCell ref="L19:M19"/>
    <mergeCell ref="N19:O19"/>
    <mergeCell ref="U19:V19"/>
    <mergeCell ref="H36:Y36"/>
    <mergeCell ref="H38:Q38"/>
    <mergeCell ref="R38:W38"/>
    <mergeCell ref="H41:I42"/>
    <mergeCell ref="J41:R41"/>
    <mergeCell ref="S41:AA41"/>
    <mergeCell ref="J42:L42"/>
    <mergeCell ref="M42:O42"/>
    <mergeCell ref="P42:R42"/>
    <mergeCell ref="S42:U42"/>
    <mergeCell ref="V42:X42"/>
    <mergeCell ref="Y42:AA42"/>
    <mergeCell ref="H27:L27"/>
    <mergeCell ref="M27:P27"/>
    <mergeCell ref="Q27:S27"/>
    <mergeCell ref="T27:W27"/>
    <mergeCell ref="M28:P28"/>
    <mergeCell ref="Q28:S28"/>
    <mergeCell ref="T28:W28"/>
    <mergeCell ref="M33:R33"/>
    <mergeCell ref="I35:J35"/>
    <mergeCell ref="L35:M35"/>
    <mergeCell ref="H43:I43"/>
    <mergeCell ref="J43:L43"/>
    <mergeCell ref="M43:O43"/>
    <mergeCell ref="P43:R43"/>
    <mergeCell ref="S43:U43"/>
    <mergeCell ref="V43:X43"/>
    <mergeCell ref="Y43:AA43"/>
    <mergeCell ref="S49:U49"/>
    <mergeCell ref="V49:X49"/>
    <mergeCell ref="Y49:AA49"/>
    <mergeCell ref="H44:I44"/>
    <mergeCell ref="J44:L44"/>
    <mergeCell ref="M44:O44"/>
    <mergeCell ref="P44:R44"/>
    <mergeCell ref="S44:U44"/>
    <mergeCell ref="V44:X44"/>
    <mergeCell ref="Y44:AA44"/>
    <mergeCell ref="H45:I45"/>
    <mergeCell ref="J45:L45"/>
    <mergeCell ref="M45:O45"/>
    <mergeCell ref="P45:R45"/>
    <mergeCell ref="S45:U45"/>
    <mergeCell ref="V45:X45"/>
    <mergeCell ref="Y45:AA45"/>
    <mergeCell ref="H46:I46"/>
    <mergeCell ref="J46:L46"/>
    <mergeCell ref="M46:O46"/>
    <mergeCell ref="P46:R46"/>
    <mergeCell ref="S46:U46"/>
    <mergeCell ref="V46:X46"/>
    <mergeCell ref="Y46:AA46"/>
    <mergeCell ref="H47:I47"/>
    <mergeCell ref="J47:L47"/>
    <mergeCell ref="M47:O47"/>
    <mergeCell ref="P47:R47"/>
    <mergeCell ref="S47:U47"/>
    <mergeCell ref="V47:X47"/>
    <mergeCell ref="Y47:AA47"/>
    <mergeCell ref="H48:I48"/>
    <mergeCell ref="J48:L48"/>
    <mergeCell ref="M48:O48"/>
    <mergeCell ref="P48:R48"/>
    <mergeCell ref="S48:U48"/>
    <mergeCell ref="V48:X48"/>
    <mergeCell ref="Y48:AA48"/>
    <mergeCell ref="H49:I49"/>
    <mergeCell ref="J49:L49"/>
    <mergeCell ref="M49:O49"/>
    <mergeCell ref="P49:R49"/>
    <mergeCell ref="P63:R63"/>
    <mergeCell ref="S63:U63"/>
    <mergeCell ref="V63:X63"/>
    <mergeCell ref="Y63:AA63"/>
    <mergeCell ref="H64:I64"/>
    <mergeCell ref="J64:L64"/>
    <mergeCell ref="H60:I60"/>
    <mergeCell ref="J60:L60"/>
    <mergeCell ref="M60:O60"/>
    <mergeCell ref="P60:R60"/>
    <mergeCell ref="S60:U60"/>
    <mergeCell ref="V60:X60"/>
    <mergeCell ref="Y60:AA60"/>
    <mergeCell ref="H57:I57"/>
    <mergeCell ref="J57:L57"/>
    <mergeCell ref="M57:O57"/>
    <mergeCell ref="P57:R57"/>
    <mergeCell ref="S57:U57"/>
    <mergeCell ref="V57:X57"/>
    <mergeCell ref="Y57:AA57"/>
    <mergeCell ref="H67:M69"/>
    <mergeCell ref="N67:O67"/>
    <mergeCell ref="P67:S67"/>
    <mergeCell ref="T67:W67"/>
    <mergeCell ref="X67:Z67"/>
    <mergeCell ref="N68:O68"/>
    <mergeCell ref="N69:O69"/>
    <mergeCell ref="H70:M72"/>
    <mergeCell ref="N70:O70"/>
    <mergeCell ref="P70:S70"/>
    <mergeCell ref="T70:W70"/>
    <mergeCell ref="X70:Z70"/>
    <mergeCell ref="H61:I61"/>
    <mergeCell ref="J61:L61"/>
    <mergeCell ref="M61:O61"/>
    <mergeCell ref="P61:R61"/>
    <mergeCell ref="S61:U61"/>
    <mergeCell ref="V61:X61"/>
    <mergeCell ref="Y61:AA61"/>
    <mergeCell ref="P66:S66"/>
    <mergeCell ref="T66:W66"/>
    <mergeCell ref="M64:O64"/>
    <mergeCell ref="P64:R64"/>
    <mergeCell ref="S64:U64"/>
    <mergeCell ref="V64:X64"/>
    <mergeCell ref="Y64:AA64"/>
    <mergeCell ref="H66:O66"/>
    <mergeCell ref="X66:AA66"/>
    <mergeCell ref="H63:I63"/>
    <mergeCell ref="J63:L63"/>
    <mergeCell ref="M63:O63"/>
    <mergeCell ref="P68:S69"/>
    <mergeCell ref="H53:I56"/>
    <mergeCell ref="J53:R53"/>
    <mergeCell ref="S53:AA53"/>
    <mergeCell ref="J54:L56"/>
    <mergeCell ref="M54:R54"/>
    <mergeCell ref="S54:U56"/>
    <mergeCell ref="V54:AA54"/>
    <mergeCell ref="M55:O56"/>
    <mergeCell ref="P55:R56"/>
    <mergeCell ref="V55:X56"/>
    <mergeCell ref="Y55:AA56"/>
    <mergeCell ref="H62:I62"/>
    <mergeCell ref="J62:L62"/>
    <mergeCell ref="M62:O62"/>
    <mergeCell ref="P62:R62"/>
    <mergeCell ref="S62:U62"/>
    <mergeCell ref="V62:X62"/>
    <mergeCell ref="Y62:AA62"/>
    <mergeCell ref="H58:I58"/>
    <mergeCell ref="J58:L58"/>
    <mergeCell ref="M58:O58"/>
    <mergeCell ref="P58:R58"/>
    <mergeCell ref="S58:U58"/>
    <mergeCell ref="V58:X58"/>
    <mergeCell ref="Y58:AA58"/>
    <mergeCell ref="H59:I59"/>
    <mergeCell ref="J59:L59"/>
    <mergeCell ref="M59:O59"/>
    <mergeCell ref="P59:R59"/>
    <mergeCell ref="S59:U59"/>
    <mergeCell ref="V59:X59"/>
    <mergeCell ref="Y59:AA59"/>
    <mergeCell ref="H82:I82"/>
    <mergeCell ref="J82:O82"/>
    <mergeCell ref="P82:U82"/>
    <mergeCell ref="H83:I83"/>
    <mergeCell ref="J83:O83"/>
    <mergeCell ref="P83:U83"/>
    <mergeCell ref="H81:I81"/>
    <mergeCell ref="J81:O81"/>
    <mergeCell ref="P81:U81"/>
    <mergeCell ref="J78:O78"/>
    <mergeCell ref="P78:U78"/>
    <mergeCell ref="H79:I79"/>
    <mergeCell ref="J79:O79"/>
    <mergeCell ref="P79:U79"/>
    <mergeCell ref="H80:I80"/>
    <mergeCell ref="J80:O80"/>
    <mergeCell ref="P80:U80"/>
    <mergeCell ref="H73:M75"/>
    <mergeCell ref="N73:O73"/>
    <mergeCell ref="P73:S73"/>
    <mergeCell ref="T73:W73"/>
    <mergeCell ref="D171:D172"/>
    <mergeCell ref="A146:A150"/>
    <mergeCell ref="C146:C147"/>
    <mergeCell ref="D146:D147"/>
    <mergeCell ref="E146:F156"/>
    <mergeCell ref="H146:N147"/>
    <mergeCell ref="O146:W147"/>
    <mergeCell ref="H150:I150"/>
    <mergeCell ref="H151:L152"/>
    <mergeCell ref="M151:N152"/>
    <mergeCell ref="O151:T151"/>
    <mergeCell ref="U151:Y151"/>
    <mergeCell ref="O152:P152"/>
    <mergeCell ref="Q152:R152"/>
    <mergeCell ref="S152:T152"/>
    <mergeCell ref="U152:W152"/>
    <mergeCell ref="X152:Y152"/>
    <mergeCell ref="H153:L153"/>
    <mergeCell ref="M153:N153"/>
    <mergeCell ref="O153:P153"/>
    <mergeCell ref="Q153:R153"/>
    <mergeCell ref="S153:T153"/>
    <mergeCell ref="U153:W153"/>
    <mergeCell ref="X153:Y153"/>
    <mergeCell ref="H154:L154"/>
    <mergeCell ref="M154:N154"/>
    <mergeCell ref="H77:I78"/>
    <mergeCell ref="J77:U77"/>
    <mergeCell ref="O154:P154"/>
    <mergeCell ref="Q154:R154"/>
    <mergeCell ref="S154:T154"/>
    <mergeCell ref="H174:N174"/>
    <mergeCell ref="O174:P174"/>
    <mergeCell ref="X205:Y205"/>
    <mergeCell ref="H179:L180"/>
    <mergeCell ref="Q157:R157"/>
    <mergeCell ref="S157:T157"/>
    <mergeCell ref="U157:W157"/>
    <mergeCell ref="X157:Y157"/>
    <mergeCell ref="C171:C173"/>
    <mergeCell ref="E171:F177"/>
    <mergeCell ref="H158:L158"/>
    <mergeCell ref="M158:N158"/>
    <mergeCell ref="O158:P158"/>
    <mergeCell ref="Q158:R158"/>
    <mergeCell ref="S158:T158"/>
    <mergeCell ref="U158:W158"/>
    <mergeCell ref="X158:Y158"/>
    <mergeCell ref="H159:L159"/>
    <mergeCell ref="M159:N159"/>
    <mergeCell ref="O159:P159"/>
    <mergeCell ref="Q159:R159"/>
    <mergeCell ref="S159:T159"/>
    <mergeCell ref="U159:W159"/>
    <mergeCell ref="X159:Y159"/>
    <mergeCell ref="H160:L160"/>
    <mergeCell ref="M160:N160"/>
    <mergeCell ref="O160:P160"/>
    <mergeCell ref="Q160:R160"/>
    <mergeCell ref="S160:T160"/>
    <mergeCell ref="T203:V203"/>
    <mergeCell ref="W203:Z203"/>
    <mergeCell ref="T189:V189"/>
    <mergeCell ref="H192:L194"/>
    <mergeCell ref="M192:O194"/>
    <mergeCell ref="M179:O180"/>
    <mergeCell ref="H161:L161"/>
    <mergeCell ref="M161:N161"/>
    <mergeCell ref="O161:P161"/>
    <mergeCell ref="Q161:R161"/>
    <mergeCell ref="S161:T161"/>
    <mergeCell ref="U161:W161"/>
    <mergeCell ref="X161:Y161"/>
    <mergeCell ref="H162:L162"/>
    <mergeCell ref="M162:N162"/>
    <mergeCell ref="O162:P162"/>
    <mergeCell ref="Q162:R162"/>
    <mergeCell ref="S162:T162"/>
    <mergeCell ref="U162:W162"/>
    <mergeCell ref="X162:Y162"/>
    <mergeCell ref="H164:AA164"/>
    <mergeCell ref="H165:W165"/>
    <mergeCell ref="H171:N172"/>
    <mergeCell ref="O171:W172"/>
    <mergeCell ref="H176:T176"/>
    <mergeCell ref="U176:X176"/>
    <mergeCell ref="H163:N163"/>
    <mergeCell ref="T183:V184"/>
    <mergeCell ref="P203:Q203"/>
    <mergeCell ref="R203:S203"/>
    <mergeCell ref="P179:S180"/>
    <mergeCell ref="P192:S194"/>
    <mergeCell ref="D287:D288"/>
    <mergeCell ref="E287:F290"/>
    <mergeCell ref="H287:N288"/>
    <mergeCell ref="O287:Z288"/>
    <mergeCell ref="H269:N270"/>
    <mergeCell ref="C215:C227"/>
    <mergeCell ref="E215:F227"/>
    <mergeCell ref="H215:N216"/>
    <mergeCell ref="O215:W216"/>
    <mergeCell ref="H218:Q218"/>
    <mergeCell ref="R218:S218"/>
    <mergeCell ref="H220:O220"/>
    <mergeCell ref="P220:U220"/>
    <mergeCell ref="V220:AA220"/>
    <mergeCell ref="H221:L226"/>
    <mergeCell ref="M221:O222"/>
    <mergeCell ref="P221:U222"/>
    <mergeCell ref="V221:AA222"/>
    <mergeCell ref="M223:O224"/>
    <mergeCell ref="P223:U224"/>
    <mergeCell ref="V223:AA224"/>
    <mergeCell ref="K244:L245"/>
    <mergeCell ref="K242:L243"/>
    <mergeCell ref="K246:Z246"/>
    <mergeCell ref="M261:Z262"/>
    <mergeCell ref="M263:Z264"/>
    <mergeCell ref="M265:Z266"/>
    <mergeCell ref="K261:L262"/>
    <mergeCell ref="K265:L266"/>
    <mergeCell ref="K263:L264"/>
    <mergeCell ref="K267:Z267"/>
    <mergeCell ref="M225:O226"/>
    <mergeCell ref="P225:U226"/>
    <mergeCell ref="V225:AA226"/>
    <mergeCell ref="C229:C238"/>
    <mergeCell ref="E229:F238"/>
    <mergeCell ref="H229:N230"/>
    <mergeCell ref="O229:AA230"/>
    <mergeCell ref="H232:O232"/>
    <mergeCell ref="P232:Q232"/>
    <mergeCell ref="H234:K234"/>
    <mergeCell ref="L234:O234"/>
    <mergeCell ref="H235:J235"/>
    <mergeCell ref="L235:N235"/>
    <mergeCell ref="D215:D216"/>
    <mergeCell ref="D229:D230"/>
    <mergeCell ref="C239:C256"/>
    <mergeCell ref="E239:F256"/>
    <mergeCell ref="H239:N240"/>
    <mergeCell ref="O239:W240"/>
    <mergeCell ref="M242:Z243"/>
    <mergeCell ref="M244:Z245"/>
    <mergeCell ref="D239:D240"/>
    <mergeCell ref="Q234:AB237"/>
    <mergeCell ref="A239:A241"/>
    <mergeCell ref="E258:F267"/>
    <mergeCell ref="H258:N259"/>
    <mergeCell ref="O258:AA259"/>
    <mergeCell ref="D258:D259"/>
    <mergeCell ref="C301:C305"/>
    <mergeCell ref="D301:D302"/>
    <mergeCell ref="E301:F305"/>
    <mergeCell ref="H301:N302"/>
    <mergeCell ref="O301:Z302"/>
    <mergeCell ref="C291:C299"/>
    <mergeCell ref="E291:F299"/>
    <mergeCell ref="H294:P294"/>
    <mergeCell ref="Q294:U294"/>
    <mergeCell ref="Y274:AA274"/>
    <mergeCell ref="H275:X275"/>
    <mergeCell ref="Y275:AA275"/>
    <mergeCell ref="D269:D270"/>
    <mergeCell ref="C283:C285"/>
    <mergeCell ref="E283:F285"/>
    <mergeCell ref="H283:N284"/>
    <mergeCell ref="O283:Z284"/>
    <mergeCell ref="D283:D284"/>
    <mergeCell ref="C287:C290"/>
    <mergeCell ref="O269:W270"/>
    <mergeCell ref="H273:X273"/>
    <mergeCell ref="Y273:AA273"/>
    <mergeCell ref="H274:X274"/>
    <mergeCell ref="H291:N292"/>
    <mergeCell ref="O291:Z292"/>
    <mergeCell ref="D291:D292"/>
    <mergeCell ref="C258:C267"/>
    <mergeCell ref="E307:F331"/>
    <mergeCell ref="AB315:AB316"/>
    <mergeCell ref="N316:X316"/>
    <mergeCell ref="H317:X317"/>
    <mergeCell ref="Y317:AA318"/>
    <mergeCell ref="AB317:AB318"/>
    <mergeCell ref="H318:O318"/>
    <mergeCell ref="P318:S318"/>
    <mergeCell ref="T318:X318"/>
    <mergeCell ref="H321:P321"/>
    <mergeCell ref="Q321:T321"/>
    <mergeCell ref="U321:X321"/>
    <mergeCell ref="Y321:AA321"/>
    <mergeCell ref="Q322:T322"/>
    <mergeCell ref="U322:X322"/>
    <mergeCell ref="Y322:AA322"/>
    <mergeCell ref="H326:K327"/>
    <mergeCell ref="L326:M327"/>
    <mergeCell ref="AB326:AB327"/>
    <mergeCell ref="AB328:AB329"/>
    <mergeCell ref="H329:O329"/>
    <mergeCell ref="P329:S329"/>
    <mergeCell ref="T329:X329"/>
    <mergeCell ref="AC291:AE292"/>
    <mergeCell ref="L359:M360"/>
    <mergeCell ref="N359:X359"/>
    <mergeCell ref="Y359:AA360"/>
    <mergeCell ref="AB359:AB360"/>
    <mergeCell ref="U333:X333"/>
    <mergeCell ref="Y333:AA333"/>
    <mergeCell ref="H335:I336"/>
    <mergeCell ref="J335:U335"/>
    <mergeCell ref="V335:Y335"/>
    <mergeCell ref="J336:U336"/>
    <mergeCell ref="V336:Y336"/>
    <mergeCell ref="V338:Y338"/>
    <mergeCell ref="C307:C312"/>
    <mergeCell ref="H307:N308"/>
    <mergeCell ref="O307:W308"/>
    <mergeCell ref="H310:M310"/>
    <mergeCell ref="N310:P310"/>
    <mergeCell ref="Q310:T310"/>
    <mergeCell ref="N311:P311"/>
    <mergeCell ref="Q311:T311"/>
    <mergeCell ref="G315:G318"/>
    <mergeCell ref="H315:K316"/>
    <mergeCell ref="L315:M316"/>
    <mergeCell ref="N315:X315"/>
    <mergeCell ref="Y315:AA316"/>
    <mergeCell ref="D307:D308"/>
    <mergeCell ref="N326:X326"/>
    <mergeCell ref="Y326:AA327"/>
    <mergeCell ref="N327:X327"/>
    <mergeCell ref="H328:X328"/>
    <mergeCell ref="Y328:AA329"/>
    <mergeCell ref="AC775:AE776"/>
    <mergeCell ref="H367:I370"/>
    <mergeCell ref="N344:P344"/>
    <mergeCell ref="Q344:T344"/>
    <mergeCell ref="N345:P345"/>
    <mergeCell ref="Q345:T345"/>
    <mergeCell ref="O346:AB347"/>
    <mergeCell ref="H349:K350"/>
    <mergeCell ref="L349:M350"/>
    <mergeCell ref="N349:X349"/>
    <mergeCell ref="Y349:AA350"/>
    <mergeCell ref="AB349:AB350"/>
    <mergeCell ref="N350:X350"/>
    <mergeCell ref="H351:X351"/>
    <mergeCell ref="H397:H400"/>
    <mergeCell ref="H376:P376"/>
    <mergeCell ref="AC30:AE31"/>
    <mergeCell ref="AC35:AE36"/>
    <mergeCell ref="AC88:AE89"/>
    <mergeCell ref="AC120:AE120"/>
    <mergeCell ref="AC129:AE130"/>
    <mergeCell ref="AC136:AE137"/>
    <mergeCell ref="AC140:AE141"/>
    <mergeCell ref="AC146:AE147"/>
    <mergeCell ref="AC171:AE172"/>
    <mergeCell ref="AC215:AE216"/>
    <mergeCell ref="AC229:AE230"/>
    <mergeCell ref="AC239:AE240"/>
    <mergeCell ref="AC258:AE259"/>
    <mergeCell ref="AC269:AE270"/>
    <mergeCell ref="AC283:AE284"/>
    <mergeCell ref="AC287:AE288"/>
    <mergeCell ref="AC301:AE302"/>
    <mergeCell ref="N360:X360"/>
    <mergeCell ref="H361:X361"/>
    <mergeCell ref="Y361:AA362"/>
    <mergeCell ref="AB361:AB362"/>
    <mergeCell ref="H362:O362"/>
    <mergeCell ref="P362:S362"/>
    <mergeCell ref="AA374:AB374"/>
    <mergeCell ref="Q376:U376"/>
    <mergeCell ref="AC677:AE678"/>
    <mergeCell ref="AC696:AE697"/>
    <mergeCell ref="AC722:AE723"/>
    <mergeCell ref="AC739:AE740"/>
    <mergeCell ref="AC748:AE749"/>
    <mergeCell ref="AC754:AE755"/>
    <mergeCell ref="AC637:AE638"/>
    <mergeCell ref="H337:I338"/>
    <mergeCell ref="J337:U337"/>
    <mergeCell ref="V337:Y337"/>
    <mergeCell ref="J338:U338"/>
    <mergeCell ref="H322:P322"/>
    <mergeCell ref="U408:W408"/>
    <mergeCell ref="H409:Q409"/>
    <mergeCell ref="R409:T409"/>
    <mergeCell ref="U409:W409"/>
    <mergeCell ref="U410:W410"/>
    <mergeCell ref="R408:T408"/>
    <mergeCell ref="T460:X460"/>
    <mergeCell ref="H461:N461"/>
    <mergeCell ref="O461:S461"/>
    <mergeCell ref="H460:N460"/>
    <mergeCell ref="O460:S460"/>
    <mergeCell ref="AB351:AB352"/>
    <mergeCell ref="H352:O352"/>
    <mergeCell ref="P352:S352"/>
    <mergeCell ref="T352:X352"/>
    <mergeCell ref="AA367:AB368"/>
    <mergeCell ref="H365:O365"/>
    <mergeCell ref="P365:S365"/>
    <mergeCell ref="T365:X365"/>
    <mergeCell ref="Y365:AA365"/>
    <mergeCell ref="H355:O355"/>
    <mergeCell ref="Y355:AA355"/>
    <mergeCell ref="H359:K360"/>
    <mergeCell ref="P391:P392"/>
    <mergeCell ref="M399:O400"/>
    <mergeCell ref="H407:Q407"/>
    <mergeCell ref="P399:P400"/>
    <mergeCell ref="R419:T419"/>
    <mergeCell ref="U419:W419"/>
    <mergeCell ref="AC792:AE793"/>
    <mergeCell ref="AC307:AE308"/>
    <mergeCell ref="AC469:AE470"/>
    <mergeCell ref="AC486:AE487"/>
    <mergeCell ref="J655:M655"/>
    <mergeCell ref="J656:M656"/>
    <mergeCell ref="H654:I656"/>
    <mergeCell ref="P389:P390"/>
    <mergeCell ref="Q389:U389"/>
    <mergeCell ref="Q390:T390"/>
    <mergeCell ref="V389:X390"/>
    <mergeCell ref="Y389:Y390"/>
    <mergeCell ref="Z390:AB390"/>
    <mergeCell ref="I397:L398"/>
    <mergeCell ref="I391:L392"/>
    <mergeCell ref="I399:L400"/>
    <mergeCell ref="H389:H392"/>
    <mergeCell ref="H748:N749"/>
    <mergeCell ref="H750:Y750"/>
    <mergeCell ref="AC659:AE660"/>
    <mergeCell ref="AC669:AE670"/>
    <mergeCell ref="R412:T412"/>
    <mergeCell ref="Q391:U391"/>
    <mergeCell ref="V391:X392"/>
    <mergeCell ref="Y391:Y392"/>
    <mergeCell ref="Q392:T392"/>
    <mergeCell ref="Z392:AB392"/>
    <mergeCell ref="R407:T407"/>
    <mergeCell ref="U407:W407"/>
    <mergeCell ref="J373:U373"/>
    <mergeCell ref="H332:P332"/>
    <mergeCell ref="Q332:T332"/>
    <mergeCell ref="E120:F127"/>
    <mergeCell ref="AC127:AE127"/>
    <mergeCell ref="E87:F92"/>
    <mergeCell ref="E114:F119"/>
    <mergeCell ref="E93:F113"/>
    <mergeCell ref="J369:U369"/>
    <mergeCell ref="V369:Y369"/>
    <mergeCell ref="AA369:AB369"/>
    <mergeCell ref="J370:U370"/>
    <mergeCell ref="V370:Y370"/>
    <mergeCell ref="AA370:AB370"/>
    <mergeCell ref="H371:I374"/>
    <mergeCell ref="J371:U372"/>
    <mergeCell ref="V371:Y372"/>
    <mergeCell ref="Z371:Z372"/>
    <mergeCell ref="AA371:AB372"/>
    <mergeCell ref="H131:AA134"/>
    <mergeCell ref="J367:U368"/>
    <mergeCell ref="V367:Y368"/>
    <mergeCell ref="Z367:Z368"/>
    <mergeCell ref="P355:S355"/>
    <mergeCell ref="T355:X355"/>
    <mergeCell ref="T362:X362"/>
    <mergeCell ref="AA373:AB373"/>
    <mergeCell ref="J374:U374"/>
    <mergeCell ref="V374:Y374"/>
    <mergeCell ref="V373:Y373"/>
    <mergeCell ref="S163:T163"/>
    <mergeCell ref="Q163:R163"/>
    <mergeCell ref="O163:P163"/>
    <mergeCell ref="U332:X332"/>
    <mergeCell ref="Y332:AA332"/>
    <mergeCell ref="AC501:AE502"/>
    <mergeCell ref="I389:L390"/>
    <mergeCell ref="M389:O390"/>
    <mergeCell ref="AC704:AE705"/>
    <mergeCell ref="AC511:AE512"/>
    <mergeCell ref="AC532:AE533"/>
    <mergeCell ref="AC570:AE571"/>
    <mergeCell ref="AC581:AE582"/>
    <mergeCell ref="AC597:AE598"/>
    <mergeCell ref="AC616:AE617"/>
    <mergeCell ref="AC627:AE628"/>
    <mergeCell ref="H393:L394"/>
    <mergeCell ref="Q399:U399"/>
    <mergeCell ref="O748:AA749"/>
    <mergeCell ref="H415:Q415"/>
    <mergeCell ref="R415:T415"/>
    <mergeCell ref="U415:W415"/>
    <mergeCell ref="H416:Q416"/>
    <mergeCell ref="R416:T416"/>
    <mergeCell ref="H417:Q417"/>
    <mergeCell ref="R417:T417"/>
    <mergeCell ref="U417:W417"/>
    <mergeCell ref="H418:Q418"/>
    <mergeCell ref="R418:T418"/>
    <mergeCell ref="U418:W418"/>
    <mergeCell ref="H408:Q408"/>
    <mergeCell ref="H473:S473"/>
    <mergeCell ref="T473:AA473"/>
    <mergeCell ref="H480:S480"/>
    <mergeCell ref="T480:AA480"/>
    <mergeCell ref="H474:S476"/>
    <mergeCell ref="H481:S483"/>
    <mergeCell ref="A810:A811"/>
    <mergeCell ref="C810:C811"/>
    <mergeCell ref="D810:D811"/>
    <mergeCell ref="E810:F811"/>
    <mergeCell ref="H810:N811"/>
    <mergeCell ref="O810:W811"/>
    <mergeCell ref="AC810:AE811"/>
    <mergeCell ref="I813:S813"/>
    <mergeCell ref="T813:X813"/>
    <mergeCell ref="I814:S814"/>
    <mergeCell ref="T814:X814"/>
    <mergeCell ref="I815:S815"/>
    <mergeCell ref="T815:X815"/>
    <mergeCell ref="I821:S821"/>
    <mergeCell ref="T821:X821"/>
    <mergeCell ref="O792:AA793"/>
    <mergeCell ref="E213:F213"/>
    <mergeCell ref="C792:C795"/>
    <mergeCell ref="E792:F803"/>
    <mergeCell ref="H795:X795"/>
    <mergeCell ref="H796:AA797"/>
    <mergeCell ref="H800:I801"/>
    <mergeCell ref="J800:AA801"/>
    <mergeCell ref="H802:I805"/>
    <mergeCell ref="J802:AA803"/>
    <mergeCell ref="J804:AA805"/>
    <mergeCell ref="H806:I807"/>
    <mergeCell ref="J806:AA806"/>
    <mergeCell ref="K807:Z807"/>
    <mergeCell ref="C748:C749"/>
    <mergeCell ref="D748:D749"/>
    <mergeCell ref="U416:W416"/>
    <mergeCell ref="AC849:AE850"/>
    <mergeCell ref="C854:C855"/>
    <mergeCell ref="D854:D855"/>
    <mergeCell ref="E854:F855"/>
    <mergeCell ref="H854:N855"/>
    <mergeCell ref="O854:W855"/>
    <mergeCell ref="AC854:AE855"/>
    <mergeCell ref="I816:S816"/>
    <mergeCell ref="T816:X816"/>
    <mergeCell ref="D825:D826"/>
    <mergeCell ref="E825:F838"/>
    <mergeCell ref="H825:N826"/>
    <mergeCell ref="O825:W826"/>
    <mergeCell ref="AC825:AE826"/>
    <mergeCell ref="I828:S828"/>
    <mergeCell ref="T828:X828"/>
    <mergeCell ref="Y828:AA828"/>
    <mergeCell ref="I829:S829"/>
    <mergeCell ref="T829:X829"/>
    <mergeCell ref="Y829:Z829"/>
    <mergeCell ref="I830:S830"/>
    <mergeCell ref="T830:X830"/>
    <mergeCell ref="Y830:Z830"/>
    <mergeCell ref="I831:S831"/>
    <mergeCell ref="T831:X831"/>
    <mergeCell ref="Y831:Z831"/>
    <mergeCell ref="I832:S832"/>
    <mergeCell ref="T832:X832"/>
    <mergeCell ref="Y832:Z832"/>
    <mergeCell ref="I833:S833"/>
    <mergeCell ref="T833:X833"/>
    <mergeCell ref="Y833:Z833"/>
    <mergeCell ref="T179:V180"/>
    <mergeCell ref="T192:V194"/>
    <mergeCell ref="M181:O182"/>
    <mergeCell ref="H181:L182"/>
    <mergeCell ref="P181:Q182"/>
    <mergeCell ref="R181:S182"/>
    <mergeCell ref="T181:V182"/>
    <mergeCell ref="T185:V186"/>
    <mergeCell ref="T187:V188"/>
    <mergeCell ref="P189:Q189"/>
    <mergeCell ref="R189:S189"/>
    <mergeCell ref="H849:N850"/>
    <mergeCell ref="O849:AA850"/>
    <mergeCell ref="S751:S752"/>
    <mergeCell ref="T751:U752"/>
    <mergeCell ref="V751:V752"/>
    <mergeCell ref="W751:X752"/>
    <mergeCell ref="Y751:Y752"/>
    <mergeCell ref="Q786:X786"/>
    <mergeCell ref="H788:P788"/>
    <mergeCell ref="J654:M654"/>
    <mergeCell ref="M206:U207"/>
    <mergeCell ref="H206:L207"/>
    <mergeCell ref="M208:V208"/>
    <mergeCell ref="H333:P333"/>
    <mergeCell ref="Q333:T333"/>
    <mergeCell ref="Y351:AA352"/>
    <mergeCell ref="M183:O184"/>
    <mergeCell ref="M185:O186"/>
    <mergeCell ref="M187:O188"/>
    <mergeCell ref="R183:S184"/>
    <mergeCell ref="R185:S186"/>
    <mergeCell ref="R187:S188"/>
    <mergeCell ref="M195:O196"/>
    <mergeCell ref="M197:O198"/>
    <mergeCell ref="M199:O200"/>
    <mergeCell ref="M201:O202"/>
    <mergeCell ref="R195:S196"/>
    <mergeCell ref="R197:S198"/>
    <mergeCell ref="R199:S200"/>
    <mergeCell ref="R201:S202"/>
    <mergeCell ref="P195:Q196"/>
    <mergeCell ref="P197:Q198"/>
    <mergeCell ref="P199:Q200"/>
    <mergeCell ref="P201:Q202"/>
    <mergeCell ref="E181:E182"/>
    <mergeCell ref="F181:F182"/>
    <mergeCell ref="T195:V196"/>
    <mergeCell ref="T197:V198"/>
    <mergeCell ref="T199:V200"/>
    <mergeCell ref="T201:V202"/>
    <mergeCell ref="H195:L196"/>
    <mergeCell ref="H197:L198"/>
    <mergeCell ref="H199:L200"/>
    <mergeCell ref="H201:L202"/>
    <mergeCell ref="W179:AA180"/>
    <mergeCell ref="W181:AA181"/>
    <mergeCell ref="W182:AA182"/>
    <mergeCell ref="W183:AA183"/>
    <mergeCell ref="W184:AA184"/>
    <mergeCell ref="W185:AA185"/>
    <mergeCell ref="W186:AA186"/>
    <mergeCell ref="W187:AA187"/>
    <mergeCell ref="W188:AA188"/>
    <mergeCell ref="W189:AA189"/>
    <mergeCell ref="W195:AA195"/>
    <mergeCell ref="W196:AA196"/>
    <mergeCell ref="W197:AA197"/>
    <mergeCell ref="W198:AA198"/>
    <mergeCell ref="W199:AA199"/>
    <mergeCell ref="W200:AA200"/>
    <mergeCell ref="W201:AA201"/>
    <mergeCell ref="W202:AA202"/>
    <mergeCell ref="W192:AA194"/>
    <mergeCell ref="E185:F192"/>
    <mergeCell ref="H183:L184"/>
    <mergeCell ref="P183:Q184"/>
    <mergeCell ref="P185:Q186"/>
    <mergeCell ref="P187:Q188"/>
    <mergeCell ref="H185:L186"/>
    <mergeCell ref="H187:L188"/>
    <mergeCell ref="S672:U672"/>
    <mergeCell ref="V672:AA672"/>
    <mergeCell ref="H672:L672"/>
    <mergeCell ref="M672:P672"/>
    <mergeCell ref="E209:F212"/>
    <mergeCell ref="E194:F207"/>
    <mergeCell ref="X524:Z524"/>
    <mergeCell ref="X525:Z525"/>
    <mergeCell ref="X526:Z526"/>
    <mergeCell ref="X527:Z527"/>
    <mergeCell ref="J558:R558"/>
    <mergeCell ref="J547:R547"/>
    <mergeCell ref="J544:R544"/>
    <mergeCell ref="J545:R545"/>
    <mergeCell ref="J546:R546"/>
    <mergeCell ref="J548:R548"/>
    <mergeCell ref="J549:R549"/>
    <mergeCell ref="J550:R550"/>
    <mergeCell ref="J551:L553"/>
    <mergeCell ref="M551:R551"/>
    <mergeCell ref="M552:R552"/>
    <mergeCell ref="M553:R553"/>
    <mergeCell ref="J554:K557"/>
  </mergeCells>
  <phoneticPr fontId="3"/>
  <conditionalFormatting sqref="S43:AA49 S57:AA64 P70:AA72 P79:U84 M203:O203 W203:Z203 V221:AA226 Q311:U311 L326:M327 Y326:AA329 P329:S329 Q332:T333 Y332:AA333 V337:Z338 Q345:U345 L359:M360 Y359:AA362 P362:S362 P365:S365 Y365:AA365 V371:Z374 M395:P402 Q396:T396 Q398:T398 Q400:T400 Q402:T402 V395:Y402 U408:W420 T458:X463 P454:AA455 T466:X466 O623:X625 O634:Z636 P645:P647 V645 U652:X652 U654:X656 Y655:AA655 L690:W691 U697:X699 Y698:AA698 O711:V712">
    <cfRule type="expression" dxfId="11" priority="5">
      <formula>$R$38="いない"</formula>
    </cfRule>
  </conditionalFormatting>
  <conditionalFormatting sqref="L685:W686">
    <cfRule type="expression" dxfId="10" priority="4">
      <formula>$R$38="いない"</formula>
    </cfRule>
  </conditionalFormatting>
  <conditionalFormatting sqref="M195:O202">
    <cfRule type="expression" dxfId="9" priority="3">
      <formula>$R$38="いない"</formula>
    </cfRule>
  </conditionalFormatting>
  <conditionalFormatting sqref="T195:AA202">
    <cfRule type="expression" dxfId="8" priority="2">
      <formula>$R$38="いない"</formula>
    </cfRule>
  </conditionalFormatting>
  <conditionalFormatting sqref="P195:V203">
    <cfRule type="expression" dxfId="7" priority="1">
      <formula>$R$38="いない"</formula>
    </cfRule>
  </conditionalFormatting>
  <dataValidations count="28">
    <dataValidation type="list" allowBlank="1" showInputMessage="1" showErrorMessage="1" sqref="O10:W11 O307 O146:W147">
      <formula1>$AG$10:$AG$12</formula1>
    </dataValidation>
    <dataValidation type="list" allowBlank="1" showInputMessage="1" showErrorMessage="1" sqref="P517:S517">
      <formula1>$AK$10:$AK$12</formula1>
    </dataValidation>
    <dataValidation type="list" allowBlank="1" showInputMessage="1" showErrorMessage="1" sqref="X420:AA420 Q376 Q294">
      <formula1>$AL$10:$AL$12</formula1>
    </dataValidation>
    <dataValidation type="list" allowBlank="1" showInputMessage="1" showErrorMessage="1" sqref="S35:Y35 R38:W38 O775:W776 O754:W755 O511:W512 O532:W533 O581:W582 O627:W628 O637:W638 O659:W660 O677:W678 O704:W705 O722:W723">
      <formula1>"いる・いない,いる,いない"</formula1>
    </dataValidation>
    <dataValidation type="list" allowBlank="1" showInputMessage="1" showErrorMessage="1" sqref="U654:U656 U652 N654:N656 N652 N697:N699 U697:U699 S709:S712 O709:O712 R408:W410 R413:W419 Q429:U429 P452:U455 O458:X463 V453:AA453 V455:AA455 O466:X466 T479:AA479 W640:AA640 T472:AA472 O621:X624 M672">
      <formula1>"有・無,有,無"</formula1>
    </dataValidation>
    <dataValidation type="list" allowBlank="1" showInputMessage="1" showErrorMessage="1" sqref="I574:I576 H574:H577 I592:I593 H592:H594 H585:I589 H785:H786 I785 K242:L245 K261:L266 AS763:AS768 H765:H773">
      <formula1>"○,　,"</formula1>
    </dataValidation>
    <dataValidation type="list" allowBlank="1" showInputMessage="1" showErrorMessage="1" sqref="O486:AA487">
      <formula1>"いる・いない・該当なし,いる,いない,該当なし"</formula1>
    </dataValidation>
    <dataValidation type="list" allowBlank="1" showInputMessage="1" showErrorMessage="1" sqref="I166:I167 Q166 V642 P642:P647 V645">
      <formula1>"〇"</formula1>
    </dataValidation>
    <dataValidation type="list" allowBlank="1" showInputMessage="1" showErrorMessage="1" sqref="O739:Y740 O748:Y749">
      <formula1>"いる・いない・該当なし,いる,いない,該当なし,"</formula1>
    </dataValidation>
    <dataValidation type="list" allowBlank="1" showInputMessage="1" showErrorMessage="1" sqref="V779:X782 T829:T830 T832:T833 T814:T821">
      <formula1>"有・無,有,無,"</formula1>
    </dataValidation>
    <dataValidation type="list" allowBlank="1" showInputMessage="1" showErrorMessage="1" sqref="Q786:X786">
      <formula1>"承認あり・なし,承認あり,承認なし,"</formula1>
    </dataValidation>
    <dataValidation type="list" allowBlank="1" showInputMessage="1" showErrorMessage="1" sqref="O239:W240 O269:W270 Q788">
      <formula1>"あり・なし,あり,なし"</formula1>
    </dataValidation>
    <dataValidation type="list" allowBlank="1" showInputMessage="1" showErrorMessage="1" sqref="T831">
      <formula1>"有・無・該当なし,有,無,該当なし,"</formula1>
    </dataValidation>
    <dataValidation type="list" allowBlank="1" showInputMessage="1" showErrorMessage="1" sqref="O258:AA259">
      <formula1>"あり・なし・配置なし,あり,なし,配置なし"</formula1>
    </dataValidation>
    <dataValidation type="list" allowBlank="1" showInputMessage="1" showErrorMessage="1" sqref="O283:Z284 O287:Z288 O291:Z292 O301:Z302">
      <formula1>"あり・なし・採用なし,あり,なし,採用なし"</formula1>
    </dataValidation>
    <dataValidation type="list" allowBlank="1" showInputMessage="1" showErrorMessage="1" sqref="O570:W571 R420:W420">
      <formula1>"適・否,適,否"</formula1>
    </dataValidation>
    <dataValidation type="list" allowBlank="1" showInputMessage="1" showErrorMessage="1" sqref="O854:W855">
      <formula1>"ない・ある,ない,ある"</formula1>
    </dataValidation>
    <dataValidation type="list" allowBlank="1" showInputMessage="1" showErrorMessage="1" sqref="U176:X176">
      <formula1>"有・無,有,無,　,"</formula1>
    </dataValidation>
    <dataValidation type="list" allowBlank="1" showInputMessage="1" showErrorMessage="1" sqref="M206:U207">
      <formula1>"専任・非専任,専任,非専任"</formula1>
    </dataValidation>
    <dataValidation type="list" allowBlank="1" showInputMessage="1" showErrorMessage="1" sqref="O469:AA470">
      <formula1>"している・していない・該当なし,している,していない,該当なし"</formula1>
    </dataValidation>
    <dataValidation type="list" allowBlank="1" showInputMessage="1" showErrorMessage="1" sqref="R695:U695">
      <formula1>#REF!</formula1>
    </dataValidation>
    <dataValidation type="list" allowBlank="1" showInputMessage="1" showErrorMessage="1" sqref="O229:AA230">
      <formula1>"している　・　いない　・業務委託,している,いない,業務委託"</formula1>
    </dataValidation>
    <dataValidation type="list" allowBlank="1" showInputMessage="1" showErrorMessage="1" sqref="O88:W89">
      <formula1>"適　・　否,適,否"</formula1>
    </dataValidation>
    <dataValidation type="list" allowBlank="1" showInputMessage="1" showErrorMessage="1" sqref="O30:W31 O129:W130 O136:W137 O140:W141 O171:W172 O215:W216 O501:W502 O597:W598 O616:W617 O669:W670">
      <formula1>"している　・　いない,している,いない,　,"</formula1>
    </dataValidation>
    <dataValidation type="list" showInputMessage="1" showErrorMessage="1" sqref="I800:I801 H800:H802 H806:I807">
      <formula1>"〇,　 ,"</formula1>
    </dataValidation>
    <dataValidation type="list" allowBlank="1" showInputMessage="1" showErrorMessage="1" sqref="O825:W826 O810:W811">
      <formula1>"している・していない,している,していない"</formula1>
    </dataValidation>
    <dataValidation type="list" allowBlank="1" showInputMessage="1" showErrorMessage="1" sqref="O792:AA793">
      <formula1>"している・一部している・していない,している,一部している,していない"</formula1>
    </dataValidation>
    <dataValidation type="list" allowBlank="1" showInputMessage="1" showErrorMessage="1" sqref="O841:AA842 O849:AA850">
      <formula1>"している・していない・該当者なし,している,していない,該当者なし"</formula1>
    </dataValidation>
  </dataValidations>
  <printOptions horizontalCentered="1"/>
  <pageMargins left="0.31496062992125984" right="0.31496062992125984" top="0.55118110236220474" bottom="0.55118110236220474" header="0.31496062992125984" footer="0.31496062992125984"/>
  <pageSetup paperSize="9" scale="96" fitToHeight="0" orientation="landscape" cellComments="asDisplayed" r:id="rId1"/>
  <headerFooter>
    <oddFooter>&amp;C&amp;"ＭＳ Ｐ明朝,標準"&amp;8&amp;P</oddFooter>
  </headerFooter>
  <rowBreaks count="10" manualBreakCount="10">
    <brk id="7" max="16383" man="1"/>
    <brk id="50" max="30" man="1"/>
    <brk id="85" max="30" man="1"/>
    <brk id="127" max="30" man="1"/>
    <brk id="169" max="30" man="1"/>
    <brk id="212" max="30" man="1"/>
    <brk id="383" max="30" man="1"/>
    <brk id="530" max="30" man="1"/>
    <brk id="702" max="30" man="1"/>
    <brk id="823" max="30" man="1"/>
  </rowBreaks>
  <colBreaks count="2" manualBreakCount="2">
    <brk id="2" max="906" man="1"/>
    <brk id="5" max="9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93"/>
  <sheetViews>
    <sheetView showGridLines="0" view="pageBreakPreview" zoomScale="75" zoomScaleNormal="100" zoomScaleSheetLayoutView="75" workbookViewId="0">
      <selection activeCell="E5" sqref="E5"/>
    </sheetView>
  </sheetViews>
  <sheetFormatPr defaultColWidth="2.625" defaultRowHeight="13.5"/>
  <cols>
    <col min="1" max="1" width="11.5" style="9" customWidth="1"/>
    <col min="2" max="2" width="3.625" style="9" customWidth="1"/>
    <col min="3" max="3" width="13.625" style="9" customWidth="1"/>
    <col min="4" max="4" width="5" style="9" bestFit="1" customWidth="1"/>
    <col min="5" max="5" width="49.5" style="644" customWidth="1"/>
    <col min="6" max="13" width="2.625" style="560"/>
    <col min="14" max="14" width="2.625" style="560" customWidth="1"/>
    <col min="15" max="24" width="2.625" style="560"/>
    <col min="25" max="27" width="2.625" style="560" customWidth="1"/>
    <col min="28" max="30" width="2.625" style="560"/>
    <col min="31" max="31" width="0" style="560" hidden="1" customWidth="1"/>
    <col min="32" max="39" width="8.625" style="560" hidden="1" customWidth="1"/>
    <col min="40" max="40" width="2.625" style="560" customWidth="1"/>
    <col min="41" max="16384" width="2.625" style="560"/>
  </cols>
  <sheetData>
    <row r="1" spans="1:30" ht="24.75" customHeight="1">
      <c r="H1" s="1710" t="s">
        <v>7</v>
      </c>
      <c r="I1" s="1710"/>
      <c r="J1" s="1710"/>
      <c r="K1" s="1710"/>
      <c r="L1" s="1710"/>
      <c r="M1" s="1710"/>
      <c r="N1" s="1710"/>
      <c r="O1" s="1710"/>
      <c r="P1" s="1929" t="str">
        <f>IF(表紙!H4="","",表紙!H4)</f>
        <v/>
      </c>
      <c r="Q1" s="1929"/>
      <c r="R1" s="1929"/>
      <c r="S1" s="1929"/>
      <c r="T1" s="1929"/>
      <c r="U1" s="1929"/>
      <c r="V1" s="1929"/>
      <c r="W1" s="1929"/>
      <c r="X1" s="1929"/>
      <c r="Y1" s="1929"/>
      <c r="Z1" s="1929"/>
      <c r="AA1" s="1929"/>
      <c r="AB1" s="1929"/>
      <c r="AC1" s="1929"/>
      <c r="AD1" s="1929"/>
    </row>
    <row r="2" spans="1:30" ht="18.75" customHeight="1">
      <c r="H2" s="1712" t="s">
        <v>8</v>
      </c>
      <c r="I2" s="1712"/>
      <c r="J2" s="1712"/>
      <c r="K2" s="1712"/>
      <c r="L2" s="1712"/>
      <c r="M2" s="1712"/>
      <c r="N2" s="1712"/>
      <c r="O2" s="1712"/>
      <c r="P2" s="1712"/>
      <c r="Q2" s="1712"/>
      <c r="R2" s="1712"/>
      <c r="S2" s="1712"/>
      <c r="T2" s="1712"/>
      <c r="U2" s="1712"/>
      <c r="V2" s="1712"/>
      <c r="W2" s="1712"/>
      <c r="X2" s="1712"/>
      <c r="Y2" s="1712"/>
      <c r="Z2" s="1712"/>
      <c r="AA2" s="1712"/>
      <c r="AB2" s="1712"/>
      <c r="AC2" s="1712"/>
      <c r="AD2" s="1712"/>
    </row>
    <row r="4" spans="1:30">
      <c r="A4" s="302"/>
      <c r="B4" s="302"/>
      <c r="C4" s="302"/>
      <c r="D4" s="302"/>
      <c r="E4" s="617"/>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row>
    <row r="5" spans="1:30" s="154" customFormat="1" ht="84.75" customHeight="1">
      <c r="A5" s="303"/>
      <c r="B5" s="304"/>
      <c r="C5" s="303"/>
      <c r="D5" s="303"/>
      <c r="E5" s="305"/>
      <c r="F5" s="306"/>
      <c r="G5" s="306"/>
      <c r="H5" s="307"/>
      <c r="I5" s="306"/>
      <c r="J5" s="306"/>
      <c r="K5" s="306"/>
      <c r="L5" s="306"/>
      <c r="M5" s="306"/>
      <c r="N5" s="306"/>
      <c r="O5" s="306"/>
      <c r="P5" s="306"/>
      <c r="Q5" s="306"/>
      <c r="R5" s="306"/>
      <c r="S5" s="306"/>
      <c r="T5" s="306"/>
      <c r="U5" s="306"/>
      <c r="V5" s="306"/>
      <c r="W5" s="306"/>
      <c r="X5" s="306"/>
      <c r="Y5" s="306"/>
      <c r="Z5" s="306"/>
      <c r="AA5" s="306"/>
      <c r="AB5" s="306"/>
      <c r="AC5" s="306"/>
      <c r="AD5" s="306"/>
    </row>
    <row r="6" spans="1:30" s="154" customFormat="1" ht="84.75" customHeight="1">
      <c r="A6" s="303"/>
      <c r="B6" s="304"/>
      <c r="C6" s="303"/>
      <c r="D6" s="303"/>
      <c r="E6" s="305"/>
      <c r="F6" s="306"/>
      <c r="G6" s="306"/>
      <c r="H6" s="307"/>
      <c r="I6" s="306"/>
      <c r="J6" s="306"/>
      <c r="K6" s="306"/>
      <c r="L6" s="306"/>
      <c r="M6" s="306"/>
      <c r="N6" s="306"/>
      <c r="O6" s="306"/>
      <c r="P6" s="306"/>
      <c r="Q6" s="306"/>
      <c r="R6" s="306"/>
      <c r="S6" s="306"/>
      <c r="T6" s="306"/>
      <c r="U6" s="306"/>
      <c r="V6" s="306"/>
      <c r="W6" s="306"/>
      <c r="X6" s="306"/>
      <c r="Y6" s="306"/>
      <c r="Z6" s="306"/>
      <c r="AA6" s="306"/>
      <c r="AB6" s="306"/>
      <c r="AC6" s="306"/>
      <c r="AD6" s="306"/>
    </row>
    <row r="7" spans="1:30" s="11" customFormat="1" ht="84.75" customHeight="1">
      <c r="A7" s="1701" t="s">
        <v>1321</v>
      </c>
      <c r="B7" s="1701"/>
      <c r="C7" s="1701"/>
      <c r="D7" s="1701"/>
      <c r="E7" s="1701"/>
      <c r="F7" s="1701"/>
      <c r="G7" s="1701"/>
      <c r="H7" s="1701"/>
      <c r="I7" s="1701"/>
      <c r="J7" s="1701"/>
      <c r="K7" s="1701"/>
      <c r="L7" s="1701"/>
      <c r="M7" s="1701"/>
      <c r="N7" s="1701"/>
      <c r="O7" s="1701"/>
      <c r="P7" s="1701"/>
      <c r="Q7" s="1701"/>
      <c r="R7" s="1701"/>
      <c r="S7" s="1701"/>
      <c r="T7" s="1701"/>
      <c r="U7" s="1701"/>
      <c r="V7" s="1701"/>
      <c r="W7" s="1701"/>
      <c r="X7" s="1701"/>
      <c r="Y7" s="1701"/>
      <c r="Z7" s="1701"/>
      <c r="AA7" s="1701"/>
      <c r="AB7" s="1701"/>
      <c r="AC7" s="1701"/>
      <c r="AD7" s="1701"/>
    </row>
    <row r="8" spans="1:30" s="154" customFormat="1" ht="84.75" customHeight="1">
      <c r="A8" s="643"/>
      <c r="B8" s="259"/>
      <c r="C8" s="643"/>
      <c r="D8" s="643"/>
      <c r="E8" s="68"/>
      <c r="H8" s="10"/>
    </row>
    <row r="9" spans="1:30" s="154" customFormat="1" ht="84.75" customHeight="1">
      <c r="A9" s="643"/>
      <c r="B9" s="259"/>
      <c r="C9" s="643"/>
      <c r="D9" s="643"/>
      <c r="E9" s="68"/>
      <c r="H9" s="10"/>
    </row>
    <row r="10" spans="1:30" s="592" customFormat="1">
      <c r="A10" s="65" t="s">
        <v>225</v>
      </c>
      <c r="B10" s="1930" t="s">
        <v>0</v>
      </c>
      <c r="C10" s="1931"/>
      <c r="D10" s="65" t="s">
        <v>356</v>
      </c>
      <c r="E10" s="65" t="s">
        <v>1</v>
      </c>
      <c r="F10" s="1932" t="s">
        <v>3</v>
      </c>
      <c r="G10" s="1933"/>
      <c r="H10" s="1933"/>
      <c r="I10" s="1933"/>
      <c r="J10" s="1933"/>
      <c r="K10" s="1933"/>
      <c r="L10" s="1933"/>
      <c r="M10" s="1933"/>
      <c r="N10" s="1933"/>
      <c r="O10" s="1933"/>
      <c r="P10" s="1933"/>
      <c r="Q10" s="1933"/>
      <c r="R10" s="1933"/>
      <c r="S10" s="1933"/>
      <c r="T10" s="1933"/>
      <c r="U10" s="1933"/>
      <c r="V10" s="1933"/>
      <c r="W10" s="1933"/>
      <c r="X10" s="1933"/>
      <c r="Y10" s="1933"/>
      <c r="Z10" s="1933"/>
      <c r="AA10" s="1934"/>
      <c r="AB10" s="1935" t="s">
        <v>2</v>
      </c>
      <c r="AC10" s="1936"/>
      <c r="AD10" s="1937"/>
    </row>
    <row r="11" spans="1:30" s="896" customFormat="1" ht="2.1" customHeight="1">
      <c r="A11" s="888"/>
      <c r="B11" s="941"/>
      <c r="C11" s="941"/>
      <c r="D11" s="888"/>
      <c r="E11" s="471"/>
      <c r="F11" s="157"/>
      <c r="G11" s="149"/>
      <c r="H11" s="149"/>
      <c r="I11" s="149"/>
      <c r="J11" s="149"/>
      <c r="K11" s="149"/>
      <c r="L11" s="149"/>
      <c r="M11" s="149"/>
      <c r="N11" s="221"/>
      <c r="O11" s="221"/>
      <c r="P11" s="221"/>
      <c r="Q11" s="221"/>
      <c r="R11" s="221"/>
      <c r="S11" s="221"/>
      <c r="T11" s="221"/>
      <c r="U11" s="221"/>
      <c r="V11" s="221"/>
      <c r="W11" s="149"/>
      <c r="X11" s="149"/>
      <c r="Y11" s="149"/>
      <c r="Z11" s="149"/>
      <c r="AA11" s="216"/>
      <c r="AB11" s="898"/>
      <c r="AC11" s="150"/>
      <c r="AD11" s="151"/>
    </row>
    <row r="12" spans="1:30" s="592" customFormat="1" ht="13.5" customHeight="1">
      <c r="A12" s="576" t="s">
        <v>1185</v>
      </c>
      <c r="B12" s="581">
        <v>1</v>
      </c>
      <c r="C12" s="1264" t="s">
        <v>1079</v>
      </c>
      <c r="D12" s="570" t="s">
        <v>358</v>
      </c>
      <c r="E12" s="1304" t="s">
        <v>1080</v>
      </c>
      <c r="F12" s="157"/>
      <c r="G12" s="1268" t="s">
        <v>71</v>
      </c>
      <c r="H12" s="1268"/>
      <c r="I12" s="1268"/>
      <c r="J12" s="1268"/>
      <c r="K12" s="1268"/>
      <c r="L12" s="1268"/>
      <c r="M12" s="1268"/>
      <c r="N12" s="1246" t="s">
        <v>554</v>
      </c>
      <c r="O12" s="1246"/>
      <c r="P12" s="1246"/>
      <c r="Q12" s="1246"/>
      <c r="R12" s="1246"/>
      <c r="S12" s="1246"/>
      <c r="T12" s="1246"/>
      <c r="U12" s="1246"/>
      <c r="V12" s="1246"/>
      <c r="W12" s="149"/>
      <c r="X12" s="149"/>
      <c r="Y12" s="149"/>
      <c r="Z12" s="149"/>
      <c r="AA12" s="216"/>
      <c r="AB12" s="1261" t="s">
        <v>558</v>
      </c>
      <c r="AC12" s="1262"/>
      <c r="AD12" s="1263"/>
    </row>
    <row r="13" spans="1:30" s="592" customFormat="1">
      <c r="A13" s="215"/>
      <c r="B13" s="581"/>
      <c r="C13" s="1264"/>
      <c r="D13" s="576"/>
      <c r="E13" s="1304"/>
      <c r="F13" s="157"/>
      <c r="G13" s="1268"/>
      <c r="H13" s="1268"/>
      <c r="I13" s="1268"/>
      <c r="J13" s="1268"/>
      <c r="K13" s="1268"/>
      <c r="L13" s="1268"/>
      <c r="M13" s="1268"/>
      <c r="N13" s="1246"/>
      <c r="O13" s="1246"/>
      <c r="P13" s="1246"/>
      <c r="Q13" s="1246"/>
      <c r="R13" s="1246"/>
      <c r="S13" s="1246"/>
      <c r="T13" s="1246"/>
      <c r="U13" s="1246"/>
      <c r="V13" s="1246"/>
      <c r="W13" s="149"/>
      <c r="X13" s="149"/>
      <c r="Y13" s="149"/>
      <c r="Z13" s="149"/>
      <c r="AA13" s="216"/>
      <c r="AB13" s="1261"/>
      <c r="AC13" s="1262"/>
      <c r="AD13" s="1263"/>
    </row>
    <row r="14" spans="1:30" s="592" customFormat="1">
      <c r="A14" s="576"/>
      <c r="D14" s="215"/>
      <c r="E14" s="1304"/>
      <c r="F14" s="157"/>
      <c r="G14" s="149"/>
      <c r="H14" s="149"/>
      <c r="I14" s="149"/>
      <c r="J14" s="149"/>
      <c r="K14" s="149"/>
      <c r="L14" s="149"/>
      <c r="M14" s="149"/>
      <c r="N14" s="149"/>
      <c r="O14" s="149"/>
      <c r="P14" s="149"/>
      <c r="Q14" s="149"/>
      <c r="R14" s="149"/>
      <c r="S14" s="149"/>
      <c r="T14" s="149"/>
      <c r="U14" s="149"/>
      <c r="V14" s="149"/>
      <c r="W14" s="149"/>
      <c r="X14" s="149"/>
      <c r="Y14" s="149"/>
      <c r="Z14" s="149"/>
      <c r="AA14" s="216"/>
      <c r="AB14" s="619"/>
      <c r="AC14" s="150"/>
      <c r="AD14" s="151"/>
    </row>
    <row r="15" spans="1:30" s="592" customFormat="1" ht="12" customHeight="1">
      <c r="A15" s="576"/>
      <c r="B15" s="581"/>
      <c r="D15" s="215"/>
      <c r="E15" s="1304"/>
      <c r="F15" s="157"/>
      <c r="G15" s="149"/>
      <c r="H15" s="149"/>
      <c r="I15" s="149"/>
      <c r="J15" s="149"/>
      <c r="K15" s="149"/>
      <c r="L15" s="149"/>
      <c r="M15" s="149"/>
      <c r="N15" s="149"/>
      <c r="O15" s="149"/>
      <c r="P15" s="149"/>
      <c r="Q15" s="149"/>
      <c r="R15" s="149"/>
      <c r="S15" s="149"/>
      <c r="T15" s="149"/>
      <c r="U15" s="149"/>
      <c r="V15" s="149"/>
      <c r="W15" s="149"/>
      <c r="X15" s="149"/>
      <c r="Y15" s="149"/>
      <c r="Z15" s="149"/>
      <c r="AA15" s="216"/>
      <c r="AB15" s="619"/>
      <c r="AC15" s="150"/>
      <c r="AD15" s="151"/>
    </row>
    <row r="16" spans="1:30" s="592" customFormat="1" ht="13.5" customHeight="1">
      <c r="A16" s="576"/>
      <c r="B16" s="581"/>
      <c r="D16" s="570" t="s">
        <v>358</v>
      </c>
      <c r="E16" s="1304" t="s">
        <v>1186</v>
      </c>
      <c r="F16" s="445"/>
      <c r="G16" s="1268" t="s">
        <v>71</v>
      </c>
      <c r="H16" s="1268"/>
      <c r="I16" s="1268"/>
      <c r="J16" s="1268"/>
      <c r="K16" s="1268"/>
      <c r="L16" s="1268"/>
      <c r="M16" s="1268"/>
      <c r="N16" s="1246" t="s">
        <v>154</v>
      </c>
      <c r="O16" s="1246"/>
      <c r="P16" s="1246"/>
      <c r="Q16" s="1246"/>
      <c r="R16" s="1246"/>
      <c r="S16" s="1246"/>
      <c r="T16" s="1246"/>
      <c r="U16" s="1246"/>
      <c r="V16" s="1246"/>
      <c r="W16" s="387"/>
      <c r="X16" s="387"/>
      <c r="Y16" s="387"/>
      <c r="Z16" s="387"/>
      <c r="AA16" s="446"/>
      <c r="AB16" s="1261" t="s">
        <v>558</v>
      </c>
      <c r="AC16" s="1262"/>
      <c r="AD16" s="1263"/>
    </row>
    <row r="17" spans="1:30" s="592" customFormat="1" ht="13.5" customHeight="1">
      <c r="A17" s="576"/>
      <c r="B17" s="581"/>
      <c r="D17" s="468"/>
      <c r="E17" s="1928"/>
      <c r="F17" s="445"/>
      <c r="G17" s="1268"/>
      <c r="H17" s="1268"/>
      <c r="I17" s="1268"/>
      <c r="J17" s="1268"/>
      <c r="K17" s="1268"/>
      <c r="L17" s="1268"/>
      <c r="M17" s="1268"/>
      <c r="N17" s="1246"/>
      <c r="O17" s="1246"/>
      <c r="P17" s="1246"/>
      <c r="Q17" s="1246"/>
      <c r="R17" s="1246"/>
      <c r="S17" s="1246"/>
      <c r="T17" s="1246"/>
      <c r="U17" s="1246"/>
      <c r="V17" s="1246"/>
      <c r="W17" s="387"/>
      <c r="X17" s="387"/>
      <c r="Y17" s="387"/>
      <c r="Z17" s="387"/>
      <c r="AA17" s="446"/>
      <c r="AB17" s="1261"/>
      <c r="AC17" s="1262"/>
      <c r="AD17" s="1263"/>
    </row>
    <row r="18" spans="1:30" s="592" customFormat="1" ht="13.5" customHeight="1">
      <c r="A18" s="576"/>
      <c r="B18" s="581"/>
      <c r="D18" s="468"/>
      <c r="E18" s="1928"/>
      <c r="F18" s="445"/>
      <c r="G18" s="388"/>
      <c r="H18" s="388"/>
      <c r="I18" s="388"/>
      <c r="J18" s="388"/>
      <c r="K18" s="388"/>
      <c r="L18" s="388"/>
      <c r="M18" s="387"/>
      <c r="N18" s="387"/>
      <c r="O18" s="387"/>
      <c r="P18" s="387"/>
      <c r="Q18" s="387"/>
      <c r="R18" s="387"/>
      <c r="S18" s="387"/>
      <c r="T18" s="387"/>
      <c r="U18" s="387"/>
      <c r="V18" s="387"/>
      <c r="W18" s="387"/>
      <c r="X18" s="387"/>
      <c r="Y18" s="387"/>
      <c r="Z18" s="387"/>
      <c r="AA18" s="446"/>
      <c r="AB18" s="389"/>
      <c r="AC18" s="390"/>
      <c r="AD18" s="391"/>
    </row>
    <row r="19" spans="1:30" s="592" customFormat="1" ht="9.75" customHeight="1">
      <c r="A19" s="576"/>
      <c r="B19" s="581"/>
      <c r="D19" s="468"/>
      <c r="E19" s="1928"/>
      <c r="F19" s="445"/>
      <c r="G19" s="388"/>
      <c r="H19" s="388"/>
      <c r="I19" s="388"/>
      <c r="J19" s="388"/>
      <c r="K19" s="388"/>
      <c r="L19" s="388"/>
      <c r="M19" s="387"/>
      <c r="N19" s="387"/>
      <c r="O19" s="387"/>
      <c r="P19" s="387"/>
      <c r="Q19" s="387"/>
      <c r="R19" s="387"/>
      <c r="S19" s="387"/>
      <c r="T19" s="387"/>
      <c r="U19" s="387"/>
      <c r="V19" s="387"/>
      <c r="W19" s="387"/>
      <c r="X19" s="387"/>
      <c r="Y19" s="387"/>
      <c r="Z19" s="387"/>
      <c r="AA19" s="446"/>
      <c r="AB19" s="389"/>
      <c r="AC19" s="390"/>
      <c r="AD19" s="391"/>
    </row>
    <row r="20" spans="1:30" s="592" customFormat="1" ht="13.5" customHeight="1">
      <c r="A20" s="576"/>
      <c r="B20" s="581"/>
      <c r="C20" s="581"/>
      <c r="D20" s="570" t="s">
        <v>358</v>
      </c>
      <c r="E20" s="1304" t="s">
        <v>1187</v>
      </c>
      <c r="F20" s="157"/>
      <c r="G20" s="1268" t="s">
        <v>71</v>
      </c>
      <c r="H20" s="1268"/>
      <c r="I20" s="1268"/>
      <c r="J20" s="1268"/>
      <c r="K20" s="1268"/>
      <c r="L20" s="1268"/>
      <c r="M20" s="1268"/>
      <c r="N20" s="1246" t="s">
        <v>154</v>
      </c>
      <c r="O20" s="1246"/>
      <c r="P20" s="1246"/>
      <c r="Q20" s="1246"/>
      <c r="R20" s="1246"/>
      <c r="S20" s="1246"/>
      <c r="T20" s="1246"/>
      <c r="U20" s="1246"/>
      <c r="V20" s="1246"/>
      <c r="W20" s="149"/>
      <c r="X20" s="149"/>
      <c r="Y20" s="149"/>
      <c r="Z20" s="149"/>
      <c r="AA20" s="216"/>
      <c r="AB20" s="1261" t="s">
        <v>558</v>
      </c>
      <c r="AC20" s="1262"/>
      <c r="AD20" s="1263"/>
    </row>
    <row r="21" spans="1:30" s="592" customFormat="1" ht="13.5" customHeight="1">
      <c r="A21" s="576"/>
      <c r="B21" s="581"/>
      <c r="C21" s="581"/>
      <c r="D21" s="215"/>
      <c r="E21" s="1304"/>
      <c r="F21" s="157"/>
      <c r="G21" s="1268"/>
      <c r="H21" s="1268"/>
      <c r="I21" s="1268"/>
      <c r="J21" s="1268"/>
      <c r="K21" s="1268"/>
      <c r="L21" s="1268"/>
      <c r="M21" s="1268"/>
      <c r="N21" s="1246"/>
      <c r="O21" s="1246"/>
      <c r="P21" s="1246"/>
      <c r="Q21" s="1246"/>
      <c r="R21" s="1246"/>
      <c r="S21" s="1246"/>
      <c r="T21" s="1246"/>
      <c r="U21" s="1246"/>
      <c r="V21" s="1246"/>
      <c r="W21" s="149"/>
      <c r="X21" s="149"/>
      <c r="Y21" s="149"/>
      <c r="Z21" s="149"/>
      <c r="AA21" s="216"/>
      <c r="AB21" s="1261"/>
      <c r="AC21" s="1262"/>
      <c r="AD21" s="1263"/>
    </row>
    <row r="22" spans="1:30" s="592" customFormat="1">
      <c r="A22" s="576"/>
      <c r="B22" s="581"/>
      <c r="C22" s="581"/>
      <c r="D22" s="576"/>
      <c r="E22" s="1304"/>
      <c r="F22" s="157"/>
      <c r="W22" s="149"/>
      <c r="X22" s="149"/>
      <c r="Y22" s="149"/>
      <c r="Z22" s="149"/>
      <c r="AA22" s="216"/>
      <c r="AB22" s="619"/>
      <c r="AC22" s="150"/>
      <c r="AD22" s="151"/>
    </row>
    <row r="23" spans="1:30" s="592" customFormat="1">
      <c r="A23" s="576"/>
      <c r="B23" s="581"/>
      <c r="C23" s="581"/>
      <c r="D23" s="576"/>
      <c r="E23" s="1304"/>
      <c r="F23" s="157"/>
      <c r="G23" s="149"/>
      <c r="H23" s="149"/>
      <c r="I23" s="149"/>
      <c r="J23" s="149"/>
      <c r="K23" s="149"/>
      <c r="L23" s="149"/>
      <c r="M23" s="149"/>
      <c r="N23" s="149"/>
      <c r="O23" s="149"/>
      <c r="P23" s="149"/>
      <c r="Q23" s="149"/>
      <c r="R23" s="149"/>
      <c r="S23" s="149"/>
      <c r="T23" s="149"/>
      <c r="U23" s="149"/>
      <c r="V23" s="149"/>
      <c r="W23" s="149"/>
      <c r="X23" s="149"/>
      <c r="Y23" s="149"/>
      <c r="Z23" s="149"/>
      <c r="AA23" s="216"/>
      <c r="AB23" s="619"/>
      <c r="AC23" s="150"/>
      <c r="AD23" s="151"/>
    </row>
    <row r="24" spans="1:30" s="592" customFormat="1" ht="9" customHeight="1">
      <c r="A24" s="576"/>
      <c r="B24" s="581"/>
      <c r="C24" s="581"/>
      <c r="D24" s="576"/>
      <c r="E24" s="1304"/>
      <c r="F24" s="157"/>
      <c r="W24" s="149"/>
      <c r="X24" s="149"/>
      <c r="Y24" s="149"/>
      <c r="Z24" s="149"/>
      <c r="AA24" s="216"/>
      <c r="AB24" s="619"/>
      <c r="AC24" s="150"/>
      <c r="AD24" s="151"/>
    </row>
    <row r="25" spans="1:30" s="592" customFormat="1" ht="13.5" customHeight="1">
      <c r="A25" s="576"/>
      <c r="B25" s="581"/>
      <c r="C25" s="581"/>
      <c r="D25" s="570" t="s">
        <v>358</v>
      </c>
      <c r="E25" s="1304" t="s">
        <v>1188</v>
      </c>
      <c r="F25" s="157"/>
      <c r="G25" s="1268" t="s">
        <v>71</v>
      </c>
      <c r="H25" s="1268"/>
      <c r="I25" s="1268"/>
      <c r="J25" s="1268"/>
      <c r="K25" s="1268"/>
      <c r="L25" s="1268"/>
      <c r="M25" s="1268"/>
      <c r="N25" s="1246" t="s">
        <v>155</v>
      </c>
      <c r="O25" s="1246"/>
      <c r="P25" s="1246"/>
      <c r="Q25" s="1246"/>
      <c r="R25" s="1246"/>
      <c r="S25" s="1246"/>
      <c r="T25" s="1246"/>
      <c r="U25" s="1246"/>
      <c r="V25" s="1246"/>
      <c r="W25" s="149"/>
      <c r="X25" s="149"/>
      <c r="Y25" s="149"/>
      <c r="Z25" s="149"/>
      <c r="AA25" s="216"/>
      <c r="AB25" s="1261" t="s">
        <v>558</v>
      </c>
      <c r="AC25" s="1262"/>
      <c r="AD25" s="1263"/>
    </row>
    <row r="26" spans="1:30" s="592" customFormat="1">
      <c r="A26" s="576"/>
      <c r="B26" s="581"/>
      <c r="C26" s="581"/>
      <c r="D26" s="576"/>
      <c r="E26" s="1304"/>
      <c r="F26" s="157"/>
      <c r="G26" s="1268"/>
      <c r="H26" s="1268"/>
      <c r="I26" s="1268"/>
      <c r="J26" s="1268"/>
      <c r="K26" s="1268"/>
      <c r="L26" s="1268"/>
      <c r="M26" s="1268"/>
      <c r="N26" s="1246"/>
      <c r="O26" s="1246"/>
      <c r="P26" s="1246"/>
      <c r="Q26" s="1246"/>
      <c r="R26" s="1246"/>
      <c r="S26" s="1246"/>
      <c r="T26" s="1246"/>
      <c r="U26" s="1246"/>
      <c r="V26" s="1246"/>
      <c r="W26" s="149"/>
      <c r="X26" s="149"/>
      <c r="Y26" s="149"/>
      <c r="Z26" s="149"/>
      <c r="AA26" s="216"/>
      <c r="AB26" s="1261"/>
      <c r="AC26" s="1262"/>
      <c r="AD26" s="1263"/>
    </row>
    <row r="27" spans="1:30" s="592" customFormat="1" ht="13.5" customHeight="1">
      <c r="A27" s="576"/>
      <c r="B27" s="581"/>
      <c r="C27" s="581"/>
      <c r="D27" s="570"/>
      <c r="E27" s="1304"/>
      <c r="F27" s="157"/>
      <c r="W27" s="149"/>
      <c r="X27" s="149"/>
      <c r="Y27" s="149"/>
      <c r="Z27" s="149"/>
      <c r="AA27" s="216"/>
      <c r="AB27" s="619"/>
      <c r="AC27" s="150"/>
      <c r="AD27" s="151"/>
    </row>
    <row r="28" spans="1:30" s="592" customFormat="1" ht="22.5" customHeight="1">
      <c r="A28" s="576"/>
      <c r="B28" s="581"/>
      <c r="C28" s="581"/>
      <c r="D28" s="576"/>
      <c r="E28" s="1304"/>
      <c r="F28" s="157"/>
      <c r="W28" s="149"/>
      <c r="X28" s="149"/>
      <c r="Y28" s="149"/>
      <c r="Z28" s="149"/>
      <c r="AA28" s="216"/>
      <c r="AB28" s="619"/>
      <c r="AC28" s="150"/>
      <c r="AD28" s="151"/>
    </row>
    <row r="29" spans="1:30" s="592" customFormat="1" ht="1.5" customHeight="1">
      <c r="A29" s="576"/>
      <c r="B29" s="581"/>
      <c r="C29" s="581"/>
      <c r="D29" s="215"/>
      <c r="E29" s="215"/>
      <c r="F29" s="157"/>
      <c r="W29" s="149"/>
      <c r="X29" s="149"/>
      <c r="Y29" s="149"/>
      <c r="Z29" s="149"/>
      <c r="AA29" s="216"/>
      <c r="AB29" s="619"/>
      <c r="AC29" s="150"/>
      <c r="AD29" s="151"/>
    </row>
    <row r="30" spans="1:30" s="592" customFormat="1">
      <c r="A30" s="576"/>
      <c r="B30" s="581">
        <v>2</v>
      </c>
      <c r="C30" s="1264" t="s">
        <v>1189</v>
      </c>
      <c r="D30" s="570" t="s">
        <v>358</v>
      </c>
      <c r="E30" s="1304" t="s">
        <v>1382</v>
      </c>
      <c r="F30" s="157"/>
      <c r="G30" s="1268" t="s">
        <v>71</v>
      </c>
      <c r="H30" s="1268"/>
      <c r="I30" s="1268"/>
      <c r="J30" s="1268"/>
      <c r="K30" s="1268"/>
      <c r="L30" s="1268"/>
      <c r="M30" s="1268"/>
      <c r="N30" s="1246" t="s">
        <v>154</v>
      </c>
      <c r="O30" s="1246"/>
      <c r="P30" s="1246"/>
      <c r="Q30" s="1246"/>
      <c r="R30" s="1246"/>
      <c r="S30" s="1246"/>
      <c r="T30" s="1246"/>
      <c r="U30" s="1246"/>
      <c r="V30" s="1246"/>
      <c r="W30" s="149"/>
      <c r="X30" s="149"/>
      <c r="Y30" s="149"/>
      <c r="Z30" s="149"/>
      <c r="AA30" s="216"/>
      <c r="AB30" s="1261" t="s">
        <v>558</v>
      </c>
      <c r="AC30" s="1262"/>
      <c r="AD30" s="1263"/>
    </row>
    <row r="31" spans="1:30" s="592" customFormat="1">
      <c r="A31" s="576"/>
      <c r="B31" s="581"/>
      <c r="C31" s="1264"/>
      <c r="D31" s="576"/>
      <c r="E31" s="1304"/>
      <c r="F31" s="157"/>
      <c r="G31" s="1268"/>
      <c r="H31" s="1268"/>
      <c r="I31" s="1268"/>
      <c r="J31" s="1268"/>
      <c r="K31" s="1268"/>
      <c r="L31" s="1268"/>
      <c r="M31" s="1268"/>
      <c r="N31" s="1246"/>
      <c r="O31" s="1246"/>
      <c r="P31" s="1246"/>
      <c r="Q31" s="1246"/>
      <c r="R31" s="1246"/>
      <c r="S31" s="1246"/>
      <c r="T31" s="1246"/>
      <c r="U31" s="1246"/>
      <c r="V31" s="1246"/>
      <c r="W31" s="149"/>
      <c r="X31" s="149"/>
      <c r="Y31" s="149"/>
      <c r="Z31" s="149"/>
      <c r="AA31" s="216"/>
      <c r="AB31" s="1261"/>
      <c r="AC31" s="1262"/>
      <c r="AD31" s="1263"/>
    </row>
    <row r="32" spans="1:30" s="592" customFormat="1">
      <c r="A32" s="576"/>
      <c r="B32" s="581"/>
      <c r="C32" s="1264"/>
      <c r="D32" s="576"/>
      <c r="E32" s="1304"/>
      <c r="F32" s="157"/>
      <c r="G32" s="149"/>
      <c r="H32" s="149"/>
      <c r="I32" s="149"/>
      <c r="J32" s="149"/>
      <c r="K32" s="149"/>
      <c r="L32" s="149"/>
      <c r="M32" s="149"/>
      <c r="N32" s="149"/>
      <c r="O32" s="149"/>
      <c r="P32" s="149"/>
      <c r="Q32" s="149"/>
      <c r="R32" s="149"/>
      <c r="S32" s="149"/>
      <c r="T32" s="149"/>
      <c r="U32" s="149"/>
      <c r="V32" s="149"/>
      <c r="W32" s="149"/>
      <c r="X32" s="149"/>
      <c r="Y32" s="149"/>
      <c r="Z32" s="149"/>
      <c r="AA32" s="216"/>
      <c r="AB32" s="619"/>
      <c r="AC32" s="150"/>
      <c r="AD32" s="151"/>
    </row>
    <row r="33" spans="1:30" s="592" customFormat="1" ht="12" customHeight="1">
      <c r="A33" s="576"/>
      <c r="B33" s="581"/>
      <c r="C33" s="581"/>
      <c r="D33" s="570"/>
      <c r="E33" s="1304"/>
      <c r="F33" s="157"/>
      <c r="W33" s="149"/>
      <c r="X33" s="149"/>
      <c r="Y33" s="149"/>
      <c r="Z33" s="149"/>
      <c r="AA33" s="216"/>
      <c r="AB33" s="619"/>
      <c r="AC33" s="150"/>
      <c r="AD33" s="151"/>
    </row>
    <row r="34" spans="1:30" s="592" customFormat="1">
      <c r="A34" s="1304" t="s">
        <v>1190</v>
      </c>
      <c r="B34" s="581">
        <v>3</v>
      </c>
      <c r="C34" s="1940" t="s">
        <v>1191</v>
      </c>
      <c r="D34" s="570" t="s">
        <v>1081</v>
      </c>
      <c r="E34" s="1304" t="s">
        <v>1381</v>
      </c>
      <c r="F34" s="157"/>
      <c r="G34" s="1268" t="s">
        <v>71</v>
      </c>
      <c r="H34" s="1268"/>
      <c r="I34" s="1268"/>
      <c r="J34" s="1268"/>
      <c r="K34" s="1268"/>
      <c r="L34" s="1268"/>
      <c r="M34" s="1268"/>
      <c r="N34" s="1246" t="s">
        <v>154</v>
      </c>
      <c r="O34" s="1246"/>
      <c r="P34" s="1246"/>
      <c r="Q34" s="1246"/>
      <c r="R34" s="1246"/>
      <c r="S34" s="1246"/>
      <c r="T34" s="1246"/>
      <c r="U34" s="1246"/>
      <c r="V34" s="1246"/>
      <c r="W34" s="149"/>
      <c r="X34" s="149"/>
      <c r="Y34" s="149"/>
      <c r="Z34" s="149"/>
      <c r="AA34" s="216"/>
      <c r="AB34" s="1261" t="s">
        <v>558</v>
      </c>
      <c r="AC34" s="1262"/>
      <c r="AD34" s="1263"/>
    </row>
    <row r="35" spans="1:30" s="592" customFormat="1">
      <c r="A35" s="1304"/>
      <c r="B35" s="581"/>
      <c r="C35" s="1941"/>
      <c r="D35" s="576"/>
      <c r="E35" s="1304"/>
      <c r="F35" s="157"/>
      <c r="G35" s="1268"/>
      <c r="H35" s="1268"/>
      <c r="I35" s="1268"/>
      <c r="J35" s="1268"/>
      <c r="K35" s="1268"/>
      <c r="L35" s="1268"/>
      <c r="M35" s="1268"/>
      <c r="N35" s="1246"/>
      <c r="O35" s="1246"/>
      <c r="P35" s="1246"/>
      <c r="Q35" s="1246"/>
      <c r="R35" s="1246"/>
      <c r="S35" s="1246"/>
      <c r="T35" s="1246"/>
      <c r="U35" s="1246"/>
      <c r="V35" s="1246"/>
      <c r="W35" s="149"/>
      <c r="X35" s="149"/>
      <c r="Y35" s="149"/>
      <c r="Z35" s="149"/>
      <c r="AA35" s="216"/>
      <c r="AB35" s="1261"/>
      <c r="AC35" s="1262"/>
      <c r="AD35" s="1263"/>
    </row>
    <row r="36" spans="1:30" s="592" customFormat="1" ht="13.5" customHeight="1">
      <c r="A36" s="1304"/>
      <c r="B36" s="581"/>
      <c r="C36" s="1941"/>
      <c r="D36" s="576"/>
      <c r="E36" s="1304"/>
      <c r="F36" s="157"/>
      <c r="G36" s="149"/>
      <c r="H36" s="149"/>
      <c r="I36" s="149"/>
      <c r="J36" s="149"/>
      <c r="K36" s="149"/>
      <c r="L36" s="149"/>
      <c r="M36" s="149"/>
      <c r="N36" s="149"/>
      <c r="O36" s="149"/>
      <c r="P36" s="149"/>
      <c r="Q36" s="149"/>
      <c r="R36" s="149"/>
      <c r="S36" s="149"/>
      <c r="T36" s="149"/>
      <c r="U36" s="149"/>
      <c r="V36" s="149"/>
      <c r="W36" s="149"/>
      <c r="X36" s="149"/>
      <c r="Y36" s="149"/>
      <c r="Z36" s="149"/>
      <c r="AA36" s="216"/>
      <c r="AB36" s="619"/>
      <c r="AC36" s="150"/>
      <c r="AD36" s="151"/>
    </row>
    <row r="37" spans="1:30" s="592" customFormat="1" ht="13.5" customHeight="1">
      <c r="A37" s="576"/>
      <c r="B37" s="581"/>
      <c r="C37" s="1941"/>
      <c r="D37" s="576"/>
      <c r="E37" s="1304"/>
      <c r="F37" s="157"/>
      <c r="G37" s="149"/>
      <c r="H37" s="149"/>
      <c r="I37" s="149"/>
      <c r="J37" s="149"/>
      <c r="K37" s="149"/>
      <c r="L37" s="149"/>
      <c r="M37" s="149"/>
      <c r="N37" s="149"/>
      <c r="O37" s="149"/>
      <c r="P37" s="149"/>
      <c r="Q37" s="149"/>
      <c r="R37" s="149"/>
      <c r="S37" s="149"/>
      <c r="T37" s="149"/>
      <c r="U37" s="149"/>
      <c r="V37" s="149"/>
      <c r="W37" s="149"/>
      <c r="X37" s="149"/>
      <c r="Y37" s="149"/>
      <c r="Z37" s="149"/>
      <c r="AA37" s="216"/>
      <c r="AB37" s="619"/>
      <c r="AC37" s="150"/>
      <c r="AD37" s="151"/>
    </row>
    <row r="38" spans="1:30" s="592" customFormat="1">
      <c r="A38" s="576"/>
      <c r="B38" s="581"/>
      <c r="C38" s="1941"/>
      <c r="D38" s="576"/>
      <c r="E38" s="1304"/>
      <c r="F38" s="157"/>
      <c r="G38" s="149"/>
      <c r="H38" s="149"/>
      <c r="I38" s="149"/>
      <c r="J38" s="149"/>
      <c r="K38" s="149"/>
      <c r="L38" s="149"/>
      <c r="M38" s="149"/>
      <c r="N38" s="149"/>
      <c r="O38" s="149"/>
      <c r="P38" s="149"/>
      <c r="Q38" s="149"/>
      <c r="R38" s="149"/>
      <c r="S38" s="149"/>
      <c r="T38" s="149"/>
      <c r="U38" s="149"/>
      <c r="V38" s="149"/>
      <c r="W38" s="149"/>
      <c r="X38" s="149"/>
      <c r="Y38" s="149"/>
      <c r="Z38" s="149"/>
      <c r="AA38" s="216"/>
      <c r="AB38" s="619"/>
      <c r="AC38" s="150"/>
      <c r="AD38" s="151"/>
    </row>
    <row r="39" spans="1:30" s="592" customFormat="1">
      <c r="A39" s="576"/>
      <c r="B39" s="581"/>
      <c r="C39" s="1941"/>
      <c r="D39" s="576"/>
      <c r="E39" s="1304"/>
      <c r="F39" s="157"/>
      <c r="G39" s="149"/>
      <c r="H39" s="149"/>
      <c r="I39" s="149"/>
      <c r="J39" s="149"/>
      <c r="K39" s="149"/>
      <c r="L39" s="149"/>
      <c r="M39" s="149"/>
      <c r="N39" s="149"/>
      <c r="O39" s="149"/>
      <c r="P39" s="149"/>
      <c r="Q39" s="149"/>
      <c r="R39" s="149"/>
      <c r="S39" s="149"/>
      <c r="T39" s="149"/>
      <c r="U39" s="149"/>
      <c r="V39" s="149"/>
      <c r="W39" s="149"/>
      <c r="X39" s="149"/>
      <c r="Y39" s="149"/>
      <c r="Z39" s="149"/>
      <c r="AA39" s="216"/>
      <c r="AB39" s="619"/>
      <c r="AC39" s="150"/>
      <c r="AD39" s="151"/>
    </row>
    <row r="40" spans="1:30" s="592" customFormat="1">
      <c r="A40" s="576"/>
      <c r="B40" s="581"/>
      <c r="C40" s="1941"/>
      <c r="D40" s="576"/>
      <c r="E40" s="1304"/>
      <c r="F40" s="157"/>
      <c r="G40" s="149"/>
      <c r="H40" s="149"/>
      <c r="I40" s="149"/>
      <c r="J40" s="149"/>
      <c r="K40" s="149"/>
      <c r="L40" s="149"/>
      <c r="M40" s="149"/>
      <c r="N40" s="149"/>
      <c r="O40" s="149"/>
      <c r="P40" s="149"/>
      <c r="Q40" s="149"/>
      <c r="R40" s="149"/>
      <c r="S40" s="149"/>
      <c r="T40" s="149"/>
      <c r="U40" s="149"/>
      <c r="V40" s="149"/>
      <c r="W40" s="149"/>
      <c r="X40" s="149"/>
      <c r="Y40" s="149"/>
      <c r="Z40" s="149"/>
      <c r="AA40" s="216"/>
      <c r="AB40" s="619"/>
      <c r="AC40" s="150"/>
      <c r="AD40" s="151"/>
    </row>
    <row r="41" spans="1:30" s="592" customFormat="1">
      <c r="A41" s="576"/>
      <c r="B41" s="581"/>
      <c r="C41" s="1941"/>
      <c r="D41" s="576"/>
      <c r="E41" s="1304"/>
      <c r="F41" s="157"/>
      <c r="G41" s="149"/>
      <c r="H41" s="149"/>
      <c r="I41" s="149"/>
      <c r="J41" s="149"/>
      <c r="K41" s="149"/>
      <c r="L41" s="149"/>
      <c r="M41" s="149"/>
      <c r="N41" s="149"/>
      <c r="O41" s="149"/>
      <c r="P41" s="149"/>
      <c r="Q41" s="149"/>
      <c r="R41" s="149"/>
      <c r="S41" s="149"/>
      <c r="T41" s="149"/>
      <c r="U41" s="149"/>
      <c r="V41" s="149"/>
      <c r="W41" s="149"/>
      <c r="X41" s="149"/>
      <c r="Y41" s="149"/>
      <c r="Z41" s="149"/>
      <c r="AA41" s="216"/>
      <c r="AB41" s="619"/>
      <c r="AC41" s="150"/>
      <c r="AD41" s="151"/>
    </row>
    <row r="42" spans="1:30" s="592" customFormat="1">
      <c r="A42" s="576"/>
      <c r="B42" s="581"/>
      <c r="C42" s="581"/>
      <c r="D42" s="576"/>
      <c r="E42" s="1304"/>
      <c r="F42" s="157"/>
      <c r="G42" s="149"/>
      <c r="H42" s="149"/>
      <c r="I42" s="149"/>
      <c r="J42" s="149"/>
      <c r="K42" s="149"/>
      <c r="L42" s="149"/>
      <c r="M42" s="149"/>
      <c r="N42" s="149"/>
      <c r="O42" s="149"/>
      <c r="P42" s="149"/>
      <c r="Q42" s="149"/>
      <c r="R42" s="149"/>
      <c r="S42" s="149"/>
      <c r="T42" s="149"/>
      <c r="U42" s="149"/>
      <c r="V42" s="149"/>
      <c r="W42" s="149"/>
      <c r="X42" s="149"/>
      <c r="Y42" s="149"/>
      <c r="Z42" s="149"/>
      <c r="AA42" s="216"/>
      <c r="AB42" s="619"/>
      <c r="AC42" s="150"/>
      <c r="AD42" s="151"/>
    </row>
    <row r="43" spans="1:30" s="592" customFormat="1">
      <c r="A43" s="576"/>
      <c r="B43" s="581"/>
      <c r="C43" s="581"/>
      <c r="D43" s="576"/>
      <c r="E43" s="1304"/>
      <c r="F43" s="157"/>
      <c r="G43" s="149"/>
      <c r="H43" s="149"/>
      <c r="I43" s="149"/>
      <c r="J43" s="149"/>
      <c r="K43" s="149"/>
      <c r="L43" s="149"/>
      <c r="M43" s="149"/>
      <c r="N43" s="149"/>
      <c r="O43" s="149"/>
      <c r="P43" s="149"/>
      <c r="Q43" s="149"/>
      <c r="R43" s="149"/>
      <c r="S43" s="149"/>
      <c r="T43" s="149"/>
      <c r="U43" s="149"/>
      <c r="V43" s="149"/>
      <c r="W43" s="149"/>
      <c r="X43" s="149"/>
      <c r="Y43" s="149"/>
      <c r="Z43" s="149"/>
      <c r="AA43" s="216"/>
      <c r="AB43" s="619"/>
      <c r="AC43" s="150"/>
      <c r="AD43" s="151"/>
    </row>
    <row r="44" spans="1:30" s="592" customFormat="1">
      <c r="A44" s="576"/>
      <c r="B44" s="581"/>
      <c r="C44" s="581"/>
      <c r="D44" s="576"/>
      <c r="E44" s="1304"/>
      <c r="F44" s="157"/>
      <c r="G44" s="149"/>
      <c r="H44" s="149"/>
      <c r="I44" s="149"/>
      <c r="J44" s="149"/>
      <c r="K44" s="149"/>
      <c r="L44" s="149"/>
      <c r="M44" s="149"/>
      <c r="N44" s="149"/>
      <c r="O44" s="149"/>
      <c r="P44" s="149"/>
      <c r="Q44" s="149"/>
      <c r="R44" s="149"/>
      <c r="S44" s="149"/>
      <c r="T44" s="149"/>
      <c r="U44" s="149"/>
      <c r="V44" s="149"/>
      <c r="W44" s="149"/>
      <c r="X44" s="149"/>
      <c r="Y44" s="149"/>
      <c r="Z44" s="149"/>
      <c r="AA44" s="216"/>
      <c r="AB44" s="619"/>
      <c r="AC44" s="150"/>
      <c r="AD44" s="151"/>
    </row>
    <row r="45" spans="1:30" s="592" customFormat="1">
      <c r="A45" s="576"/>
      <c r="B45" s="581"/>
      <c r="C45" s="581"/>
      <c r="D45" s="576"/>
      <c r="E45" s="1304"/>
      <c r="F45" s="157"/>
      <c r="G45" s="149"/>
      <c r="H45" s="149"/>
      <c r="I45" s="149"/>
      <c r="J45" s="149"/>
      <c r="K45" s="149"/>
      <c r="L45" s="149"/>
      <c r="M45" s="149"/>
      <c r="N45" s="149"/>
      <c r="O45" s="149"/>
      <c r="P45" s="149"/>
      <c r="Q45" s="149"/>
      <c r="R45" s="149"/>
      <c r="S45" s="149"/>
      <c r="T45" s="149"/>
      <c r="U45" s="149"/>
      <c r="V45" s="149"/>
      <c r="W45" s="149"/>
      <c r="X45" s="149"/>
      <c r="Y45" s="149"/>
      <c r="Z45" s="149"/>
      <c r="AA45" s="216"/>
      <c r="AB45" s="619"/>
      <c r="AC45" s="150"/>
      <c r="AD45" s="151"/>
    </row>
    <row r="46" spans="1:30" s="592" customFormat="1">
      <c r="A46" s="576"/>
      <c r="B46" s="581"/>
      <c r="C46" s="581"/>
      <c r="D46" s="576"/>
      <c r="E46" s="1304"/>
      <c r="F46" s="157"/>
      <c r="G46" s="149"/>
      <c r="H46" s="149"/>
      <c r="I46" s="149"/>
      <c r="J46" s="149"/>
      <c r="K46" s="149"/>
      <c r="L46" s="149"/>
      <c r="M46" s="149"/>
      <c r="N46" s="149"/>
      <c r="O46" s="149"/>
      <c r="P46" s="149"/>
      <c r="Q46" s="149"/>
      <c r="R46" s="149"/>
      <c r="S46" s="149"/>
      <c r="T46" s="149"/>
      <c r="U46" s="149"/>
      <c r="V46" s="149"/>
      <c r="W46" s="149"/>
      <c r="X46" s="149"/>
      <c r="Y46" s="149"/>
      <c r="Z46" s="149"/>
      <c r="AA46" s="216"/>
      <c r="AB46" s="619"/>
      <c r="AC46" s="150"/>
      <c r="AD46" s="151"/>
    </row>
    <row r="47" spans="1:30" s="592" customFormat="1" ht="18" customHeight="1">
      <c r="A47" s="576"/>
      <c r="B47" s="581"/>
      <c r="C47" s="581"/>
      <c r="D47" s="576"/>
      <c r="E47" s="1304"/>
      <c r="F47" s="157"/>
      <c r="G47" s="149"/>
      <c r="H47" s="149"/>
      <c r="I47" s="149"/>
      <c r="J47" s="149"/>
      <c r="K47" s="149"/>
      <c r="L47" s="149"/>
      <c r="M47" s="149"/>
      <c r="N47" s="149"/>
      <c r="O47" s="149"/>
      <c r="P47" s="149"/>
      <c r="Q47" s="149"/>
      <c r="R47" s="149"/>
      <c r="S47" s="149"/>
      <c r="T47" s="149"/>
      <c r="U47" s="149"/>
      <c r="V47" s="149"/>
      <c r="W47" s="149"/>
      <c r="X47" s="149"/>
      <c r="Y47" s="149"/>
      <c r="Z47" s="149"/>
      <c r="AA47" s="216"/>
      <c r="AB47" s="619"/>
      <c r="AC47" s="150"/>
      <c r="AD47" s="151"/>
    </row>
    <row r="48" spans="1:30" s="592" customFormat="1">
      <c r="A48" s="576"/>
      <c r="B48" s="581"/>
      <c r="C48" s="581"/>
      <c r="D48" s="576"/>
      <c r="E48" s="1304"/>
      <c r="F48" s="157"/>
      <c r="G48" s="149"/>
      <c r="H48" s="149"/>
      <c r="I48" s="149"/>
      <c r="J48" s="149"/>
      <c r="K48" s="149"/>
      <c r="L48" s="149"/>
      <c r="M48" s="149"/>
      <c r="N48" s="149"/>
      <c r="O48" s="149"/>
      <c r="P48" s="149"/>
      <c r="Q48" s="149"/>
      <c r="R48" s="149"/>
      <c r="S48" s="149"/>
      <c r="T48" s="149"/>
      <c r="U48" s="149"/>
      <c r="V48" s="149"/>
      <c r="W48" s="149"/>
      <c r="X48" s="149"/>
      <c r="Y48" s="149"/>
      <c r="Z48" s="149"/>
      <c r="AA48" s="216"/>
      <c r="AB48" s="619"/>
      <c r="AC48" s="150"/>
      <c r="AD48" s="151"/>
    </row>
    <row r="49" spans="1:30" s="592" customFormat="1">
      <c r="A49" s="576"/>
      <c r="B49" s="581"/>
      <c r="C49" s="581"/>
      <c r="D49" s="576"/>
      <c r="E49" s="1304"/>
      <c r="F49" s="157"/>
      <c r="G49" s="149"/>
      <c r="H49" s="149"/>
      <c r="I49" s="149"/>
      <c r="J49" s="149"/>
      <c r="K49" s="149"/>
      <c r="L49" s="149"/>
      <c r="M49" s="149"/>
      <c r="N49" s="149"/>
      <c r="O49" s="149"/>
      <c r="P49" s="149"/>
      <c r="Q49" s="149"/>
      <c r="R49" s="149"/>
      <c r="S49" s="149"/>
      <c r="T49" s="149"/>
      <c r="U49" s="149"/>
      <c r="V49" s="149"/>
      <c r="W49" s="149"/>
      <c r="X49" s="149"/>
      <c r="Y49" s="149"/>
      <c r="Z49" s="149"/>
      <c r="AA49" s="216"/>
      <c r="AB49" s="619"/>
      <c r="AC49" s="150"/>
      <c r="AD49" s="151"/>
    </row>
    <row r="50" spans="1:30" s="592" customFormat="1">
      <c r="A50" s="576"/>
      <c r="B50" s="581"/>
      <c r="C50" s="581"/>
      <c r="D50" s="576"/>
      <c r="E50" s="1304"/>
      <c r="F50" s="157"/>
      <c r="G50" s="149"/>
      <c r="H50" s="149"/>
      <c r="I50" s="149"/>
      <c r="J50" s="149"/>
      <c r="K50" s="149"/>
      <c r="L50" s="149"/>
      <c r="M50" s="149"/>
      <c r="N50" s="149"/>
      <c r="O50" s="149"/>
      <c r="P50" s="149"/>
      <c r="Q50" s="149"/>
      <c r="R50" s="149"/>
      <c r="S50" s="149"/>
      <c r="T50" s="149"/>
      <c r="U50" s="149"/>
      <c r="V50" s="149"/>
      <c r="W50" s="149"/>
      <c r="X50" s="149"/>
      <c r="Y50" s="149"/>
      <c r="Z50" s="149"/>
      <c r="AA50" s="216"/>
      <c r="AB50" s="619"/>
      <c r="AC50" s="150"/>
      <c r="AD50" s="151"/>
    </row>
    <row r="51" spans="1:30" s="592" customFormat="1" ht="29.25" customHeight="1">
      <c r="A51" s="576"/>
      <c r="B51" s="581"/>
      <c r="C51" s="581"/>
      <c r="D51" s="576"/>
      <c r="E51" s="1304"/>
      <c r="F51" s="157"/>
      <c r="G51" s="149"/>
      <c r="H51" s="149"/>
      <c r="I51" s="149"/>
      <c r="J51" s="149"/>
      <c r="K51" s="149"/>
      <c r="L51" s="149"/>
      <c r="M51" s="149"/>
      <c r="N51" s="149"/>
      <c r="O51" s="149"/>
      <c r="P51" s="149"/>
      <c r="Q51" s="149"/>
      <c r="R51" s="149"/>
      <c r="S51" s="149"/>
      <c r="T51" s="149"/>
      <c r="U51" s="149"/>
      <c r="V51" s="149"/>
      <c r="W51" s="149"/>
      <c r="X51" s="149"/>
      <c r="Y51" s="149"/>
      <c r="Z51" s="149"/>
      <c r="AA51" s="216"/>
      <c r="AB51" s="619"/>
      <c r="AC51" s="150"/>
      <c r="AD51" s="151"/>
    </row>
    <row r="52" spans="1:30" s="592" customFormat="1" ht="27" customHeight="1">
      <c r="A52" s="598"/>
      <c r="B52" s="585"/>
      <c r="C52" s="585"/>
      <c r="D52" s="598"/>
      <c r="E52" s="1942"/>
      <c r="F52" s="372"/>
      <c r="G52" s="241"/>
      <c r="H52" s="241"/>
      <c r="I52" s="241"/>
      <c r="J52" s="241"/>
      <c r="K52" s="241"/>
      <c r="L52" s="241"/>
      <c r="M52" s="241"/>
      <c r="N52" s="241"/>
      <c r="O52" s="241"/>
      <c r="P52" s="241"/>
      <c r="Q52" s="241"/>
      <c r="R52" s="241"/>
      <c r="S52" s="241"/>
      <c r="T52" s="241"/>
      <c r="U52" s="241"/>
      <c r="V52" s="241"/>
      <c r="W52" s="241"/>
      <c r="X52" s="241"/>
      <c r="Y52" s="241"/>
      <c r="Z52" s="241"/>
      <c r="AA52" s="373"/>
      <c r="AB52" s="242"/>
      <c r="AC52" s="243"/>
      <c r="AD52" s="244"/>
    </row>
    <row r="53" spans="1:30" s="220" customFormat="1" ht="6" customHeight="1">
      <c r="A53" s="596"/>
      <c r="B53" s="392"/>
      <c r="C53" s="392"/>
      <c r="D53" s="596"/>
      <c r="E53" s="596"/>
      <c r="F53" s="447"/>
      <c r="G53" s="221"/>
      <c r="H53" s="221"/>
      <c r="I53" s="221"/>
      <c r="J53" s="221"/>
      <c r="K53" s="221"/>
      <c r="L53" s="221"/>
      <c r="M53" s="221"/>
      <c r="N53" s="221"/>
      <c r="O53" s="221"/>
      <c r="P53" s="221"/>
      <c r="Q53" s="221"/>
      <c r="R53" s="221"/>
      <c r="S53" s="221"/>
      <c r="T53" s="221"/>
      <c r="U53" s="221"/>
      <c r="V53" s="221"/>
      <c r="W53" s="221"/>
      <c r="X53" s="221"/>
      <c r="Y53" s="221"/>
      <c r="Z53" s="221"/>
      <c r="AA53" s="448"/>
      <c r="AB53" s="222"/>
      <c r="AC53" s="223"/>
      <c r="AD53" s="224"/>
    </row>
    <row r="54" spans="1:30" s="592" customFormat="1" ht="13.5" customHeight="1">
      <c r="A54" s="1304" t="s">
        <v>1192</v>
      </c>
      <c r="B54" s="581">
        <v>4</v>
      </c>
      <c r="C54" s="1264" t="s">
        <v>1193</v>
      </c>
      <c r="D54" s="1265" t="s">
        <v>357</v>
      </c>
      <c r="E54" s="1304" t="s">
        <v>1194</v>
      </c>
      <c r="F54" s="157"/>
      <c r="G54" s="1268" t="s">
        <v>71</v>
      </c>
      <c r="H54" s="1268"/>
      <c r="I54" s="1268"/>
      <c r="J54" s="1268"/>
      <c r="K54" s="1268"/>
      <c r="L54" s="1268"/>
      <c r="M54" s="1268"/>
      <c r="N54" s="1246" t="s">
        <v>154</v>
      </c>
      <c r="O54" s="1246"/>
      <c r="P54" s="1246"/>
      <c r="Q54" s="1246"/>
      <c r="R54" s="1246"/>
      <c r="S54" s="1246"/>
      <c r="T54" s="1246"/>
      <c r="U54" s="1246"/>
      <c r="V54" s="1246"/>
      <c r="W54" s="149"/>
      <c r="X54" s="149"/>
      <c r="Y54" s="149"/>
      <c r="Z54" s="149"/>
      <c r="AA54" s="216"/>
      <c r="AB54" s="1261" t="s">
        <v>558</v>
      </c>
      <c r="AC54" s="1262"/>
      <c r="AD54" s="1263"/>
    </row>
    <row r="55" spans="1:30" s="592" customFormat="1">
      <c r="A55" s="1304"/>
      <c r="B55" s="581"/>
      <c r="C55" s="1264"/>
      <c r="D55" s="1265"/>
      <c r="E55" s="1304"/>
      <c r="F55" s="157"/>
      <c r="G55" s="1268"/>
      <c r="H55" s="1268"/>
      <c r="I55" s="1268"/>
      <c r="J55" s="1268"/>
      <c r="K55" s="1268"/>
      <c r="L55" s="1268"/>
      <c r="M55" s="1268"/>
      <c r="N55" s="1246"/>
      <c r="O55" s="1246"/>
      <c r="P55" s="1246"/>
      <c r="Q55" s="1246"/>
      <c r="R55" s="1246"/>
      <c r="S55" s="1246"/>
      <c r="T55" s="1246"/>
      <c r="U55" s="1246"/>
      <c r="V55" s="1246"/>
      <c r="W55" s="149"/>
      <c r="X55" s="149"/>
      <c r="Y55" s="149"/>
      <c r="Z55" s="149"/>
      <c r="AA55" s="216"/>
      <c r="AB55" s="1261"/>
      <c r="AC55" s="1262"/>
      <c r="AD55" s="1263"/>
    </row>
    <row r="56" spans="1:30" s="592" customFormat="1">
      <c r="A56" s="1304"/>
      <c r="B56" s="581"/>
      <c r="C56" s="581"/>
      <c r="D56" s="576"/>
      <c r="E56" s="1304"/>
      <c r="F56" s="157"/>
      <c r="G56" s="149"/>
      <c r="H56" s="149"/>
      <c r="I56" s="149"/>
      <c r="J56" s="149"/>
      <c r="K56" s="149"/>
      <c r="L56" s="149"/>
      <c r="M56" s="149"/>
      <c r="N56" s="149"/>
      <c r="O56" s="149"/>
      <c r="P56" s="149"/>
      <c r="Q56" s="149"/>
      <c r="R56" s="149"/>
      <c r="S56" s="149"/>
      <c r="T56" s="149"/>
      <c r="U56" s="149"/>
      <c r="V56" s="149"/>
      <c r="W56" s="149"/>
      <c r="X56" s="149"/>
      <c r="Y56" s="149"/>
      <c r="Z56" s="149"/>
      <c r="AA56" s="216"/>
      <c r="AB56" s="619"/>
      <c r="AC56" s="150"/>
      <c r="AD56" s="151"/>
    </row>
    <row r="57" spans="1:30" s="592" customFormat="1">
      <c r="A57" s="576"/>
      <c r="B57" s="581"/>
      <c r="C57" s="581"/>
      <c r="D57" s="576"/>
      <c r="E57" s="1304"/>
      <c r="F57" s="157"/>
      <c r="G57" s="149"/>
      <c r="H57" s="149"/>
      <c r="I57" s="149"/>
      <c r="J57" s="149"/>
      <c r="K57" s="149"/>
      <c r="L57" s="149"/>
      <c r="M57" s="149"/>
      <c r="N57" s="149"/>
      <c r="O57" s="149"/>
      <c r="P57" s="149"/>
      <c r="Q57" s="149"/>
      <c r="R57" s="149"/>
      <c r="S57" s="149"/>
      <c r="T57" s="149"/>
      <c r="U57" s="149"/>
      <c r="V57" s="149"/>
      <c r="W57" s="149"/>
      <c r="X57" s="149"/>
      <c r="Y57" s="149"/>
      <c r="Z57" s="149"/>
      <c r="AA57" s="216"/>
      <c r="AB57" s="619"/>
      <c r="AC57" s="150"/>
      <c r="AD57" s="151"/>
    </row>
    <row r="58" spans="1:30" s="592" customFormat="1">
      <c r="A58" s="576"/>
      <c r="B58" s="581"/>
      <c r="C58" s="581"/>
      <c r="D58" s="576"/>
      <c r="E58" s="1304"/>
      <c r="F58" s="157"/>
      <c r="G58" s="149"/>
      <c r="H58" s="149"/>
      <c r="I58" s="149"/>
      <c r="J58" s="149"/>
      <c r="K58" s="149"/>
      <c r="L58" s="149"/>
      <c r="M58" s="149"/>
      <c r="N58" s="149"/>
      <c r="O58" s="149"/>
      <c r="P58" s="149"/>
      <c r="Q58" s="149"/>
      <c r="R58" s="149"/>
      <c r="S58" s="149"/>
      <c r="T58" s="149"/>
      <c r="U58" s="149"/>
      <c r="V58" s="149"/>
      <c r="W58" s="149"/>
      <c r="X58" s="149"/>
      <c r="Y58" s="149"/>
      <c r="Z58" s="149"/>
      <c r="AA58" s="216"/>
      <c r="AB58" s="619"/>
      <c r="AC58" s="150"/>
      <c r="AD58" s="151"/>
    </row>
    <row r="59" spans="1:30" s="592" customFormat="1">
      <c r="A59" s="576"/>
      <c r="B59" s="581"/>
      <c r="C59" s="581"/>
      <c r="D59" s="576"/>
      <c r="E59" s="1304"/>
      <c r="F59" s="157"/>
      <c r="G59" s="149"/>
      <c r="H59" s="149"/>
      <c r="I59" s="149"/>
      <c r="J59" s="149"/>
      <c r="K59" s="149"/>
      <c r="L59" s="149"/>
      <c r="M59" s="149"/>
      <c r="N59" s="149"/>
      <c r="O59" s="149"/>
      <c r="P59" s="149"/>
      <c r="Q59" s="149"/>
      <c r="R59" s="149"/>
      <c r="S59" s="149"/>
      <c r="T59" s="149"/>
      <c r="U59" s="149"/>
      <c r="V59" s="149"/>
      <c r="W59" s="149"/>
      <c r="X59" s="149"/>
      <c r="Y59" s="149"/>
      <c r="Z59" s="149"/>
      <c r="AA59" s="216"/>
      <c r="AB59" s="619"/>
      <c r="AC59" s="150"/>
      <c r="AD59" s="151"/>
    </row>
    <row r="60" spans="1:30" s="592" customFormat="1">
      <c r="A60" s="576"/>
      <c r="B60" s="581"/>
      <c r="C60" s="581"/>
      <c r="D60" s="576"/>
      <c r="E60" s="1304"/>
      <c r="F60" s="157"/>
      <c r="G60" s="149"/>
      <c r="H60" s="149"/>
      <c r="I60" s="149"/>
      <c r="J60" s="149"/>
      <c r="K60" s="149"/>
      <c r="L60" s="149"/>
      <c r="M60" s="149"/>
      <c r="N60" s="149"/>
      <c r="O60" s="149"/>
      <c r="P60" s="149"/>
      <c r="Q60" s="149"/>
      <c r="R60" s="149"/>
      <c r="S60" s="149"/>
      <c r="T60" s="149"/>
      <c r="U60" s="149"/>
      <c r="V60" s="149"/>
      <c r="W60" s="149"/>
      <c r="X60" s="149"/>
      <c r="Y60" s="149"/>
      <c r="Z60" s="149"/>
      <c r="AA60" s="216"/>
      <c r="AB60" s="619"/>
      <c r="AC60" s="150"/>
      <c r="AD60" s="151"/>
    </row>
    <row r="61" spans="1:30" s="592" customFormat="1">
      <c r="A61" s="576"/>
      <c r="B61" s="581"/>
      <c r="C61" s="581"/>
      <c r="D61" s="576"/>
      <c r="E61" s="1304"/>
      <c r="F61" s="157"/>
      <c r="G61" s="149"/>
      <c r="H61" s="149"/>
      <c r="I61" s="149"/>
      <c r="J61" s="149"/>
      <c r="K61" s="149"/>
      <c r="L61" s="149"/>
      <c r="M61" s="149"/>
      <c r="N61" s="149"/>
      <c r="O61" s="149"/>
      <c r="P61" s="149"/>
      <c r="Q61" s="149"/>
      <c r="R61" s="149"/>
      <c r="S61" s="149"/>
      <c r="T61" s="149"/>
      <c r="U61" s="149"/>
      <c r="V61" s="149"/>
      <c r="W61" s="149"/>
      <c r="X61" s="149"/>
      <c r="Y61" s="149"/>
      <c r="Z61" s="149"/>
      <c r="AA61" s="216"/>
      <c r="AB61" s="619"/>
      <c r="AC61" s="150"/>
      <c r="AD61" s="151"/>
    </row>
    <row r="62" spans="1:30" s="592" customFormat="1">
      <c r="A62" s="576"/>
      <c r="B62" s="581"/>
      <c r="C62" s="581"/>
      <c r="D62" s="576"/>
      <c r="E62" s="1304"/>
      <c r="F62" s="157"/>
      <c r="G62" s="149"/>
      <c r="H62" s="149"/>
      <c r="I62" s="149"/>
      <c r="J62" s="149"/>
      <c r="K62" s="149"/>
      <c r="L62" s="149"/>
      <c r="M62" s="149"/>
      <c r="N62" s="149"/>
      <c r="O62" s="149"/>
      <c r="P62" s="149"/>
      <c r="Q62" s="149"/>
      <c r="R62" s="149"/>
      <c r="S62" s="149"/>
      <c r="T62" s="149"/>
      <c r="U62" s="149"/>
      <c r="V62" s="149"/>
      <c r="W62" s="149"/>
      <c r="X62" s="149"/>
      <c r="Y62" s="149"/>
      <c r="Z62" s="149"/>
      <c r="AA62" s="216"/>
      <c r="AB62" s="619"/>
      <c r="AC62" s="150"/>
      <c r="AD62" s="151"/>
    </row>
    <row r="63" spans="1:30" s="592" customFormat="1">
      <c r="A63" s="576"/>
      <c r="B63" s="581"/>
      <c r="C63" s="581"/>
      <c r="D63" s="576"/>
      <c r="E63" s="1304"/>
      <c r="F63" s="157"/>
      <c r="G63" s="149"/>
      <c r="H63" s="149"/>
      <c r="I63" s="149"/>
      <c r="J63" s="149"/>
      <c r="K63" s="149"/>
      <c r="L63" s="149"/>
      <c r="M63" s="149"/>
      <c r="N63" s="149"/>
      <c r="O63" s="149"/>
      <c r="P63" s="149"/>
      <c r="Q63" s="149"/>
      <c r="R63" s="149"/>
      <c r="S63" s="149"/>
      <c r="T63" s="149"/>
      <c r="U63" s="149"/>
      <c r="V63" s="149"/>
      <c r="W63" s="149"/>
      <c r="X63" s="149"/>
      <c r="Y63" s="149"/>
      <c r="Z63" s="149"/>
      <c r="AA63" s="216"/>
      <c r="AB63" s="619"/>
      <c r="AC63" s="150"/>
      <c r="AD63" s="151"/>
    </row>
    <row r="64" spans="1:30" s="592" customFormat="1">
      <c r="A64" s="576"/>
      <c r="B64" s="581"/>
      <c r="C64" s="581"/>
      <c r="D64" s="576"/>
      <c r="E64" s="1304"/>
      <c r="F64" s="157"/>
      <c r="G64" s="149"/>
      <c r="H64" s="149"/>
      <c r="I64" s="149"/>
      <c r="J64" s="149"/>
      <c r="K64" s="149"/>
      <c r="L64" s="149"/>
      <c r="M64" s="149"/>
      <c r="N64" s="149"/>
      <c r="O64" s="149"/>
      <c r="P64" s="149"/>
      <c r="Q64" s="149"/>
      <c r="R64" s="149"/>
      <c r="S64" s="149"/>
      <c r="T64" s="149"/>
      <c r="U64" s="149"/>
      <c r="V64" s="149"/>
      <c r="W64" s="149"/>
      <c r="X64" s="149"/>
      <c r="Y64" s="149"/>
      <c r="Z64" s="149"/>
      <c r="AA64" s="216"/>
      <c r="AB64" s="619"/>
      <c r="AC64" s="150"/>
      <c r="AD64" s="151"/>
    </row>
    <row r="65" spans="1:30" s="592" customFormat="1">
      <c r="A65" s="576"/>
      <c r="B65" s="581"/>
      <c r="C65" s="581"/>
      <c r="D65" s="576"/>
      <c r="E65" s="1304"/>
      <c r="F65" s="157"/>
      <c r="G65" s="149"/>
      <c r="H65" s="149"/>
      <c r="I65" s="149"/>
      <c r="J65" s="149"/>
      <c r="K65" s="149"/>
      <c r="L65" s="149"/>
      <c r="M65" s="149"/>
      <c r="N65" s="149"/>
      <c r="O65" s="149"/>
      <c r="P65" s="149"/>
      <c r="Q65" s="149"/>
      <c r="R65" s="149"/>
      <c r="S65" s="149"/>
      <c r="T65" s="149"/>
      <c r="U65" s="149"/>
      <c r="V65" s="149"/>
      <c r="W65" s="149"/>
      <c r="X65" s="149"/>
      <c r="Y65" s="149"/>
      <c r="Z65" s="149"/>
      <c r="AA65" s="216"/>
      <c r="AB65" s="619"/>
      <c r="AC65" s="150"/>
      <c r="AD65" s="151"/>
    </row>
    <row r="66" spans="1:30" s="592" customFormat="1">
      <c r="A66" s="576"/>
      <c r="B66" s="581"/>
      <c r="C66" s="581"/>
      <c r="D66" s="576"/>
      <c r="E66" s="1304"/>
      <c r="F66" s="157"/>
      <c r="G66" s="149"/>
      <c r="H66" s="149"/>
      <c r="I66" s="149"/>
      <c r="J66" s="149"/>
      <c r="K66" s="149"/>
      <c r="L66" s="149"/>
      <c r="M66" s="149"/>
      <c r="N66" s="149"/>
      <c r="O66" s="149"/>
      <c r="P66" s="149"/>
      <c r="Q66" s="149"/>
      <c r="R66" s="149"/>
      <c r="S66" s="149"/>
      <c r="T66" s="149"/>
      <c r="U66" s="149"/>
      <c r="V66" s="149"/>
      <c r="W66" s="149"/>
      <c r="X66" s="149"/>
      <c r="Y66" s="149"/>
      <c r="Z66" s="149"/>
      <c r="AA66" s="216"/>
      <c r="AB66" s="619"/>
      <c r="AC66" s="150"/>
      <c r="AD66" s="151"/>
    </row>
    <row r="67" spans="1:30" s="592" customFormat="1">
      <c r="A67" s="576"/>
      <c r="B67" s="581"/>
      <c r="C67" s="581"/>
      <c r="D67" s="576"/>
      <c r="E67" s="1304"/>
      <c r="F67" s="157"/>
      <c r="G67" s="149"/>
      <c r="H67" s="149"/>
      <c r="I67" s="149"/>
      <c r="J67" s="149"/>
      <c r="K67" s="149"/>
      <c r="L67" s="149"/>
      <c r="M67" s="149"/>
      <c r="N67" s="149"/>
      <c r="O67" s="149"/>
      <c r="P67" s="149"/>
      <c r="Q67" s="149"/>
      <c r="R67" s="149"/>
      <c r="S67" s="149"/>
      <c r="T67" s="149"/>
      <c r="U67" s="149"/>
      <c r="V67" s="149"/>
      <c r="W67" s="149"/>
      <c r="X67" s="149"/>
      <c r="Y67" s="149"/>
      <c r="Z67" s="149"/>
      <c r="AA67" s="216"/>
      <c r="AB67" s="619"/>
      <c r="AC67" s="150"/>
      <c r="AD67" s="151"/>
    </row>
    <row r="68" spans="1:30" s="592" customFormat="1">
      <c r="A68" s="576"/>
      <c r="B68" s="581"/>
      <c r="C68" s="581"/>
      <c r="D68" s="576"/>
      <c r="E68" s="1304"/>
      <c r="F68" s="157"/>
      <c r="G68" s="149"/>
      <c r="H68" s="149"/>
      <c r="I68" s="149"/>
      <c r="J68" s="149"/>
      <c r="K68" s="149"/>
      <c r="L68" s="149"/>
      <c r="M68" s="149"/>
      <c r="N68" s="149"/>
      <c r="O68" s="149"/>
      <c r="P68" s="149"/>
      <c r="Q68" s="149"/>
      <c r="R68" s="149"/>
      <c r="S68" s="149"/>
      <c r="T68" s="149"/>
      <c r="U68" s="149"/>
      <c r="V68" s="149"/>
      <c r="W68" s="149"/>
      <c r="X68" s="149"/>
      <c r="Y68" s="149"/>
      <c r="Z68" s="149"/>
      <c r="AA68" s="216"/>
      <c r="AB68" s="619"/>
      <c r="AC68" s="150"/>
      <c r="AD68" s="151"/>
    </row>
    <row r="69" spans="1:30" s="592" customFormat="1">
      <c r="A69" s="576"/>
      <c r="B69" s="581"/>
      <c r="C69" s="581"/>
      <c r="D69" s="576"/>
      <c r="E69" s="1304"/>
      <c r="F69" s="157"/>
      <c r="G69" s="149"/>
      <c r="H69" s="149"/>
      <c r="I69" s="149"/>
      <c r="J69" s="149"/>
      <c r="K69" s="149"/>
      <c r="L69" s="149"/>
      <c r="M69" s="149"/>
      <c r="N69" s="149"/>
      <c r="O69" s="149"/>
      <c r="P69" s="149"/>
      <c r="Q69" s="149"/>
      <c r="R69" s="149"/>
      <c r="S69" s="149"/>
      <c r="T69" s="149"/>
      <c r="U69" s="149"/>
      <c r="V69" s="149"/>
      <c r="W69" s="149"/>
      <c r="X69" s="149"/>
      <c r="Y69" s="149"/>
      <c r="Z69" s="149"/>
      <c r="AA69" s="216"/>
      <c r="AB69" s="619"/>
      <c r="AC69" s="150"/>
      <c r="AD69" s="151"/>
    </row>
    <row r="70" spans="1:30" s="592" customFormat="1">
      <c r="A70" s="576"/>
      <c r="B70" s="581"/>
      <c r="C70" s="581"/>
      <c r="D70" s="576"/>
      <c r="E70" s="1304"/>
      <c r="F70" s="157"/>
      <c r="G70" s="149"/>
      <c r="H70" s="149"/>
      <c r="I70" s="149"/>
      <c r="J70" s="149"/>
      <c r="K70" s="149"/>
      <c r="L70" s="149"/>
      <c r="M70" s="149"/>
      <c r="N70" s="149"/>
      <c r="O70" s="149"/>
      <c r="P70" s="149"/>
      <c r="Q70" s="149"/>
      <c r="R70" s="149"/>
      <c r="S70" s="149"/>
      <c r="T70" s="149"/>
      <c r="U70" s="149"/>
      <c r="V70" s="149"/>
      <c r="W70" s="149"/>
      <c r="X70" s="149"/>
      <c r="Y70" s="149"/>
      <c r="Z70" s="149"/>
      <c r="AA70" s="216"/>
      <c r="AB70" s="619"/>
      <c r="AC70" s="150"/>
      <c r="AD70" s="151"/>
    </row>
    <row r="71" spans="1:30" s="592" customFormat="1" ht="5.25" customHeight="1">
      <c r="A71" s="576"/>
      <c r="B71" s="581"/>
      <c r="C71" s="581"/>
      <c r="D71" s="576"/>
      <c r="E71" s="1304"/>
      <c r="F71" s="157"/>
      <c r="G71" s="149"/>
      <c r="H71" s="149"/>
      <c r="I71" s="149"/>
      <c r="J71" s="149"/>
      <c r="K71" s="149"/>
      <c r="L71" s="149"/>
      <c r="M71" s="149"/>
      <c r="N71" s="149"/>
      <c r="O71" s="149"/>
      <c r="P71" s="149"/>
      <c r="Q71" s="149"/>
      <c r="R71" s="149"/>
      <c r="S71" s="149"/>
      <c r="T71" s="149"/>
      <c r="U71" s="149"/>
      <c r="V71" s="149"/>
      <c r="W71" s="149"/>
      <c r="X71" s="149"/>
      <c r="Y71" s="149"/>
      <c r="Z71" s="149"/>
      <c r="AA71" s="216"/>
      <c r="AB71" s="619"/>
      <c r="AC71" s="150"/>
      <c r="AD71" s="151"/>
    </row>
    <row r="72" spans="1:30" s="592" customFormat="1">
      <c r="A72" s="576"/>
      <c r="B72" s="581"/>
      <c r="C72" s="581"/>
      <c r="D72" s="576"/>
      <c r="E72" s="1304"/>
      <c r="F72" s="157"/>
      <c r="G72" s="149"/>
      <c r="H72" s="149"/>
      <c r="I72" s="149"/>
      <c r="J72" s="149"/>
      <c r="K72" s="149"/>
      <c r="L72" s="149"/>
      <c r="M72" s="149"/>
      <c r="N72" s="149"/>
      <c r="O72" s="149"/>
      <c r="P72" s="149"/>
      <c r="Q72" s="149"/>
      <c r="R72" s="149"/>
      <c r="S72" s="149"/>
      <c r="T72" s="149"/>
      <c r="U72" s="149"/>
      <c r="V72" s="149"/>
      <c r="W72" s="149"/>
      <c r="X72" s="149"/>
      <c r="Y72" s="149"/>
      <c r="Z72" s="149"/>
      <c r="AA72" s="216"/>
      <c r="AB72" s="619"/>
      <c r="AC72" s="150"/>
      <c r="AD72" s="151"/>
    </row>
    <row r="73" spans="1:30" s="592" customFormat="1" ht="6" customHeight="1">
      <c r="A73" s="576"/>
      <c r="B73" s="581"/>
      <c r="C73" s="581"/>
      <c r="D73" s="576"/>
      <c r="E73" s="1304"/>
      <c r="F73" s="157"/>
      <c r="G73" s="149"/>
      <c r="H73" s="149"/>
      <c r="I73" s="149"/>
      <c r="J73" s="149"/>
      <c r="K73" s="149"/>
      <c r="L73" s="149"/>
      <c r="M73" s="149"/>
      <c r="N73" s="149"/>
      <c r="O73" s="149"/>
      <c r="P73" s="149"/>
      <c r="Q73" s="149"/>
      <c r="R73" s="149"/>
      <c r="S73" s="149"/>
      <c r="T73" s="149"/>
      <c r="U73" s="149"/>
      <c r="V73" s="149"/>
      <c r="W73" s="149"/>
      <c r="X73" s="149"/>
      <c r="Y73" s="149"/>
      <c r="Z73" s="149"/>
      <c r="AA73" s="216"/>
      <c r="AB73" s="619"/>
      <c r="AC73" s="150"/>
      <c r="AD73" s="151"/>
    </row>
    <row r="74" spans="1:30" s="592" customFormat="1">
      <c r="A74" s="576"/>
      <c r="B74" s="581"/>
      <c r="C74" s="581"/>
      <c r="D74" s="576"/>
      <c r="E74" s="1304"/>
      <c r="F74" s="157"/>
      <c r="G74" s="149"/>
      <c r="H74" s="149"/>
      <c r="I74" s="149"/>
      <c r="J74" s="149"/>
      <c r="K74" s="149"/>
      <c r="L74" s="149"/>
      <c r="M74" s="149"/>
      <c r="N74" s="149"/>
      <c r="O74" s="149"/>
      <c r="P74" s="149"/>
      <c r="Q74" s="149"/>
      <c r="R74" s="149"/>
      <c r="S74" s="149"/>
      <c r="T74" s="149"/>
      <c r="U74" s="149"/>
      <c r="V74" s="149"/>
      <c r="W74" s="149"/>
      <c r="X74" s="149"/>
      <c r="Y74" s="149"/>
      <c r="Z74" s="149"/>
      <c r="AA74" s="216"/>
      <c r="AB74" s="619"/>
      <c r="AC74" s="150"/>
      <c r="AD74" s="151"/>
    </row>
    <row r="75" spans="1:30" s="592" customFormat="1">
      <c r="A75" s="576"/>
      <c r="B75" s="581"/>
      <c r="C75" s="581"/>
      <c r="D75" s="576"/>
      <c r="E75" s="1304"/>
      <c r="F75" s="157"/>
      <c r="G75" s="149"/>
      <c r="H75" s="149"/>
      <c r="I75" s="149"/>
      <c r="J75" s="149"/>
      <c r="K75" s="149"/>
      <c r="L75" s="149"/>
      <c r="M75" s="149"/>
      <c r="N75" s="149"/>
      <c r="O75" s="149"/>
      <c r="P75" s="149"/>
      <c r="Q75" s="149"/>
      <c r="R75" s="149"/>
      <c r="S75" s="149"/>
      <c r="T75" s="149"/>
      <c r="U75" s="149"/>
      <c r="V75" s="149"/>
      <c r="W75" s="149"/>
      <c r="X75" s="149"/>
      <c r="Y75" s="149"/>
      <c r="Z75" s="149"/>
      <c r="AA75" s="216"/>
      <c r="AB75" s="619"/>
      <c r="AC75" s="150"/>
      <c r="AD75" s="151"/>
    </row>
    <row r="76" spans="1:30" s="592" customFormat="1">
      <c r="A76" s="576"/>
      <c r="B76" s="581"/>
      <c r="C76" s="581"/>
      <c r="D76" s="576"/>
      <c r="E76" s="1304"/>
      <c r="F76" s="157"/>
      <c r="G76" s="149"/>
      <c r="H76" s="149"/>
      <c r="I76" s="149"/>
      <c r="J76" s="149"/>
      <c r="K76" s="149"/>
      <c r="L76" s="149"/>
      <c r="M76" s="149"/>
      <c r="N76" s="149"/>
      <c r="O76" s="149"/>
      <c r="P76" s="149"/>
      <c r="Q76" s="149"/>
      <c r="R76" s="149"/>
      <c r="S76" s="149"/>
      <c r="T76" s="149"/>
      <c r="U76" s="149"/>
      <c r="V76" s="149"/>
      <c r="W76" s="149"/>
      <c r="X76" s="149"/>
      <c r="Y76" s="149"/>
      <c r="Z76" s="149"/>
      <c r="AA76" s="216"/>
      <c r="AB76" s="619"/>
      <c r="AC76" s="150"/>
      <c r="AD76" s="151"/>
    </row>
    <row r="77" spans="1:30" s="592" customFormat="1">
      <c r="A77" s="576"/>
      <c r="B77" s="581"/>
      <c r="C77" s="581"/>
      <c r="D77" s="576"/>
      <c r="E77" s="1304"/>
      <c r="F77" s="157"/>
      <c r="G77" s="149"/>
      <c r="H77" s="149"/>
      <c r="I77" s="149"/>
      <c r="J77" s="149"/>
      <c r="K77" s="149"/>
      <c r="L77" s="149"/>
      <c r="M77" s="149"/>
      <c r="N77" s="149"/>
      <c r="O77" s="149"/>
      <c r="P77" s="149"/>
      <c r="Q77" s="149"/>
      <c r="R77" s="149"/>
      <c r="S77" s="149"/>
      <c r="T77" s="149"/>
      <c r="U77" s="149"/>
      <c r="V77" s="149"/>
      <c r="W77" s="149"/>
      <c r="X77" s="149"/>
      <c r="Y77" s="149"/>
      <c r="Z77" s="149"/>
      <c r="AA77" s="216"/>
      <c r="AB77" s="619"/>
      <c r="AC77" s="150"/>
      <c r="AD77" s="151"/>
    </row>
    <row r="78" spans="1:30" s="592" customFormat="1">
      <c r="A78" s="576"/>
      <c r="B78" s="581"/>
      <c r="C78" s="581"/>
      <c r="D78" s="576"/>
      <c r="E78" s="1304"/>
      <c r="F78" s="157"/>
      <c r="G78" s="149"/>
      <c r="H78" s="149"/>
      <c r="I78" s="149"/>
      <c r="J78" s="149"/>
      <c r="K78" s="149"/>
      <c r="L78" s="149"/>
      <c r="M78" s="149"/>
      <c r="N78" s="149"/>
      <c r="O78" s="149"/>
      <c r="P78" s="149"/>
      <c r="Q78" s="149"/>
      <c r="R78" s="149"/>
      <c r="S78" s="149"/>
      <c r="T78" s="149"/>
      <c r="U78" s="149"/>
      <c r="V78" s="149"/>
      <c r="W78" s="149"/>
      <c r="X78" s="149"/>
      <c r="Y78" s="149"/>
      <c r="Z78" s="149"/>
      <c r="AA78" s="216"/>
      <c r="AB78" s="619"/>
      <c r="AC78" s="150"/>
      <c r="AD78" s="151"/>
    </row>
    <row r="79" spans="1:30" s="592" customFormat="1">
      <c r="A79" s="576"/>
      <c r="B79" s="581"/>
      <c r="C79" s="581"/>
      <c r="D79" s="576"/>
      <c r="E79" s="1304"/>
      <c r="F79" s="157"/>
      <c r="G79" s="149"/>
      <c r="H79" s="149"/>
      <c r="I79" s="149"/>
      <c r="J79" s="149"/>
      <c r="K79" s="149"/>
      <c r="L79" s="149"/>
      <c r="M79" s="149"/>
      <c r="N79" s="149"/>
      <c r="O79" s="149"/>
      <c r="P79" s="149"/>
      <c r="Q79" s="149"/>
      <c r="R79" s="149"/>
      <c r="S79" s="149"/>
      <c r="T79" s="149"/>
      <c r="U79" s="149"/>
      <c r="V79" s="149"/>
      <c r="W79" s="149"/>
      <c r="X79" s="149"/>
      <c r="Y79" s="149"/>
      <c r="Z79" s="149"/>
      <c r="AA79" s="216"/>
      <c r="AB79" s="619"/>
      <c r="AC79" s="150"/>
      <c r="AD79" s="151"/>
    </row>
    <row r="80" spans="1:30" s="592" customFormat="1">
      <c r="A80" s="576"/>
      <c r="B80" s="581"/>
      <c r="C80" s="581"/>
      <c r="D80" s="576"/>
      <c r="E80" s="1304"/>
      <c r="F80" s="157"/>
      <c r="G80" s="149"/>
      <c r="H80" s="149"/>
      <c r="I80" s="149"/>
      <c r="J80" s="149"/>
      <c r="K80" s="149"/>
      <c r="L80" s="149"/>
      <c r="M80" s="149"/>
      <c r="N80" s="149"/>
      <c r="O80" s="149"/>
      <c r="P80" s="149"/>
      <c r="Q80" s="149"/>
      <c r="R80" s="149"/>
      <c r="S80" s="149"/>
      <c r="T80" s="149"/>
      <c r="U80" s="149"/>
      <c r="V80" s="149"/>
      <c r="W80" s="149"/>
      <c r="X80" s="149"/>
      <c r="Y80" s="149"/>
      <c r="Z80" s="149"/>
      <c r="AA80" s="216"/>
      <c r="AB80" s="619"/>
      <c r="AC80" s="150"/>
      <c r="AD80" s="151"/>
    </row>
    <row r="81" spans="1:30" s="592" customFormat="1">
      <c r="A81" s="576"/>
      <c r="B81" s="581"/>
      <c r="C81" s="581"/>
      <c r="D81" s="576"/>
      <c r="E81" s="1304"/>
      <c r="F81" s="157"/>
      <c r="G81" s="149"/>
      <c r="H81" s="149"/>
      <c r="I81" s="149"/>
      <c r="J81" s="149"/>
      <c r="K81" s="149"/>
      <c r="L81" s="149"/>
      <c r="M81" s="149"/>
      <c r="N81" s="149"/>
      <c r="O81" s="149"/>
      <c r="P81" s="149"/>
      <c r="Q81" s="149"/>
      <c r="R81" s="149"/>
      <c r="S81" s="149"/>
      <c r="T81" s="149"/>
      <c r="U81" s="149"/>
      <c r="V81" s="149"/>
      <c r="W81" s="149"/>
      <c r="X81" s="149"/>
      <c r="Y81" s="149"/>
      <c r="Z81" s="149"/>
      <c r="AA81" s="216"/>
      <c r="AB81" s="619"/>
      <c r="AC81" s="150"/>
      <c r="AD81" s="151"/>
    </row>
    <row r="82" spans="1:30" s="592" customFormat="1">
      <c r="A82" s="576"/>
      <c r="B82" s="581"/>
      <c r="C82" s="581"/>
      <c r="D82" s="576"/>
      <c r="E82" s="1304"/>
      <c r="F82" s="157"/>
      <c r="G82" s="149"/>
      <c r="H82" s="149"/>
      <c r="I82" s="149"/>
      <c r="J82" s="149"/>
      <c r="K82" s="149"/>
      <c r="L82" s="149"/>
      <c r="M82" s="149"/>
      <c r="N82" s="149"/>
      <c r="O82" s="149"/>
      <c r="P82" s="149"/>
      <c r="Q82" s="149"/>
      <c r="R82" s="149"/>
      <c r="S82" s="149"/>
      <c r="T82" s="149"/>
      <c r="U82" s="149"/>
      <c r="V82" s="149"/>
      <c r="W82" s="149"/>
      <c r="X82" s="149"/>
      <c r="Y82" s="149"/>
      <c r="Z82" s="149"/>
      <c r="AA82" s="216"/>
      <c r="AB82" s="619"/>
      <c r="AC82" s="150"/>
      <c r="AD82" s="151"/>
    </row>
    <row r="83" spans="1:30" s="592" customFormat="1">
      <c r="A83" s="576"/>
      <c r="B83" s="581"/>
      <c r="C83" s="581"/>
      <c r="D83" s="576"/>
      <c r="E83" s="1304"/>
      <c r="F83" s="157"/>
      <c r="G83" s="149"/>
      <c r="H83" s="149"/>
      <c r="I83" s="149"/>
      <c r="J83" s="149"/>
      <c r="K83" s="149"/>
      <c r="L83" s="149"/>
      <c r="M83" s="149"/>
      <c r="N83" s="149"/>
      <c r="O83" s="149"/>
      <c r="P83" s="149"/>
      <c r="Q83" s="149"/>
      <c r="R83" s="149"/>
      <c r="S83" s="149"/>
      <c r="T83" s="149"/>
      <c r="U83" s="149"/>
      <c r="V83" s="149"/>
      <c r="W83" s="149"/>
      <c r="X83" s="149"/>
      <c r="Y83" s="149"/>
      <c r="Z83" s="149"/>
      <c r="AA83" s="216"/>
      <c r="AB83" s="619"/>
      <c r="AC83" s="150"/>
      <c r="AD83" s="151"/>
    </row>
    <row r="84" spans="1:30" s="592" customFormat="1" ht="33.75" customHeight="1">
      <c r="A84" s="576"/>
      <c r="B84" s="581"/>
      <c r="C84" s="581"/>
      <c r="D84" s="576"/>
      <c r="E84" s="1304"/>
      <c r="F84" s="157"/>
      <c r="G84" s="149"/>
      <c r="H84" s="149"/>
      <c r="I84" s="149"/>
      <c r="J84" s="149"/>
      <c r="K84" s="149"/>
      <c r="L84" s="149"/>
      <c r="M84" s="149"/>
      <c r="N84" s="149"/>
      <c r="O84" s="149"/>
      <c r="P84" s="149"/>
      <c r="Q84" s="149"/>
      <c r="R84" s="149"/>
      <c r="S84" s="149"/>
      <c r="T84" s="149"/>
      <c r="U84" s="149"/>
      <c r="V84" s="149"/>
      <c r="W84" s="149"/>
      <c r="X84" s="149"/>
      <c r="Y84" s="149"/>
      <c r="Z84" s="149"/>
      <c r="AA84" s="216"/>
      <c r="AB84" s="619"/>
      <c r="AC84" s="150"/>
      <c r="AD84" s="151"/>
    </row>
    <row r="85" spans="1:30" s="592" customFormat="1" hidden="1">
      <c r="A85" s="576"/>
      <c r="B85" s="581"/>
      <c r="C85" s="581"/>
      <c r="D85" s="576"/>
      <c r="E85" s="1304"/>
      <c r="F85" s="157"/>
      <c r="G85" s="149"/>
      <c r="H85" s="149"/>
      <c r="I85" s="149"/>
      <c r="J85" s="149"/>
      <c r="K85" s="149"/>
      <c r="L85" s="149"/>
      <c r="M85" s="149"/>
      <c r="N85" s="149"/>
      <c r="O85" s="149"/>
      <c r="P85" s="149"/>
      <c r="Q85" s="149"/>
      <c r="R85" s="149"/>
      <c r="S85" s="149"/>
      <c r="T85" s="149"/>
      <c r="U85" s="149"/>
      <c r="V85" s="149"/>
      <c r="W85" s="149"/>
      <c r="X85" s="149"/>
      <c r="Y85" s="149"/>
      <c r="Z85" s="149"/>
      <c r="AA85" s="216"/>
      <c r="AB85" s="619"/>
      <c r="AC85" s="150"/>
      <c r="AD85" s="151"/>
    </row>
    <row r="86" spans="1:30" s="592" customFormat="1" hidden="1">
      <c r="A86" s="576"/>
      <c r="B86" s="581"/>
      <c r="C86" s="581"/>
      <c r="D86" s="576"/>
      <c r="E86" s="1304"/>
      <c r="F86" s="157"/>
      <c r="G86" s="149"/>
      <c r="H86" s="149"/>
      <c r="I86" s="149"/>
      <c r="J86" s="149"/>
      <c r="K86" s="149"/>
      <c r="L86" s="149"/>
      <c r="M86" s="149"/>
      <c r="N86" s="149"/>
      <c r="O86" s="149"/>
      <c r="P86" s="149"/>
      <c r="Q86" s="149"/>
      <c r="R86" s="149"/>
      <c r="S86" s="149"/>
      <c r="T86" s="149"/>
      <c r="U86" s="149"/>
      <c r="V86" s="149"/>
      <c r="W86" s="149"/>
      <c r="X86" s="149"/>
      <c r="Y86" s="149"/>
      <c r="Z86" s="149"/>
      <c r="AA86" s="216"/>
      <c r="AB86" s="619"/>
      <c r="AC86" s="150"/>
      <c r="AD86" s="151"/>
    </row>
    <row r="87" spans="1:30" s="592" customFormat="1">
      <c r="A87" s="906"/>
      <c r="B87" s="908"/>
      <c r="C87" s="908"/>
      <c r="D87" s="906"/>
      <c r="E87" s="1304" t="s">
        <v>1195</v>
      </c>
      <c r="F87" s="157"/>
      <c r="G87" s="149"/>
      <c r="H87" s="149"/>
      <c r="I87" s="149"/>
      <c r="J87" s="149"/>
      <c r="K87" s="149"/>
      <c r="L87" s="149"/>
      <c r="M87" s="149"/>
      <c r="N87" s="149"/>
      <c r="O87" s="149"/>
      <c r="P87" s="149"/>
      <c r="Q87" s="149"/>
      <c r="R87" s="149"/>
      <c r="S87" s="149"/>
      <c r="T87" s="149"/>
      <c r="U87" s="149"/>
      <c r="V87" s="149"/>
      <c r="W87" s="149"/>
      <c r="X87" s="149"/>
      <c r="Y87" s="149"/>
      <c r="Z87" s="149"/>
      <c r="AA87" s="216"/>
      <c r="AB87" s="935"/>
      <c r="AC87" s="150"/>
      <c r="AD87" s="151"/>
    </row>
    <row r="88" spans="1:30" s="592" customFormat="1">
      <c r="A88" s="906"/>
      <c r="B88" s="908"/>
      <c r="C88" s="908"/>
      <c r="D88" s="906"/>
      <c r="E88" s="1938"/>
      <c r="F88" s="157"/>
      <c r="G88" s="149"/>
      <c r="H88" s="149"/>
      <c r="I88" s="149"/>
      <c r="J88" s="149"/>
      <c r="K88" s="149"/>
      <c r="L88" s="149"/>
      <c r="M88" s="149"/>
      <c r="N88" s="149"/>
      <c r="O88" s="149"/>
      <c r="P88" s="149"/>
      <c r="Q88" s="149"/>
      <c r="R88" s="149"/>
      <c r="S88" s="149"/>
      <c r="T88" s="149"/>
      <c r="U88" s="149"/>
      <c r="V88" s="149"/>
      <c r="W88" s="149"/>
      <c r="X88" s="149"/>
      <c r="Y88" s="149"/>
      <c r="Z88" s="149"/>
      <c r="AA88" s="216"/>
      <c r="AB88" s="935"/>
      <c r="AC88" s="150"/>
      <c r="AD88" s="151"/>
    </row>
    <row r="89" spans="1:30" s="592" customFormat="1">
      <c r="A89" s="906"/>
      <c r="B89" s="908"/>
      <c r="C89" s="908"/>
      <c r="D89" s="906"/>
      <c r="E89" s="1938"/>
      <c r="F89" s="157"/>
      <c r="G89" s="149"/>
      <c r="H89" s="149"/>
      <c r="I89" s="149"/>
      <c r="J89" s="149"/>
      <c r="K89" s="149"/>
      <c r="L89" s="149"/>
      <c r="M89" s="149"/>
      <c r="N89" s="149"/>
      <c r="O89" s="149"/>
      <c r="P89" s="149"/>
      <c r="Q89" s="149"/>
      <c r="R89" s="149"/>
      <c r="S89" s="149"/>
      <c r="T89" s="149"/>
      <c r="U89" s="149"/>
      <c r="V89" s="149"/>
      <c r="W89" s="149"/>
      <c r="X89" s="149"/>
      <c r="Y89" s="149"/>
      <c r="Z89" s="149"/>
      <c r="AA89" s="216"/>
      <c r="AB89" s="935"/>
      <c r="AC89" s="150"/>
      <c r="AD89" s="151"/>
    </row>
    <row r="90" spans="1:30" s="592" customFormat="1">
      <c r="A90" s="906"/>
      <c r="B90" s="908"/>
      <c r="C90" s="908"/>
      <c r="D90" s="906"/>
      <c r="E90" s="1938"/>
      <c r="F90" s="157"/>
      <c r="G90" s="149"/>
      <c r="H90" s="149"/>
      <c r="I90" s="149"/>
      <c r="J90" s="149"/>
      <c r="K90" s="149"/>
      <c r="L90" s="149"/>
      <c r="M90" s="149"/>
      <c r="N90" s="149"/>
      <c r="O90" s="149"/>
      <c r="P90" s="149"/>
      <c r="Q90" s="149"/>
      <c r="R90" s="149"/>
      <c r="S90" s="149"/>
      <c r="T90" s="149"/>
      <c r="U90" s="149"/>
      <c r="V90" s="149"/>
      <c r="W90" s="149"/>
      <c r="X90" s="149"/>
      <c r="Y90" s="149"/>
      <c r="Z90" s="149"/>
      <c r="AA90" s="216"/>
      <c r="AB90" s="935"/>
      <c r="AC90" s="150"/>
      <c r="AD90" s="151"/>
    </row>
    <row r="91" spans="1:30" s="592" customFormat="1">
      <c r="A91" s="906"/>
      <c r="B91" s="908"/>
      <c r="C91" s="908"/>
      <c r="D91" s="906"/>
      <c r="E91" s="1938"/>
      <c r="F91" s="157"/>
      <c r="G91" s="149"/>
      <c r="H91" s="149"/>
      <c r="I91" s="149"/>
      <c r="J91" s="149"/>
      <c r="K91" s="149"/>
      <c r="L91" s="149"/>
      <c r="M91" s="149"/>
      <c r="N91" s="149"/>
      <c r="O91" s="149"/>
      <c r="P91" s="149"/>
      <c r="Q91" s="149"/>
      <c r="R91" s="149"/>
      <c r="S91" s="149"/>
      <c r="T91" s="149"/>
      <c r="U91" s="149"/>
      <c r="V91" s="149"/>
      <c r="W91" s="149"/>
      <c r="X91" s="149"/>
      <c r="Y91" s="149"/>
      <c r="Z91" s="149"/>
      <c r="AA91" s="216"/>
      <c r="AB91" s="935"/>
      <c r="AC91" s="150"/>
      <c r="AD91" s="151"/>
    </row>
    <row r="92" spans="1:30" s="592" customFormat="1" ht="21.75" customHeight="1">
      <c r="A92" s="906"/>
      <c r="B92" s="908"/>
      <c r="C92" s="908"/>
      <c r="D92" s="906"/>
      <c r="E92" s="1938"/>
      <c r="F92" s="157"/>
      <c r="G92" s="149"/>
      <c r="H92" s="149"/>
      <c r="I92" s="149"/>
      <c r="J92" s="149"/>
      <c r="K92" s="149"/>
      <c r="L92" s="149"/>
      <c r="M92" s="149"/>
      <c r="N92" s="149"/>
      <c r="O92" s="149"/>
      <c r="P92" s="149"/>
      <c r="Q92" s="149"/>
      <c r="R92" s="149"/>
      <c r="S92" s="149"/>
      <c r="T92" s="149"/>
      <c r="U92" s="149"/>
      <c r="V92" s="149"/>
      <c r="W92" s="149"/>
      <c r="X92" s="149"/>
      <c r="Y92" s="149"/>
      <c r="Z92" s="149"/>
      <c r="AA92" s="216"/>
      <c r="AB92" s="935"/>
      <c r="AC92" s="150"/>
      <c r="AD92" s="151"/>
    </row>
    <row r="93" spans="1:30" s="592" customFormat="1">
      <c r="A93" s="906"/>
      <c r="B93" s="908"/>
      <c r="C93" s="908"/>
      <c r="D93" s="906"/>
      <c r="E93" s="1938"/>
      <c r="F93" s="157"/>
      <c r="G93" s="149"/>
      <c r="H93" s="149"/>
      <c r="I93" s="149"/>
      <c r="J93" s="149"/>
      <c r="K93" s="149"/>
      <c r="L93" s="149"/>
      <c r="M93" s="149"/>
      <c r="N93" s="149"/>
      <c r="O93" s="149"/>
      <c r="P93" s="149"/>
      <c r="Q93" s="149"/>
      <c r="R93" s="149"/>
      <c r="S93" s="149"/>
      <c r="T93" s="149"/>
      <c r="U93" s="149"/>
      <c r="V93" s="149"/>
      <c r="W93" s="149"/>
      <c r="X93" s="149"/>
      <c r="Y93" s="149"/>
      <c r="Z93" s="149"/>
      <c r="AA93" s="216"/>
      <c r="AB93" s="935"/>
      <c r="AC93" s="150"/>
      <c r="AD93" s="151"/>
    </row>
    <row r="94" spans="1:30" s="592" customFormat="1" ht="10.5" customHeight="1">
      <c r="A94" s="906"/>
      <c r="B94" s="908"/>
      <c r="C94" s="908"/>
      <c r="D94" s="906"/>
      <c r="E94" s="1938"/>
      <c r="F94" s="157"/>
      <c r="G94" s="149"/>
      <c r="H94" s="149"/>
      <c r="I94" s="149"/>
      <c r="J94" s="149"/>
      <c r="K94" s="149"/>
      <c r="L94" s="149"/>
      <c r="M94" s="149"/>
      <c r="N94" s="149"/>
      <c r="O94" s="149"/>
      <c r="P94" s="149"/>
      <c r="Q94" s="149"/>
      <c r="R94" s="149"/>
      <c r="S94" s="149"/>
      <c r="T94" s="149"/>
      <c r="U94" s="149"/>
      <c r="V94" s="149"/>
      <c r="W94" s="149"/>
      <c r="X94" s="149"/>
      <c r="Y94" s="149"/>
      <c r="Z94" s="149"/>
      <c r="AA94" s="216"/>
      <c r="AB94" s="935"/>
      <c r="AC94" s="150"/>
      <c r="AD94" s="151"/>
    </row>
    <row r="95" spans="1:30" s="911" customFormat="1" ht="33" customHeight="1">
      <c r="A95" s="938"/>
      <c r="B95" s="917"/>
      <c r="C95" s="917"/>
      <c r="D95" s="938"/>
      <c r="E95" s="1939"/>
      <c r="F95" s="372"/>
      <c r="G95" s="241"/>
      <c r="H95" s="241"/>
      <c r="I95" s="241"/>
      <c r="J95" s="241"/>
      <c r="K95" s="241"/>
      <c r="L95" s="241"/>
      <c r="M95" s="241"/>
      <c r="N95" s="241"/>
      <c r="O95" s="241"/>
      <c r="P95" s="241"/>
      <c r="Q95" s="241"/>
      <c r="R95" s="241"/>
      <c r="S95" s="241"/>
      <c r="T95" s="241"/>
      <c r="U95" s="241"/>
      <c r="V95" s="241"/>
      <c r="W95" s="241"/>
      <c r="X95" s="241"/>
      <c r="Y95" s="241"/>
      <c r="Z95" s="241"/>
      <c r="AA95" s="373"/>
      <c r="AB95" s="242"/>
      <c r="AC95" s="243"/>
      <c r="AD95" s="244"/>
    </row>
    <row r="96" spans="1:30" s="911" customFormat="1" ht="1.5" customHeight="1">
      <c r="A96" s="906"/>
      <c r="B96" s="908"/>
      <c r="C96" s="908"/>
      <c r="D96" s="906"/>
      <c r="E96" s="936"/>
      <c r="F96" s="157"/>
      <c r="G96" s="149"/>
      <c r="H96" s="149"/>
      <c r="I96" s="149"/>
      <c r="J96" s="149"/>
      <c r="K96" s="149"/>
      <c r="L96" s="149"/>
      <c r="M96" s="149"/>
      <c r="N96" s="149"/>
      <c r="O96" s="149"/>
      <c r="P96" s="149"/>
      <c r="Q96" s="149"/>
      <c r="R96" s="149"/>
      <c r="S96" s="149"/>
      <c r="T96" s="149"/>
      <c r="U96" s="149"/>
      <c r="V96" s="149"/>
      <c r="W96" s="149"/>
      <c r="X96" s="149"/>
      <c r="Y96" s="149"/>
      <c r="Z96" s="149"/>
      <c r="AA96" s="216"/>
      <c r="AB96" s="935"/>
      <c r="AC96" s="150"/>
      <c r="AD96" s="151"/>
    </row>
    <row r="97" spans="1:30" s="592" customFormat="1" ht="2.25" hidden="1" customHeight="1">
      <c r="A97" s="576"/>
      <c r="B97" s="581"/>
      <c r="C97" s="581"/>
      <c r="D97" s="576"/>
      <c r="E97" s="597"/>
      <c r="F97" s="157"/>
      <c r="G97" s="149"/>
      <c r="H97" s="149"/>
      <c r="I97" s="149"/>
      <c r="J97" s="149"/>
      <c r="K97" s="149"/>
      <c r="L97" s="149"/>
      <c r="M97" s="149"/>
      <c r="N97" s="149"/>
      <c r="O97" s="149"/>
      <c r="P97" s="149"/>
      <c r="Q97" s="149"/>
      <c r="R97" s="149"/>
      <c r="S97" s="149"/>
      <c r="T97" s="149"/>
      <c r="U97" s="149"/>
      <c r="V97" s="149"/>
      <c r="W97" s="149"/>
      <c r="X97" s="149"/>
      <c r="Y97" s="149"/>
      <c r="Z97" s="149"/>
      <c r="AA97" s="216"/>
      <c r="AB97" s="619"/>
      <c r="AC97" s="150"/>
      <c r="AD97" s="151"/>
    </row>
    <row r="98" spans="1:30" s="592" customFormat="1">
      <c r="A98" s="576"/>
      <c r="B98" s="581"/>
      <c r="C98" s="581"/>
      <c r="D98" s="576"/>
      <c r="E98" s="1304" t="s">
        <v>1196</v>
      </c>
      <c r="F98" s="157"/>
      <c r="G98" s="149"/>
      <c r="H98" s="149"/>
      <c r="I98" s="149"/>
      <c r="J98" s="149"/>
      <c r="K98" s="149"/>
      <c r="L98" s="149"/>
      <c r="M98" s="149"/>
      <c r="N98" s="149"/>
      <c r="O98" s="149"/>
      <c r="P98" s="149"/>
      <c r="Q98" s="149"/>
      <c r="R98" s="149"/>
      <c r="S98" s="149"/>
      <c r="T98" s="149"/>
      <c r="U98" s="149"/>
      <c r="V98" s="149"/>
      <c r="W98" s="149"/>
      <c r="X98" s="149"/>
      <c r="Y98" s="149"/>
      <c r="Z98" s="149"/>
      <c r="AA98" s="216"/>
      <c r="AB98" s="619"/>
      <c r="AC98" s="150"/>
      <c r="AD98" s="151"/>
    </row>
    <row r="99" spans="1:30" s="592" customFormat="1">
      <c r="A99" s="576"/>
      <c r="B99" s="581"/>
      <c r="C99" s="581"/>
      <c r="D99" s="576"/>
      <c r="E99" s="1304"/>
      <c r="F99" s="157"/>
      <c r="G99" s="149"/>
      <c r="H99" s="149"/>
      <c r="I99" s="149"/>
      <c r="J99" s="149"/>
      <c r="K99" s="149"/>
      <c r="L99" s="149"/>
      <c r="M99" s="149"/>
      <c r="N99" s="149"/>
      <c r="O99" s="149"/>
      <c r="P99" s="149"/>
      <c r="Q99" s="149"/>
      <c r="R99" s="149"/>
      <c r="S99" s="149"/>
      <c r="T99" s="149"/>
      <c r="U99" s="149"/>
      <c r="V99" s="149"/>
      <c r="W99" s="149"/>
      <c r="X99" s="149"/>
      <c r="Y99" s="149"/>
      <c r="Z99" s="149"/>
      <c r="AA99" s="216"/>
      <c r="AB99" s="619"/>
      <c r="AC99" s="150"/>
      <c r="AD99" s="151"/>
    </row>
    <row r="100" spans="1:30" s="592" customFormat="1">
      <c r="A100" s="576"/>
      <c r="B100" s="581"/>
      <c r="C100" s="581"/>
      <c r="D100" s="576"/>
      <c r="E100" s="1304"/>
      <c r="F100" s="157"/>
      <c r="G100" s="149"/>
      <c r="H100" s="149"/>
      <c r="I100" s="149"/>
      <c r="J100" s="149"/>
      <c r="K100" s="149"/>
      <c r="L100" s="149"/>
      <c r="M100" s="149"/>
      <c r="N100" s="149"/>
      <c r="O100" s="149"/>
      <c r="P100" s="149"/>
      <c r="Q100" s="149"/>
      <c r="R100" s="149"/>
      <c r="S100" s="149"/>
      <c r="T100" s="149"/>
      <c r="U100" s="149"/>
      <c r="V100" s="149"/>
      <c r="W100" s="149"/>
      <c r="X100" s="149"/>
      <c r="Y100" s="149"/>
      <c r="Z100" s="149"/>
      <c r="AA100" s="216"/>
      <c r="AB100" s="619"/>
      <c r="AC100" s="150"/>
      <c r="AD100" s="151"/>
    </row>
    <row r="101" spans="1:30" s="592" customFormat="1">
      <c r="A101" s="576"/>
      <c r="B101" s="581"/>
      <c r="C101" s="581"/>
      <c r="D101" s="576"/>
      <c r="E101" s="1304"/>
      <c r="F101" s="157"/>
      <c r="G101" s="149"/>
      <c r="H101" s="149"/>
      <c r="I101" s="149"/>
      <c r="J101" s="149"/>
      <c r="K101" s="149"/>
      <c r="L101" s="149"/>
      <c r="M101" s="149"/>
      <c r="N101" s="149"/>
      <c r="O101" s="149"/>
      <c r="P101" s="149"/>
      <c r="Q101" s="149"/>
      <c r="R101" s="149"/>
      <c r="S101" s="149"/>
      <c r="T101" s="149"/>
      <c r="U101" s="149"/>
      <c r="V101" s="149"/>
      <c r="W101" s="149"/>
      <c r="X101" s="149"/>
      <c r="Y101" s="149"/>
      <c r="Z101" s="149"/>
      <c r="AA101" s="216"/>
      <c r="AB101" s="619"/>
      <c r="AC101" s="150"/>
      <c r="AD101" s="151"/>
    </row>
    <row r="102" spans="1:30" s="769" customFormat="1">
      <c r="A102" s="747"/>
      <c r="B102" s="742"/>
      <c r="C102" s="742"/>
      <c r="D102" s="747"/>
      <c r="E102" s="1304"/>
      <c r="F102" s="157"/>
      <c r="G102" s="149"/>
      <c r="H102" s="149"/>
      <c r="I102" s="149"/>
      <c r="J102" s="149"/>
      <c r="K102" s="149"/>
      <c r="L102" s="149"/>
      <c r="M102" s="149"/>
      <c r="N102" s="149"/>
      <c r="O102" s="149"/>
      <c r="P102" s="149"/>
      <c r="Q102" s="149"/>
      <c r="R102" s="149"/>
      <c r="S102" s="149"/>
      <c r="T102" s="149"/>
      <c r="U102" s="149"/>
      <c r="V102" s="149"/>
      <c r="W102" s="149"/>
      <c r="X102" s="149"/>
      <c r="Y102" s="149"/>
      <c r="Z102" s="149"/>
      <c r="AA102" s="216"/>
      <c r="AB102" s="785"/>
      <c r="AC102" s="150"/>
      <c r="AD102" s="151"/>
    </row>
    <row r="103" spans="1:30" s="592" customFormat="1">
      <c r="A103" s="576"/>
      <c r="B103" s="581"/>
      <c r="C103" s="581"/>
      <c r="D103" s="576"/>
      <c r="E103" s="1304"/>
      <c r="F103" s="157"/>
      <c r="G103" s="149"/>
      <c r="H103" s="149"/>
      <c r="I103" s="149"/>
      <c r="J103" s="149"/>
      <c r="K103" s="149"/>
      <c r="L103" s="149"/>
      <c r="M103" s="149"/>
      <c r="N103" s="149"/>
      <c r="O103" s="149"/>
      <c r="P103" s="149"/>
      <c r="Q103" s="149"/>
      <c r="R103" s="149"/>
      <c r="S103" s="149"/>
      <c r="T103" s="149"/>
      <c r="U103" s="149"/>
      <c r="V103" s="149"/>
      <c r="W103" s="149"/>
      <c r="X103" s="149"/>
      <c r="Y103" s="149"/>
      <c r="Z103" s="149"/>
      <c r="AA103" s="216"/>
      <c r="AB103" s="619"/>
      <c r="AC103" s="150"/>
      <c r="AD103" s="151"/>
    </row>
    <row r="104" spans="1:30" s="592" customFormat="1" ht="3" customHeight="1">
      <c r="A104" s="576"/>
      <c r="B104" s="581"/>
      <c r="C104" s="581"/>
      <c r="D104" s="576"/>
      <c r="E104" s="576"/>
      <c r="F104" s="157"/>
      <c r="G104" s="149"/>
      <c r="H104" s="149"/>
      <c r="I104" s="149"/>
      <c r="J104" s="149"/>
      <c r="K104" s="149"/>
      <c r="L104" s="149"/>
      <c r="M104" s="149"/>
      <c r="N104" s="149"/>
      <c r="O104" s="149"/>
      <c r="P104" s="149"/>
      <c r="Q104" s="149"/>
      <c r="R104" s="149"/>
      <c r="S104" s="149"/>
      <c r="T104" s="149"/>
      <c r="U104" s="149"/>
      <c r="V104" s="149"/>
      <c r="W104" s="149"/>
      <c r="X104" s="149"/>
      <c r="Y104" s="149"/>
      <c r="Z104" s="149"/>
      <c r="AA104" s="216"/>
      <c r="AB104" s="619"/>
      <c r="AC104" s="150"/>
      <c r="AD104" s="151"/>
    </row>
    <row r="105" spans="1:30" s="592" customFormat="1" ht="13.5" customHeight="1">
      <c r="A105" s="1304" t="s">
        <v>789</v>
      </c>
      <c r="B105" s="581">
        <v>5</v>
      </c>
      <c r="C105" s="1264" t="s">
        <v>570</v>
      </c>
      <c r="D105" s="1265" t="s">
        <v>447</v>
      </c>
      <c r="E105" s="1304" t="s">
        <v>1197</v>
      </c>
      <c r="F105" s="157"/>
      <c r="G105" s="1268" t="s">
        <v>71</v>
      </c>
      <c r="H105" s="1268"/>
      <c r="I105" s="1268"/>
      <c r="J105" s="1268"/>
      <c r="K105" s="1268"/>
      <c r="L105" s="1268"/>
      <c r="M105" s="1268"/>
      <c r="N105" s="1246" t="s">
        <v>155</v>
      </c>
      <c r="O105" s="1246"/>
      <c r="P105" s="1246"/>
      <c r="Q105" s="1246"/>
      <c r="R105" s="1246"/>
      <c r="S105" s="1246"/>
      <c r="T105" s="1246"/>
      <c r="U105" s="1246"/>
      <c r="V105" s="1246"/>
      <c r="W105" s="149"/>
      <c r="X105" s="149"/>
      <c r="Y105" s="149"/>
      <c r="Z105" s="149"/>
      <c r="AA105" s="216"/>
      <c r="AB105" s="1261" t="s">
        <v>558</v>
      </c>
      <c r="AC105" s="1262"/>
      <c r="AD105" s="1263"/>
    </row>
    <row r="106" spans="1:30" s="592" customFormat="1">
      <c r="A106" s="1304"/>
      <c r="B106" s="581"/>
      <c r="C106" s="1264"/>
      <c r="D106" s="1265"/>
      <c r="E106" s="1938"/>
      <c r="F106" s="157"/>
      <c r="G106" s="1268"/>
      <c r="H106" s="1268"/>
      <c r="I106" s="1268"/>
      <c r="J106" s="1268"/>
      <c r="K106" s="1268"/>
      <c r="L106" s="1268"/>
      <c r="M106" s="1268"/>
      <c r="N106" s="1246"/>
      <c r="O106" s="1246"/>
      <c r="P106" s="1246"/>
      <c r="Q106" s="1246"/>
      <c r="R106" s="1246"/>
      <c r="S106" s="1246"/>
      <c r="T106" s="1246"/>
      <c r="U106" s="1246"/>
      <c r="V106" s="1246"/>
      <c r="W106" s="149"/>
      <c r="X106" s="149"/>
      <c r="Y106" s="149"/>
      <c r="Z106" s="149"/>
      <c r="AA106" s="216"/>
      <c r="AB106" s="1261"/>
      <c r="AC106" s="1262"/>
      <c r="AD106" s="1263"/>
    </row>
    <row r="107" spans="1:30" s="592" customFormat="1">
      <c r="A107" s="1304"/>
      <c r="B107" s="581"/>
      <c r="C107" s="1264"/>
      <c r="D107" s="576"/>
      <c r="E107" s="1938"/>
      <c r="F107" s="157"/>
      <c r="G107" s="149"/>
      <c r="H107" s="149"/>
      <c r="I107" s="149"/>
      <c r="J107" s="149"/>
      <c r="K107" s="149"/>
      <c r="L107" s="149"/>
      <c r="M107" s="149"/>
      <c r="N107" s="149"/>
      <c r="O107" s="149"/>
      <c r="P107" s="149"/>
      <c r="Q107" s="149"/>
      <c r="R107" s="149"/>
      <c r="S107" s="149"/>
      <c r="T107" s="149"/>
      <c r="U107" s="149"/>
      <c r="V107" s="149"/>
      <c r="W107" s="149"/>
      <c r="X107" s="149"/>
      <c r="Y107" s="149"/>
      <c r="Z107" s="149"/>
      <c r="AA107" s="216"/>
      <c r="AB107" s="619"/>
      <c r="AC107" s="150"/>
      <c r="AD107" s="151"/>
    </row>
    <row r="108" spans="1:30" s="592" customFormat="1">
      <c r="A108" s="1304"/>
      <c r="B108" s="581"/>
      <c r="C108" s="581"/>
      <c r="D108" s="576"/>
      <c r="E108" s="1938"/>
      <c r="F108" s="157"/>
      <c r="G108" s="1943" t="s">
        <v>571</v>
      </c>
      <c r="H108" s="1943"/>
      <c r="I108" s="1943"/>
      <c r="J108" s="1943"/>
      <c r="K108" s="1943"/>
      <c r="L108" s="1943"/>
      <c r="M108" s="1943"/>
      <c r="N108" s="1943"/>
      <c r="O108" s="1943"/>
      <c r="P108" s="1943"/>
      <c r="Q108" s="1943"/>
      <c r="R108" s="1943"/>
      <c r="S108" s="1943"/>
      <c r="T108" s="1943"/>
      <c r="U108" s="1943"/>
      <c r="V108" s="1943"/>
      <c r="W108" s="1943"/>
      <c r="X108" s="1943"/>
      <c r="Y108" s="1943"/>
      <c r="Z108" s="149"/>
      <c r="AA108" s="216"/>
      <c r="AB108" s="619"/>
      <c r="AC108" s="150"/>
      <c r="AD108" s="151"/>
    </row>
    <row r="109" spans="1:30" s="592" customFormat="1">
      <c r="A109" s="1304"/>
      <c r="B109" s="581"/>
      <c r="C109" s="581"/>
      <c r="D109" s="576"/>
      <c r="E109" s="1938"/>
      <c r="F109" s="157"/>
      <c r="G109" s="1943"/>
      <c r="H109" s="1943"/>
      <c r="I109" s="1943"/>
      <c r="J109" s="1943"/>
      <c r="K109" s="1943"/>
      <c r="L109" s="1943"/>
      <c r="M109" s="1943"/>
      <c r="N109" s="1943"/>
      <c r="O109" s="1943"/>
      <c r="P109" s="1943"/>
      <c r="Q109" s="1943"/>
      <c r="R109" s="1943"/>
      <c r="S109" s="1943"/>
      <c r="T109" s="1943"/>
      <c r="U109" s="1943"/>
      <c r="V109" s="1943"/>
      <c r="W109" s="1943"/>
      <c r="X109" s="1943"/>
      <c r="Y109" s="1943"/>
      <c r="Z109" s="149"/>
      <c r="AA109" s="216"/>
      <c r="AB109" s="619"/>
      <c r="AC109" s="150"/>
      <c r="AD109" s="151"/>
    </row>
    <row r="110" spans="1:30" s="592" customFormat="1">
      <c r="A110" s="576"/>
      <c r="B110" s="581"/>
      <c r="C110" s="581"/>
      <c r="D110" s="576"/>
      <c r="E110" s="1938"/>
      <c r="F110" s="157"/>
      <c r="G110" s="1943"/>
      <c r="H110" s="1943"/>
      <c r="I110" s="1943"/>
      <c r="J110" s="1943"/>
      <c r="K110" s="1943"/>
      <c r="L110" s="1943"/>
      <c r="M110" s="1943"/>
      <c r="N110" s="1943"/>
      <c r="O110" s="1943"/>
      <c r="P110" s="1943"/>
      <c r="Q110" s="1943"/>
      <c r="R110" s="1943"/>
      <c r="S110" s="1943"/>
      <c r="T110" s="1943"/>
      <c r="U110" s="1943"/>
      <c r="V110" s="1943"/>
      <c r="W110" s="1943"/>
      <c r="X110" s="1943"/>
      <c r="Y110" s="1943"/>
      <c r="Z110" s="149"/>
      <c r="AA110" s="216"/>
      <c r="AB110" s="619"/>
      <c r="AC110" s="150"/>
      <c r="AD110" s="151"/>
    </row>
    <row r="111" spans="1:30" s="592" customFormat="1">
      <c r="A111" s="576"/>
      <c r="B111" s="581"/>
      <c r="C111" s="581"/>
      <c r="D111" s="576"/>
      <c r="E111" s="1938"/>
      <c r="F111" s="157"/>
      <c r="G111" s="149"/>
      <c r="H111" s="149"/>
      <c r="I111" s="149"/>
      <c r="J111" s="149"/>
      <c r="K111" s="149"/>
      <c r="L111" s="149"/>
      <c r="M111" s="149"/>
      <c r="N111" s="149"/>
      <c r="O111" s="149"/>
      <c r="P111" s="149"/>
      <c r="Q111" s="149"/>
      <c r="R111" s="149"/>
      <c r="S111" s="149"/>
      <c r="T111" s="149"/>
      <c r="U111" s="149"/>
      <c r="V111" s="149"/>
      <c r="W111" s="149"/>
      <c r="X111" s="149"/>
      <c r="Y111" s="149"/>
      <c r="Z111" s="149"/>
      <c r="AA111" s="216"/>
      <c r="AB111" s="619"/>
      <c r="AC111" s="150"/>
      <c r="AD111" s="151"/>
    </row>
    <row r="112" spans="1:30" s="592" customFormat="1">
      <c r="A112" s="576"/>
      <c r="B112" s="581"/>
      <c r="C112" s="581"/>
      <c r="D112" s="576"/>
      <c r="E112" s="1938"/>
      <c r="F112" s="157"/>
      <c r="G112" s="149"/>
      <c r="H112" s="149"/>
      <c r="I112" s="149"/>
      <c r="J112" s="149"/>
      <c r="K112" s="149"/>
      <c r="L112" s="149"/>
      <c r="M112" s="149"/>
      <c r="N112" s="149"/>
      <c r="O112" s="149"/>
      <c r="P112" s="149"/>
      <c r="Q112" s="149"/>
      <c r="R112" s="149"/>
      <c r="S112" s="149"/>
      <c r="T112" s="149"/>
      <c r="U112" s="149"/>
      <c r="V112" s="149"/>
      <c r="W112" s="149"/>
      <c r="X112" s="149"/>
      <c r="Y112" s="149"/>
      <c r="Z112" s="149"/>
      <c r="AA112" s="216"/>
      <c r="AB112" s="619"/>
      <c r="AC112" s="150"/>
      <c r="AD112" s="151"/>
    </row>
    <row r="113" spans="1:30" s="592" customFormat="1">
      <c r="A113" s="576"/>
      <c r="B113" s="581"/>
      <c r="C113" s="581"/>
      <c r="D113" s="576"/>
      <c r="E113" s="1938"/>
      <c r="F113" s="157"/>
      <c r="G113" s="149"/>
      <c r="H113" s="149"/>
      <c r="I113" s="149"/>
      <c r="J113" s="149"/>
      <c r="K113" s="149"/>
      <c r="L113" s="149"/>
      <c r="M113" s="149"/>
      <c r="N113" s="149"/>
      <c r="O113" s="149"/>
      <c r="P113" s="149"/>
      <c r="Q113" s="149"/>
      <c r="R113" s="149"/>
      <c r="S113" s="149"/>
      <c r="T113" s="149"/>
      <c r="U113" s="149"/>
      <c r="V113" s="149"/>
      <c r="W113" s="149"/>
      <c r="X113" s="149"/>
      <c r="Y113" s="149"/>
      <c r="Z113" s="149"/>
      <c r="AA113" s="216"/>
      <c r="AB113" s="619"/>
      <c r="AC113" s="150"/>
      <c r="AD113" s="151"/>
    </row>
    <row r="114" spans="1:30" s="592" customFormat="1">
      <c r="A114" s="576"/>
      <c r="B114" s="581"/>
      <c r="C114" s="581"/>
      <c r="D114" s="576"/>
      <c r="E114" s="1938"/>
      <c r="F114" s="157"/>
      <c r="G114" s="149"/>
      <c r="H114" s="149"/>
      <c r="I114" s="149"/>
      <c r="J114" s="149"/>
      <c r="K114" s="149"/>
      <c r="L114" s="149"/>
      <c r="M114" s="149"/>
      <c r="N114" s="149"/>
      <c r="O114" s="149"/>
      <c r="P114" s="149"/>
      <c r="Q114" s="149"/>
      <c r="R114" s="149"/>
      <c r="S114" s="149"/>
      <c r="T114" s="149"/>
      <c r="U114" s="149"/>
      <c r="V114" s="149"/>
      <c r="W114" s="149"/>
      <c r="X114" s="149"/>
      <c r="Y114" s="149"/>
      <c r="Z114" s="149"/>
      <c r="AA114" s="216"/>
      <c r="AB114" s="619"/>
      <c r="AC114" s="150"/>
      <c r="AD114" s="151"/>
    </row>
    <row r="115" spans="1:30" s="592" customFormat="1">
      <c r="A115" s="576"/>
      <c r="B115" s="581"/>
      <c r="D115" s="576"/>
      <c r="E115" s="1938"/>
      <c r="F115" s="157"/>
      <c r="G115" s="149"/>
      <c r="H115" s="149"/>
      <c r="I115" s="149"/>
      <c r="J115" s="149"/>
      <c r="K115" s="149"/>
      <c r="L115" s="149"/>
      <c r="M115" s="149"/>
      <c r="N115" s="149"/>
      <c r="O115" s="149"/>
      <c r="P115" s="149"/>
      <c r="Q115" s="149"/>
      <c r="R115" s="149"/>
      <c r="S115" s="149"/>
      <c r="T115" s="149"/>
      <c r="U115" s="149"/>
      <c r="V115" s="149"/>
      <c r="W115" s="149"/>
      <c r="X115" s="149"/>
      <c r="Y115" s="149"/>
      <c r="Z115" s="149"/>
      <c r="AA115" s="216"/>
      <c r="AB115" s="619"/>
      <c r="AC115" s="150"/>
      <c r="AD115" s="151"/>
    </row>
    <row r="116" spans="1:30" s="592" customFormat="1">
      <c r="A116" s="576"/>
      <c r="B116" s="581"/>
      <c r="D116" s="576"/>
      <c r="E116" s="1938"/>
      <c r="F116" s="157"/>
      <c r="G116" s="149"/>
      <c r="H116" s="149"/>
      <c r="I116" s="149"/>
      <c r="J116" s="149"/>
      <c r="K116" s="149"/>
      <c r="L116" s="149"/>
      <c r="M116" s="149"/>
      <c r="N116" s="149"/>
      <c r="O116" s="149"/>
      <c r="P116" s="149"/>
      <c r="Q116" s="149"/>
      <c r="R116" s="149"/>
      <c r="S116" s="149"/>
      <c r="T116" s="149"/>
      <c r="U116" s="149"/>
      <c r="V116" s="149"/>
      <c r="W116" s="149"/>
      <c r="X116" s="149"/>
      <c r="Y116" s="149"/>
      <c r="Z116" s="149"/>
      <c r="AA116" s="216"/>
      <c r="AB116" s="619"/>
      <c r="AC116" s="150"/>
      <c r="AD116" s="151"/>
    </row>
    <row r="117" spans="1:30" s="592" customFormat="1">
      <c r="A117" s="576"/>
      <c r="B117" s="581"/>
      <c r="D117" s="576"/>
      <c r="E117" s="1938"/>
      <c r="F117" s="157"/>
      <c r="G117" s="149"/>
      <c r="H117" s="149"/>
      <c r="I117" s="149"/>
      <c r="J117" s="149"/>
      <c r="K117" s="149"/>
      <c r="L117" s="149"/>
      <c r="M117" s="149"/>
      <c r="N117" s="149"/>
      <c r="O117" s="149"/>
      <c r="P117" s="149"/>
      <c r="Q117" s="149"/>
      <c r="R117" s="149"/>
      <c r="S117" s="149"/>
      <c r="T117" s="149"/>
      <c r="U117" s="149"/>
      <c r="V117" s="149"/>
      <c r="W117" s="149"/>
      <c r="X117" s="149"/>
      <c r="Y117" s="149"/>
      <c r="Z117" s="149"/>
      <c r="AA117" s="216"/>
      <c r="AB117" s="619"/>
      <c r="AC117" s="150"/>
      <c r="AD117" s="151"/>
    </row>
    <row r="118" spans="1:30" s="592" customFormat="1">
      <c r="A118" s="576"/>
      <c r="B118" s="581"/>
      <c r="D118" s="576"/>
      <c r="E118" s="1938"/>
      <c r="F118" s="157"/>
      <c r="G118" s="149"/>
      <c r="H118" s="149"/>
      <c r="I118" s="149"/>
      <c r="J118" s="149"/>
      <c r="K118" s="149"/>
      <c r="L118" s="149"/>
      <c r="M118" s="149"/>
      <c r="N118" s="149"/>
      <c r="O118" s="149"/>
      <c r="P118" s="149"/>
      <c r="Q118" s="149"/>
      <c r="R118" s="149"/>
      <c r="S118" s="149"/>
      <c r="T118" s="149"/>
      <c r="U118" s="149"/>
      <c r="V118" s="149"/>
      <c r="W118" s="149"/>
      <c r="X118" s="149"/>
      <c r="Y118" s="149"/>
      <c r="Z118" s="149"/>
      <c r="AA118" s="216"/>
      <c r="AB118" s="619"/>
      <c r="AC118" s="150"/>
      <c r="AD118" s="151"/>
    </row>
    <row r="119" spans="1:30" s="592" customFormat="1">
      <c r="A119" s="576"/>
      <c r="B119" s="581"/>
      <c r="C119" s="581"/>
      <c r="D119" s="576"/>
      <c r="E119" s="1938"/>
      <c r="F119" s="157"/>
      <c r="G119" s="149"/>
      <c r="H119" s="149"/>
      <c r="I119" s="149"/>
      <c r="J119" s="149"/>
      <c r="K119" s="149"/>
      <c r="L119" s="149"/>
      <c r="M119" s="149"/>
      <c r="N119" s="149"/>
      <c r="O119" s="149"/>
      <c r="P119" s="149"/>
      <c r="Q119" s="149"/>
      <c r="R119" s="149"/>
      <c r="S119" s="149"/>
      <c r="T119" s="149"/>
      <c r="U119" s="149"/>
      <c r="V119" s="149"/>
      <c r="W119" s="149"/>
      <c r="X119" s="149"/>
      <c r="Y119" s="149"/>
      <c r="Z119" s="149"/>
      <c r="AA119" s="216"/>
      <c r="AB119" s="619"/>
      <c r="AC119" s="150"/>
      <c r="AD119" s="151"/>
    </row>
    <row r="120" spans="1:30" s="592" customFormat="1">
      <c r="A120" s="576"/>
      <c r="B120" s="581"/>
      <c r="C120" s="581"/>
      <c r="D120" s="576"/>
      <c r="E120" s="1938"/>
      <c r="F120" s="157"/>
      <c r="G120" s="149"/>
      <c r="H120" s="149"/>
      <c r="I120" s="149"/>
      <c r="J120" s="149"/>
      <c r="K120" s="149"/>
      <c r="L120" s="149"/>
      <c r="M120" s="149"/>
      <c r="N120" s="149"/>
      <c r="O120" s="149"/>
      <c r="P120" s="149"/>
      <c r="Q120" s="149"/>
      <c r="R120" s="149"/>
      <c r="S120" s="149"/>
      <c r="T120" s="149"/>
      <c r="U120" s="149"/>
      <c r="V120" s="149"/>
      <c r="W120" s="149"/>
      <c r="X120" s="149"/>
      <c r="Y120" s="149"/>
      <c r="Z120" s="149"/>
      <c r="AA120" s="216"/>
      <c r="AB120" s="619"/>
      <c r="AC120" s="150"/>
      <c r="AD120" s="151"/>
    </row>
    <row r="121" spans="1:30" s="684" customFormat="1">
      <c r="A121" s="680"/>
      <c r="B121" s="682"/>
      <c r="C121" s="682"/>
      <c r="D121" s="680"/>
      <c r="E121" s="1938"/>
      <c r="F121" s="157"/>
      <c r="G121" s="149"/>
      <c r="H121" s="149"/>
      <c r="I121" s="149"/>
      <c r="J121" s="149"/>
      <c r="K121" s="149"/>
      <c r="L121" s="149"/>
      <c r="M121" s="149"/>
      <c r="N121" s="149"/>
      <c r="O121" s="149"/>
      <c r="P121" s="149"/>
      <c r="Q121" s="149"/>
      <c r="R121" s="149"/>
      <c r="S121" s="149"/>
      <c r="T121" s="149"/>
      <c r="U121" s="149"/>
      <c r="V121" s="149"/>
      <c r="W121" s="149"/>
      <c r="X121" s="149"/>
      <c r="Y121" s="149"/>
      <c r="Z121" s="149"/>
      <c r="AA121" s="216"/>
      <c r="AB121" s="701"/>
      <c r="AC121" s="150"/>
      <c r="AD121" s="151"/>
    </row>
    <row r="122" spans="1:30" s="769" customFormat="1" ht="5.25" customHeight="1">
      <c r="A122" s="747"/>
      <c r="B122" s="742"/>
      <c r="C122" s="742"/>
      <c r="D122" s="747"/>
      <c r="E122" s="747"/>
      <c r="F122" s="157"/>
      <c r="G122" s="149"/>
      <c r="H122" s="149"/>
      <c r="I122" s="149"/>
      <c r="J122" s="149"/>
      <c r="K122" s="149"/>
      <c r="L122" s="149"/>
      <c r="M122" s="149"/>
      <c r="N122" s="149"/>
      <c r="O122" s="149"/>
      <c r="P122" s="149"/>
      <c r="Q122" s="149"/>
      <c r="R122" s="149"/>
      <c r="S122" s="149"/>
      <c r="T122" s="149"/>
      <c r="U122" s="149"/>
      <c r="V122" s="149"/>
      <c r="W122" s="149"/>
      <c r="X122" s="149"/>
      <c r="Y122" s="149"/>
      <c r="Z122" s="149"/>
      <c r="AA122" s="216"/>
      <c r="AB122" s="785"/>
      <c r="AC122" s="150"/>
      <c r="AD122" s="151"/>
    </row>
    <row r="123" spans="1:30" s="769" customFormat="1">
      <c r="A123" s="727"/>
      <c r="B123" s="728"/>
      <c r="C123" s="728"/>
      <c r="D123" s="727"/>
      <c r="E123" s="727"/>
      <c r="F123" s="157"/>
      <c r="G123" s="149"/>
      <c r="H123" s="149"/>
      <c r="I123" s="149"/>
      <c r="J123" s="149"/>
      <c r="K123" s="149"/>
      <c r="L123" s="149"/>
      <c r="M123" s="149"/>
      <c r="N123" s="149"/>
      <c r="O123" s="149"/>
      <c r="P123" s="149"/>
      <c r="Q123" s="149"/>
      <c r="R123" s="149"/>
      <c r="S123" s="149"/>
      <c r="T123" s="149"/>
      <c r="U123" s="149"/>
      <c r="V123" s="149"/>
      <c r="W123" s="149"/>
      <c r="X123" s="149"/>
      <c r="Y123" s="149"/>
      <c r="Z123" s="149"/>
      <c r="AA123" s="216"/>
      <c r="AB123" s="731"/>
      <c r="AC123" s="150"/>
      <c r="AD123" s="151"/>
    </row>
    <row r="124" spans="1:30" s="592" customFormat="1">
      <c r="A124" s="1304" t="s">
        <v>1082</v>
      </c>
      <c r="B124" s="728">
        <v>6</v>
      </c>
      <c r="C124" s="1264" t="s">
        <v>1198</v>
      </c>
      <c r="D124" s="1265" t="s">
        <v>447</v>
      </c>
      <c r="E124" s="1304" t="s">
        <v>1384</v>
      </c>
      <c r="F124" s="157"/>
      <c r="G124" s="1268" t="s">
        <v>71</v>
      </c>
      <c r="H124" s="1268"/>
      <c r="I124" s="1268"/>
      <c r="J124" s="1268"/>
      <c r="K124" s="1268"/>
      <c r="L124" s="1268"/>
      <c r="M124" s="1268"/>
      <c r="N124" s="1246" t="s">
        <v>154</v>
      </c>
      <c r="O124" s="1246"/>
      <c r="P124" s="1246"/>
      <c r="Q124" s="1246"/>
      <c r="R124" s="1246"/>
      <c r="S124" s="1246"/>
      <c r="T124" s="1246"/>
      <c r="U124" s="1246"/>
      <c r="V124" s="1246"/>
      <c r="W124" s="149"/>
      <c r="X124" s="149"/>
      <c r="Y124" s="149"/>
      <c r="Z124" s="149"/>
      <c r="AA124" s="216"/>
      <c r="AB124" s="1261" t="s">
        <v>558</v>
      </c>
      <c r="AC124" s="1262"/>
      <c r="AD124" s="1263"/>
    </row>
    <row r="125" spans="1:30" s="592" customFormat="1">
      <c r="A125" s="1304"/>
      <c r="B125" s="728"/>
      <c r="C125" s="1264"/>
      <c r="D125" s="1265"/>
      <c r="E125" s="1938"/>
      <c r="F125" s="157"/>
      <c r="G125" s="1268"/>
      <c r="H125" s="1268"/>
      <c r="I125" s="1268"/>
      <c r="J125" s="1268"/>
      <c r="K125" s="1268"/>
      <c r="L125" s="1268"/>
      <c r="M125" s="1268"/>
      <c r="N125" s="1246"/>
      <c r="O125" s="1246"/>
      <c r="P125" s="1246"/>
      <c r="Q125" s="1246"/>
      <c r="R125" s="1246"/>
      <c r="S125" s="1246"/>
      <c r="T125" s="1246"/>
      <c r="U125" s="1246"/>
      <c r="V125" s="1246"/>
      <c r="W125" s="149"/>
      <c r="X125" s="149"/>
      <c r="Y125" s="149"/>
      <c r="Z125" s="149"/>
      <c r="AA125" s="216"/>
      <c r="AB125" s="1261"/>
      <c r="AC125" s="1262"/>
      <c r="AD125" s="1263"/>
    </row>
    <row r="126" spans="1:30" s="592" customFormat="1">
      <c r="A126" s="1304"/>
      <c r="B126" s="728"/>
      <c r="C126" s="1264"/>
      <c r="D126" s="727"/>
      <c r="E126" s="1938"/>
      <c r="F126" s="157"/>
      <c r="G126" s="149"/>
      <c r="H126" s="149"/>
      <c r="I126" s="149"/>
      <c r="J126" s="149"/>
      <c r="K126" s="149"/>
      <c r="L126" s="149"/>
      <c r="M126" s="149"/>
      <c r="N126" s="149"/>
      <c r="O126" s="149"/>
      <c r="P126" s="149"/>
      <c r="Q126" s="149"/>
      <c r="R126" s="149"/>
      <c r="S126" s="149"/>
      <c r="T126" s="149"/>
      <c r="U126" s="149"/>
      <c r="V126" s="149"/>
      <c r="W126" s="149"/>
      <c r="X126" s="149"/>
      <c r="Y126" s="149"/>
      <c r="Z126" s="149"/>
      <c r="AA126" s="216"/>
      <c r="AB126" s="731"/>
      <c r="AC126" s="150"/>
      <c r="AD126" s="151"/>
    </row>
    <row r="127" spans="1:30" s="592" customFormat="1" ht="13.5" customHeight="1">
      <c r="A127" s="1304"/>
      <c r="B127" s="728"/>
      <c r="C127" s="1264"/>
      <c r="D127" s="727"/>
      <c r="E127" s="1938"/>
      <c r="F127" s="157"/>
      <c r="G127" s="1946" t="s">
        <v>1322</v>
      </c>
      <c r="H127" s="1946"/>
      <c r="I127" s="1946"/>
      <c r="J127" s="1946"/>
      <c r="K127" s="1946"/>
      <c r="L127" s="1946"/>
      <c r="M127" s="1946"/>
      <c r="N127" s="1946"/>
      <c r="O127" s="1946"/>
      <c r="P127" s="1946"/>
      <c r="Q127" s="1946"/>
      <c r="R127" s="1946"/>
      <c r="S127" s="1946"/>
      <c r="T127" s="1946"/>
      <c r="U127" s="1946"/>
      <c r="V127" s="1946"/>
      <c r="W127" s="1946"/>
      <c r="X127" s="1946"/>
      <c r="Y127" s="1946"/>
      <c r="Z127" s="1946"/>
      <c r="AA127" s="216"/>
      <c r="AB127" s="731"/>
      <c r="AC127" s="150"/>
      <c r="AD127" s="151"/>
    </row>
    <row r="128" spans="1:30" s="592" customFormat="1">
      <c r="A128" s="1304"/>
      <c r="B128" s="728"/>
      <c r="C128" s="728"/>
      <c r="D128" s="727"/>
      <c r="E128" s="1938"/>
      <c r="F128" s="157"/>
      <c r="G128" s="1946"/>
      <c r="H128" s="1946"/>
      <c r="I128" s="1946"/>
      <c r="J128" s="1946"/>
      <c r="K128" s="1946"/>
      <c r="L128" s="1946"/>
      <c r="M128" s="1946"/>
      <c r="N128" s="1946"/>
      <c r="O128" s="1946"/>
      <c r="P128" s="1946"/>
      <c r="Q128" s="1946"/>
      <c r="R128" s="1946"/>
      <c r="S128" s="1946"/>
      <c r="T128" s="1946"/>
      <c r="U128" s="1946"/>
      <c r="V128" s="1946"/>
      <c r="W128" s="1946"/>
      <c r="X128" s="1946"/>
      <c r="Y128" s="1946"/>
      <c r="Z128" s="1946"/>
      <c r="AA128" s="216"/>
      <c r="AB128" s="731"/>
      <c r="AC128" s="150"/>
      <c r="AD128" s="151"/>
    </row>
    <row r="129" spans="1:30" s="769" customFormat="1">
      <c r="A129" s="747"/>
      <c r="B129" s="742"/>
      <c r="C129" s="742"/>
      <c r="D129" s="747"/>
      <c r="E129" s="1938"/>
      <c r="F129" s="157"/>
      <c r="G129" s="1946"/>
      <c r="H129" s="1946"/>
      <c r="I129" s="1946"/>
      <c r="J129" s="1946"/>
      <c r="K129" s="1946"/>
      <c r="L129" s="1946"/>
      <c r="M129" s="1946"/>
      <c r="N129" s="1946"/>
      <c r="O129" s="1946"/>
      <c r="P129" s="1946"/>
      <c r="Q129" s="1946"/>
      <c r="R129" s="1946"/>
      <c r="S129" s="1946"/>
      <c r="T129" s="1946"/>
      <c r="U129" s="1946"/>
      <c r="V129" s="1946"/>
      <c r="W129" s="1946"/>
      <c r="X129" s="1946"/>
      <c r="Y129" s="1946"/>
      <c r="Z129" s="1946"/>
      <c r="AA129" s="216"/>
      <c r="AB129" s="785"/>
      <c r="AC129" s="150"/>
      <c r="AD129" s="151"/>
    </row>
    <row r="130" spans="1:30" s="592" customFormat="1">
      <c r="A130" s="727"/>
      <c r="B130" s="728"/>
      <c r="C130" s="728"/>
      <c r="D130" s="727"/>
      <c r="E130" s="1938"/>
      <c r="F130" s="157"/>
      <c r="G130" s="1946"/>
      <c r="H130" s="1946"/>
      <c r="I130" s="1946"/>
      <c r="J130" s="1946"/>
      <c r="K130" s="1946"/>
      <c r="L130" s="1946"/>
      <c r="M130" s="1946"/>
      <c r="N130" s="1946"/>
      <c r="O130" s="1946"/>
      <c r="P130" s="1946"/>
      <c r="Q130" s="1946"/>
      <c r="R130" s="1946"/>
      <c r="S130" s="1946"/>
      <c r="T130" s="1946"/>
      <c r="U130" s="1946"/>
      <c r="V130" s="1946"/>
      <c r="W130" s="1946"/>
      <c r="X130" s="1946"/>
      <c r="Y130" s="1946"/>
      <c r="Z130" s="1946"/>
      <c r="AA130" s="216"/>
      <c r="AB130" s="731"/>
      <c r="AC130" s="150"/>
      <c r="AD130" s="151"/>
    </row>
    <row r="131" spans="1:30" s="592" customFormat="1" ht="4.5" customHeight="1">
      <c r="A131" s="727"/>
      <c r="B131" s="728"/>
      <c r="C131" s="728"/>
      <c r="D131" s="727"/>
      <c r="E131" s="732"/>
      <c r="F131" s="157"/>
      <c r="G131" s="1946"/>
      <c r="H131" s="1946"/>
      <c r="I131" s="1946"/>
      <c r="J131" s="1946"/>
      <c r="K131" s="1946"/>
      <c r="L131" s="1946"/>
      <c r="M131" s="1946"/>
      <c r="N131" s="1946"/>
      <c r="O131" s="1946"/>
      <c r="P131" s="1946"/>
      <c r="Q131" s="1946"/>
      <c r="R131" s="1946"/>
      <c r="S131" s="1946"/>
      <c r="T131" s="1946"/>
      <c r="U131" s="1946"/>
      <c r="V131" s="1946"/>
      <c r="W131" s="1946"/>
      <c r="X131" s="1946"/>
      <c r="Y131" s="1946"/>
      <c r="Z131" s="1946"/>
      <c r="AA131" s="216"/>
      <c r="AB131" s="731"/>
      <c r="AC131" s="150"/>
      <c r="AD131" s="151"/>
    </row>
    <row r="132" spans="1:30" s="592" customFormat="1" ht="13.5" customHeight="1">
      <c r="A132" s="727"/>
      <c r="B132" s="728"/>
      <c r="C132" s="728"/>
      <c r="D132" s="727"/>
      <c r="E132" s="1304" t="s">
        <v>1386</v>
      </c>
      <c r="F132" s="157"/>
      <c r="G132" s="1946"/>
      <c r="H132" s="1946"/>
      <c r="I132" s="1946"/>
      <c r="J132" s="1946"/>
      <c r="K132" s="1946"/>
      <c r="L132" s="1946"/>
      <c r="M132" s="1946"/>
      <c r="N132" s="1946"/>
      <c r="O132" s="1946"/>
      <c r="P132" s="1946"/>
      <c r="Q132" s="1946"/>
      <c r="R132" s="1946"/>
      <c r="S132" s="1946"/>
      <c r="T132" s="1946"/>
      <c r="U132" s="1946"/>
      <c r="V132" s="1946"/>
      <c r="W132" s="1946"/>
      <c r="X132" s="1946"/>
      <c r="Y132" s="1946"/>
      <c r="Z132" s="1946"/>
      <c r="AA132" s="216"/>
      <c r="AB132" s="731"/>
      <c r="AC132" s="150"/>
      <c r="AD132" s="151"/>
    </row>
    <row r="133" spans="1:30" s="592" customFormat="1">
      <c r="A133" s="727"/>
      <c r="B133" s="728"/>
      <c r="C133" s="728"/>
      <c r="D133" s="727"/>
      <c r="E133" s="1938"/>
      <c r="F133" s="157"/>
      <c r="G133" s="1946"/>
      <c r="H133" s="1946"/>
      <c r="I133" s="1946"/>
      <c r="J133" s="1946"/>
      <c r="K133" s="1946"/>
      <c r="L133" s="1946"/>
      <c r="M133" s="1946"/>
      <c r="N133" s="1946"/>
      <c r="O133" s="1946"/>
      <c r="P133" s="1946"/>
      <c r="Q133" s="1946"/>
      <c r="R133" s="1946"/>
      <c r="S133" s="1946"/>
      <c r="T133" s="1946"/>
      <c r="U133" s="1946"/>
      <c r="V133" s="1946"/>
      <c r="W133" s="1946"/>
      <c r="X133" s="1946"/>
      <c r="Y133" s="1946"/>
      <c r="Z133" s="1946"/>
      <c r="AA133" s="216"/>
      <c r="AB133" s="731"/>
      <c r="AC133" s="150"/>
      <c r="AD133" s="151"/>
    </row>
    <row r="134" spans="1:30" s="592" customFormat="1">
      <c r="A134" s="727"/>
      <c r="B134" s="728"/>
      <c r="C134" s="728"/>
      <c r="D134" s="727"/>
      <c r="E134" s="1938"/>
      <c r="F134" s="157"/>
      <c r="G134" s="1946"/>
      <c r="H134" s="1946"/>
      <c r="I134" s="1946"/>
      <c r="J134" s="1946"/>
      <c r="K134" s="1946"/>
      <c r="L134" s="1946"/>
      <c r="M134" s="1946"/>
      <c r="N134" s="1946"/>
      <c r="O134" s="1946"/>
      <c r="P134" s="1946"/>
      <c r="Q134" s="1946"/>
      <c r="R134" s="1946"/>
      <c r="S134" s="1946"/>
      <c r="T134" s="1946"/>
      <c r="U134" s="1946"/>
      <c r="V134" s="1946"/>
      <c r="W134" s="1946"/>
      <c r="X134" s="1946"/>
      <c r="Y134" s="1946"/>
      <c r="Z134" s="1946"/>
      <c r="AA134" s="216"/>
      <c r="AB134" s="731"/>
      <c r="AC134" s="150"/>
      <c r="AD134" s="151"/>
    </row>
    <row r="135" spans="1:30" s="769" customFormat="1">
      <c r="A135" s="747"/>
      <c r="B135" s="742"/>
      <c r="C135" s="742"/>
      <c r="D135" s="747"/>
      <c r="E135" s="1938"/>
      <c r="F135" s="157"/>
      <c r="G135" s="1946"/>
      <c r="H135" s="1946"/>
      <c r="I135" s="1946"/>
      <c r="J135" s="1946"/>
      <c r="K135" s="1946"/>
      <c r="L135" s="1946"/>
      <c r="M135" s="1946"/>
      <c r="N135" s="1946"/>
      <c r="O135" s="1946"/>
      <c r="P135" s="1946"/>
      <c r="Q135" s="1946"/>
      <c r="R135" s="1946"/>
      <c r="S135" s="1946"/>
      <c r="T135" s="1946"/>
      <c r="U135" s="1946"/>
      <c r="V135" s="1946"/>
      <c r="W135" s="1946"/>
      <c r="X135" s="1946"/>
      <c r="Y135" s="1946"/>
      <c r="Z135" s="1946"/>
      <c r="AA135" s="216"/>
      <c r="AB135" s="785"/>
      <c r="AC135" s="150"/>
      <c r="AD135" s="151"/>
    </row>
    <row r="136" spans="1:30" s="592" customFormat="1">
      <c r="A136" s="727"/>
      <c r="B136" s="728"/>
      <c r="C136" s="728"/>
      <c r="D136" s="727"/>
      <c r="E136" s="1938"/>
      <c r="F136" s="157"/>
      <c r="G136" s="1946"/>
      <c r="H136" s="1946"/>
      <c r="I136" s="1946"/>
      <c r="J136" s="1946"/>
      <c r="K136" s="1946"/>
      <c r="L136" s="1946"/>
      <c r="M136" s="1946"/>
      <c r="N136" s="1946"/>
      <c r="O136" s="1946"/>
      <c r="P136" s="1946"/>
      <c r="Q136" s="1946"/>
      <c r="R136" s="1946"/>
      <c r="S136" s="1946"/>
      <c r="T136" s="1946"/>
      <c r="U136" s="1946"/>
      <c r="V136" s="1946"/>
      <c r="W136" s="1946"/>
      <c r="X136" s="1946"/>
      <c r="Y136" s="1946"/>
      <c r="Z136" s="1946"/>
      <c r="AA136" s="216"/>
      <c r="AB136" s="731"/>
      <c r="AC136" s="150"/>
      <c r="AD136" s="151"/>
    </row>
    <row r="137" spans="1:30" s="592" customFormat="1" ht="7.35" customHeight="1">
      <c r="A137" s="727"/>
      <c r="B137" s="728"/>
      <c r="C137" s="728"/>
      <c r="D137" s="727"/>
      <c r="E137" s="1938"/>
      <c r="F137" s="157"/>
      <c r="G137" s="1946"/>
      <c r="H137" s="1946"/>
      <c r="I137" s="1946"/>
      <c r="J137" s="1946"/>
      <c r="K137" s="1946"/>
      <c r="L137" s="1946"/>
      <c r="M137" s="1946"/>
      <c r="N137" s="1946"/>
      <c r="O137" s="1946"/>
      <c r="P137" s="1946"/>
      <c r="Q137" s="1946"/>
      <c r="R137" s="1946"/>
      <c r="S137" s="1946"/>
      <c r="T137" s="1946"/>
      <c r="U137" s="1946"/>
      <c r="V137" s="1946"/>
      <c r="W137" s="1946"/>
      <c r="X137" s="1946"/>
      <c r="Y137" s="1946"/>
      <c r="Z137" s="1946"/>
      <c r="AA137" s="216"/>
      <c r="AB137" s="731"/>
      <c r="AC137" s="150"/>
      <c r="AD137" s="151"/>
    </row>
    <row r="138" spans="1:30" s="769" customFormat="1">
      <c r="A138" s="747"/>
      <c r="B138" s="742"/>
      <c r="C138" s="742"/>
      <c r="D138" s="747"/>
      <c r="E138" s="1947" t="s">
        <v>1395</v>
      </c>
      <c r="F138" s="157"/>
      <c r="G138" s="149"/>
      <c r="H138" s="149"/>
      <c r="I138" s="149"/>
      <c r="J138" s="149"/>
      <c r="K138" s="149"/>
      <c r="L138" s="149"/>
      <c r="M138" s="149"/>
      <c r="N138" s="149"/>
      <c r="O138" s="149"/>
      <c r="P138" s="149"/>
      <c r="Q138" s="149"/>
      <c r="R138" s="149"/>
      <c r="S138" s="149"/>
      <c r="T138" s="149"/>
      <c r="U138" s="149"/>
      <c r="V138" s="149"/>
      <c r="W138" s="149"/>
      <c r="X138" s="149"/>
      <c r="Y138" s="149"/>
      <c r="Z138" s="149"/>
      <c r="AA138" s="216"/>
      <c r="AB138" s="785"/>
      <c r="AC138" s="150"/>
      <c r="AD138" s="151"/>
    </row>
    <row r="139" spans="1:30" s="769" customFormat="1">
      <c r="A139" s="747"/>
      <c r="B139" s="742"/>
      <c r="C139" s="742"/>
      <c r="D139" s="747"/>
      <c r="E139" s="1947"/>
      <c r="F139" s="157"/>
      <c r="G139" s="149"/>
      <c r="H139" s="149"/>
      <c r="I139" s="149"/>
      <c r="J139" s="149"/>
      <c r="K139" s="149"/>
      <c r="L139" s="149"/>
      <c r="M139" s="149"/>
      <c r="N139" s="149"/>
      <c r="O139" s="149"/>
      <c r="P139" s="149"/>
      <c r="Q139" s="149"/>
      <c r="R139" s="149"/>
      <c r="S139" s="149"/>
      <c r="T139" s="149"/>
      <c r="U139" s="149"/>
      <c r="V139" s="149"/>
      <c r="W139" s="149"/>
      <c r="X139" s="149"/>
      <c r="Y139" s="149"/>
      <c r="Z139" s="149"/>
      <c r="AA139" s="216"/>
      <c r="AB139" s="785"/>
      <c r="AC139" s="150"/>
      <c r="AD139" s="151"/>
    </row>
    <row r="140" spans="1:30" s="769" customFormat="1">
      <c r="A140" s="747"/>
      <c r="B140" s="742"/>
      <c r="C140" s="742"/>
      <c r="D140" s="747"/>
      <c r="E140" s="1947"/>
      <c r="F140" s="157"/>
      <c r="G140" s="149"/>
      <c r="H140" s="149"/>
      <c r="I140" s="149"/>
      <c r="J140" s="149"/>
      <c r="K140" s="149"/>
      <c r="L140" s="149"/>
      <c r="M140" s="149"/>
      <c r="N140" s="149"/>
      <c r="O140" s="149"/>
      <c r="P140" s="149"/>
      <c r="Q140" s="149"/>
      <c r="R140" s="149"/>
      <c r="S140" s="149"/>
      <c r="T140" s="149"/>
      <c r="U140" s="149"/>
      <c r="V140" s="149"/>
      <c r="W140" s="149"/>
      <c r="X140" s="149"/>
      <c r="Y140" s="149"/>
      <c r="Z140" s="149"/>
      <c r="AA140" s="216"/>
      <c r="AB140" s="785"/>
      <c r="AC140" s="150"/>
      <c r="AD140" s="151"/>
    </row>
    <row r="141" spans="1:30" s="769" customFormat="1">
      <c r="A141" s="747"/>
      <c r="B141" s="742"/>
      <c r="C141" s="742"/>
      <c r="D141" s="747"/>
      <c r="E141" s="1947"/>
      <c r="F141" s="157"/>
      <c r="G141" s="149"/>
      <c r="H141" s="149"/>
      <c r="I141" s="149"/>
      <c r="J141" s="149"/>
      <c r="K141" s="149"/>
      <c r="L141" s="149"/>
      <c r="M141" s="149"/>
      <c r="N141" s="149"/>
      <c r="O141" s="149"/>
      <c r="P141" s="149"/>
      <c r="Q141" s="149"/>
      <c r="R141" s="149"/>
      <c r="S141" s="149"/>
      <c r="T141" s="149"/>
      <c r="U141" s="149"/>
      <c r="V141" s="149"/>
      <c r="W141" s="149"/>
      <c r="X141" s="149"/>
      <c r="Y141" s="149"/>
      <c r="Z141" s="149"/>
      <c r="AA141" s="216"/>
      <c r="AB141" s="785"/>
      <c r="AC141" s="150"/>
      <c r="AD141" s="151"/>
    </row>
    <row r="142" spans="1:30" s="592" customFormat="1">
      <c r="A142" s="733"/>
      <c r="B142" s="730"/>
      <c r="C142" s="730"/>
      <c r="D142" s="733"/>
      <c r="E142" s="1948"/>
      <c r="F142" s="372"/>
      <c r="G142" s="241"/>
      <c r="H142" s="241"/>
      <c r="I142" s="241"/>
      <c r="J142" s="241"/>
      <c r="K142" s="241"/>
      <c r="L142" s="241"/>
      <c r="M142" s="241"/>
      <c r="N142" s="241"/>
      <c r="O142" s="241"/>
      <c r="P142" s="241"/>
      <c r="Q142" s="241"/>
      <c r="R142" s="241"/>
      <c r="S142" s="241"/>
      <c r="T142" s="241"/>
      <c r="U142" s="241"/>
      <c r="V142" s="241"/>
      <c r="W142" s="241"/>
      <c r="X142" s="241"/>
      <c r="Y142" s="241"/>
      <c r="Z142" s="241"/>
      <c r="AA142" s="373"/>
      <c r="AB142" s="242"/>
      <c r="AC142" s="243"/>
      <c r="AD142" s="244"/>
    </row>
    <row r="143" spans="1:30" s="592" customFormat="1" ht="6.75" customHeight="1">
      <c r="A143" s="576"/>
      <c r="B143" s="581"/>
      <c r="C143" s="581"/>
      <c r="D143" s="576"/>
      <c r="E143" s="727"/>
      <c r="F143" s="157"/>
      <c r="G143" s="149"/>
      <c r="H143" s="149"/>
      <c r="I143" s="149"/>
      <c r="J143" s="149"/>
      <c r="K143" s="149"/>
      <c r="L143" s="149"/>
      <c r="M143" s="149"/>
      <c r="N143" s="149"/>
      <c r="O143" s="149"/>
      <c r="P143" s="149"/>
      <c r="Q143" s="149"/>
      <c r="R143" s="149"/>
      <c r="S143" s="149"/>
      <c r="T143" s="149"/>
      <c r="U143" s="149"/>
      <c r="V143" s="149"/>
      <c r="W143" s="149"/>
      <c r="X143" s="149"/>
      <c r="Y143" s="149"/>
      <c r="Z143" s="149"/>
      <c r="AA143" s="216"/>
      <c r="AB143" s="619"/>
      <c r="AC143" s="150"/>
      <c r="AD143" s="151"/>
    </row>
    <row r="144" spans="1:30" s="592" customFormat="1">
      <c r="A144" s="576"/>
      <c r="B144" s="581"/>
      <c r="C144" s="581"/>
      <c r="D144" s="576"/>
      <c r="E144" s="1304" t="s">
        <v>1387</v>
      </c>
      <c r="F144" s="157"/>
      <c r="G144" s="149"/>
      <c r="H144" s="149"/>
      <c r="I144" s="149"/>
      <c r="J144" s="149"/>
      <c r="K144" s="149"/>
      <c r="L144" s="149"/>
      <c r="M144" s="149"/>
      <c r="N144" s="149"/>
      <c r="O144" s="149"/>
      <c r="P144" s="149"/>
      <c r="Q144" s="149"/>
      <c r="R144" s="149"/>
      <c r="S144" s="149"/>
      <c r="T144" s="149"/>
      <c r="U144" s="149"/>
      <c r="V144" s="149"/>
      <c r="W144" s="149"/>
      <c r="X144" s="149"/>
      <c r="Y144" s="149"/>
      <c r="Z144" s="149"/>
      <c r="AA144" s="216"/>
      <c r="AB144" s="619"/>
      <c r="AC144" s="150"/>
      <c r="AD144" s="151"/>
    </row>
    <row r="145" spans="1:30" s="592" customFormat="1">
      <c r="A145" s="576"/>
      <c r="B145" s="581"/>
      <c r="C145" s="581"/>
      <c r="D145" s="576"/>
      <c r="E145" s="1938"/>
      <c r="F145" s="157"/>
      <c r="G145" s="149"/>
      <c r="H145" s="149"/>
      <c r="I145" s="149"/>
      <c r="J145" s="149"/>
      <c r="K145" s="149"/>
      <c r="L145" s="149"/>
      <c r="M145" s="149"/>
      <c r="N145" s="149"/>
      <c r="O145" s="149"/>
      <c r="P145" s="149"/>
      <c r="Q145" s="149"/>
      <c r="R145" s="149"/>
      <c r="S145" s="149"/>
      <c r="T145" s="149"/>
      <c r="U145" s="149"/>
      <c r="V145" s="149"/>
      <c r="W145" s="149"/>
      <c r="X145" s="149"/>
      <c r="Y145" s="149"/>
      <c r="Z145" s="149"/>
      <c r="AA145" s="216"/>
      <c r="AB145" s="619"/>
      <c r="AC145" s="150"/>
      <c r="AD145" s="151"/>
    </row>
    <row r="146" spans="1:30" s="684" customFormat="1" ht="11.25" customHeight="1">
      <c r="A146" s="680"/>
      <c r="B146" s="682"/>
      <c r="C146" s="682"/>
      <c r="D146" s="680"/>
      <c r="E146" s="1938"/>
      <c r="F146" s="157"/>
      <c r="G146" s="149"/>
      <c r="H146" s="149"/>
      <c r="I146" s="149"/>
      <c r="J146" s="149"/>
      <c r="K146" s="149"/>
      <c r="L146" s="149"/>
      <c r="M146" s="149"/>
      <c r="N146" s="149"/>
      <c r="O146" s="149"/>
      <c r="P146" s="149"/>
      <c r="Q146" s="149"/>
      <c r="R146" s="149"/>
      <c r="S146" s="149"/>
      <c r="T146" s="149"/>
      <c r="U146" s="149"/>
      <c r="V146" s="149"/>
      <c r="W146" s="149"/>
      <c r="X146" s="149"/>
      <c r="Y146" s="149"/>
      <c r="Z146" s="149"/>
      <c r="AA146" s="216"/>
      <c r="AB146" s="701"/>
      <c r="AC146" s="150"/>
      <c r="AD146" s="151"/>
    </row>
    <row r="147" spans="1:30" s="729" customFormat="1" ht="13.5" customHeight="1">
      <c r="A147" s="727"/>
      <c r="B147" s="728"/>
      <c r="C147" s="728"/>
      <c r="D147" s="727"/>
      <c r="E147" s="1938"/>
      <c r="F147" s="157"/>
      <c r="G147" s="149"/>
      <c r="H147" s="149"/>
      <c r="I147" s="149"/>
      <c r="J147" s="149"/>
      <c r="K147" s="149"/>
      <c r="L147" s="149"/>
      <c r="M147" s="149"/>
      <c r="N147" s="149"/>
      <c r="O147" s="149"/>
      <c r="P147" s="149"/>
      <c r="Q147" s="149"/>
      <c r="R147" s="149"/>
      <c r="S147" s="149"/>
      <c r="T147" s="149"/>
      <c r="U147" s="149"/>
      <c r="V147" s="149"/>
      <c r="W147" s="149"/>
      <c r="X147" s="149"/>
      <c r="Y147" s="149"/>
      <c r="Z147" s="149"/>
      <c r="AA147" s="216"/>
      <c r="AB147" s="731"/>
      <c r="AC147" s="150"/>
      <c r="AD147" s="151"/>
    </row>
    <row r="148" spans="1:30" s="729" customFormat="1" ht="13.5" customHeight="1">
      <c r="A148" s="727"/>
      <c r="B148" s="728"/>
      <c r="C148" s="728"/>
      <c r="D148" s="727"/>
      <c r="E148" s="1938"/>
      <c r="F148" s="157"/>
      <c r="G148" s="149"/>
      <c r="H148" s="149"/>
      <c r="I148" s="149"/>
      <c r="J148" s="149"/>
      <c r="K148" s="149"/>
      <c r="L148" s="149"/>
      <c r="M148" s="149"/>
      <c r="N148" s="149"/>
      <c r="O148" s="149"/>
      <c r="P148" s="149"/>
      <c r="Q148" s="149"/>
      <c r="R148" s="149"/>
      <c r="S148" s="149"/>
      <c r="T148" s="149"/>
      <c r="U148" s="149"/>
      <c r="V148" s="149"/>
      <c r="W148" s="149"/>
      <c r="X148" s="149"/>
      <c r="Y148" s="149"/>
      <c r="Z148" s="149"/>
      <c r="AA148" s="216"/>
      <c r="AB148" s="731"/>
      <c r="AC148" s="150"/>
      <c r="AD148" s="151"/>
    </row>
    <row r="149" spans="1:30" s="729" customFormat="1" ht="13.5" customHeight="1">
      <c r="A149" s="727"/>
      <c r="B149" s="728"/>
      <c r="C149" s="728"/>
      <c r="D149" s="727"/>
      <c r="E149" s="1938"/>
      <c r="F149" s="157"/>
      <c r="G149" s="149"/>
      <c r="H149" s="149"/>
      <c r="I149" s="149"/>
      <c r="J149" s="149"/>
      <c r="K149" s="149"/>
      <c r="L149" s="149"/>
      <c r="M149" s="149"/>
      <c r="N149" s="149"/>
      <c r="O149" s="149"/>
      <c r="P149" s="149"/>
      <c r="Q149" s="149"/>
      <c r="R149" s="149"/>
      <c r="S149" s="149"/>
      <c r="T149" s="149"/>
      <c r="U149" s="149"/>
      <c r="V149" s="149"/>
      <c r="W149" s="149"/>
      <c r="X149" s="149"/>
      <c r="Y149" s="149"/>
      <c r="Z149" s="149"/>
      <c r="AA149" s="216"/>
      <c r="AB149" s="731"/>
      <c r="AC149" s="150"/>
      <c r="AD149" s="151"/>
    </row>
    <row r="150" spans="1:30" s="729" customFormat="1" ht="13.5" customHeight="1">
      <c r="A150" s="727"/>
      <c r="B150" s="728"/>
      <c r="C150" s="728"/>
      <c r="D150" s="727"/>
      <c r="E150" s="1938"/>
      <c r="F150" s="157"/>
      <c r="G150" s="149"/>
      <c r="H150" s="149"/>
      <c r="I150" s="149"/>
      <c r="J150" s="149"/>
      <c r="K150" s="149"/>
      <c r="L150" s="149"/>
      <c r="M150" s="149"/>
      <c r="N150" s="149"/>
      <c r="O150" s="149"/>
      <c r="P150" s="149"/>
      <c r="Q150" s="149"/>
      <c r="R150" s="149"/>
      <c r="S150" s="149"/>
      <c r="T150" s="149"/>
      <c r="U150" s="149"/>
      <c r="V150" s="149"/>
      <c r="W150" s="149"/>
      <c r="X150" s="149"/>
      <c r="Y150" s="149"/>
      <c r="Z150" s="149"/>
      <c r="AA150" s="216"/>
      <c r="AB150" s="731"/>
      <c r="AC150" s="150"/>
      <c r="AD150" s="151"/>
    </row>
    <row r="151" spans="1:30" s="729" customFormat="1" ht="13.5" customHeight="1">
      <c r="A151" s="727"/>
      <c r="B151" s="728"/>
      <c r="C151" s="728"/>
      <c r="D151" s="727"/>
      <c r="E151" s="1938"/>
      <c r="F151" s="157"/>
      <c r="G151" s="149"/>
      <c r="H151" s="149"/>
      <c r="I151" s="149"/>
      <c r="J151" s="149"/>
      <c r="K151" s="149"/>
      <c r="L151" s="149"/>
      <c r="M151" s="149"/>
      <c r="N151" s="149"/>
      <c r="O151" s="149"/>
      <c r="P151" s="149"/>
      <c r="Q151" s="149"/>
      <c r="R151" s="149"/>
      <c r="S151" s="149"/>
      <c r="T151" s="149"/>
      <c r="U151" s="149"/>
      <c r="V151" s="149"/>
      <c r="W151" s="149"/>
      <c r="X151" s="149"/>
      <c r="Y151" s="149"/>
      <c r="Z151" s="149"/>
      <c r="AA151" s="216"/>
      <c r="AB151" s="731"/>
      <c r="AC151" s="150"/>
      <c r="AD151" s="151"/>
    </row>
    <row r="152" spans="1:30" s="729" customFormat="1" ht="13.5" customHeight="1">
      <c r="A152" s="727"/>
      <c r="B152" s="728"/>
      <c r="C152" s="728"/>
      <c r="D152" s="727"/>
      <c r="E152" s="1938"/>
      <c r="F152" s="157"/>
      <c r="G152" s="149"/>
      <c r="H152" s="149"/>
      <c r="I152" s="149"/>
      <c r="J152" s="149"/>
      <c r="K152" s="149"/>
      <c r="L152" s="149"/>
      <c r="M152" s="149"/>
      <c r="N152" s="149"/>
      <c r="O152" s="149"/>
      <c r="P152" s="149"/>
      <c r="Q152" s="149"/>
      <c r="R152" s="149"/>
      <c r="S152" s="149"/>
      <c r="T152" s="149"/>
      <c r="U152" s="149"/>
      <c r="V152" s="149"/>
      <c r="W152" s="149"/>
      <c r="X152" s="149"/>
      <c r="Y152" s="149"/>
      <c r="Z152" s="149"/>
      <c r="AA152" s="216"/>
      <c r="AB152" s="731"/>
      <c r="AC152" s="150"/>
      <c r="AD152" s="151"/>
    </row>
    <row r="153" spans="1:30" s="729" customFormat="1" ht="13.5" customHeight="1">
      <c r="A153" s="727"/>
      <c r="B153" s="728"/>
      <c r="C153" s="728"/>
      <c r="D153" s="727"/>
      <c r="E153" s="1938"/>
      <c r="F153" s="157"/>
      <c r="G153" s="149"/>
      <c r="H153" s="149"/>
      <c r="I153" s="149"/>
      <c r="J153" s="149"/>
      <c r="K153" s="149"/>
      <c r="L153" s="149"/>
      <c r="M153" s="149"/>
      <c r="N153" s="149"/>
      <c r="O153" s="149"/>
      <c r="P153" s="149"/>
      <c r="Q153" s="149"/>
      <c r="R153" s="149"/>
      <c r="S153" s="149"/>
      <c r="T153" s="149"/>
      <c r="U153" s="149"/>
      <c r="V153" s="149"/>
      <c r="W153" s="149"/>
      <c r="X153" s="149"/>
      <c r="Y153" s="149"/>
      <c r="Z153" s="149"/>
      <c r="AA153" s="216"/>
      <c r="AB153" s="731"/>
      <c r="AC153" s="150"/>
      <c r="AD153" s="151"/>
    </row>
    <row r="154" spans="1:30" s="729" customFormat="1" ht="13.5" customHeight="1">
      <c r="A154" s="727"/>
      <c r="B154" s="728"/>
      <c r="C154" s="728"/>
      <c r="D154" s="727"/>
      <c r="E154" s="1938"/>
      <c r="F154" s="157"/>
      <c r="G154" s="149"/>
      <c r="H154" s="149"/>
      <c r="I154" s="149"/>
      <c r="J154" s="149"/>
      <c r="K154" s="149"/>
      <c r="L154" s="149"/>
      <c r="M154" s="149"/>
      <c r="N154" s="149"/>
      <c r="O154" s="149"/>
      <c r="P154" s="149"/>
      <c r="Q154" s="149"/>
      <c r="R154" s="149"/>
      <c r="S154" s="149"/>
      <c r="T154" s="149"/>
      <c r="U154" s="149"/>
      <c r="V154" s="149"/>
      <c r="W154" s="149"/>
      <c r="X154" s="149"/>
      <c r="Y154" s="149"/>
      <c r="Z154" s="149"/>
      <c r="AA154" s="216"/>
      <c r="AB154" s="731"/>
      <c r="AC154" s="150"/>
      <c r="AD154" s="151"/>
    </row>
    <row r="155" spans="1:30" s="729" customFormat="1" ht="13.5" customHeight="1">
      <c r="A155" s="727"/>
      <c r="B155" s="728"/>
      <c r="C155" s="728"/>
      <c r="D155" s="727"/>
      <c r="E155" s="1938"/>
      <c r="F155" s="157"/>
      <c r="G155" s="149"/>
      <c r="H155" s="149"/>
      <c r="I155" s="149"/>
      <c r="J155" s="149"/>
      <c r="K155" s="149"/>
      <c r="L155" s="149"/>
      <c r="M155" s="149"/>
      <c r="N155" s="149"/>
      <c r="O155" s="149"/>
      <c r="P155" s="149"/>
      <c r="Q155" s="149"/>
      <c r="R155" s="149"/>
      <c r="S155" s="149"/>
      <c r="T155" s="149"/>
      <c r="U155" s="149"/>
      <c r="V155" s="149"/>
      <c r="W155" s="149"/>
      <c r="X155" s="149"/>
      <c r="Y155" s="149"/>
      <c r="Z155" s="149"/>
      <c r="AA155" s="216"/>
      <c r="AB155" s="731"/>
      <c r="AC155" s="150"/>
      <c r="AD155" s="151"/>
    </row>
    <row r="156" spans="1:30" s="769" customFormat="1" ht="13.5" customHeight="1">
      <c r="A156" s="747"/>
      <c r="B156" s="742"/>
      <c r="C156" s="742"/>
      <c r="D156" s="747"/>
      <c r="E156" s="1947" t="s">
        <v>1410</v>
      </c>
      <c r="F156" s="157"/>
      <c r="G156" s="149"/>
      <c r="H156" s="149"/>
      <c r="I156" s="149"/>
      <c r="J156" s="149"/>
      <c r="K156" s="149"/>
      <c r="L156" s="149"/>
      <c r="M156" s="149"/>
      <c r="N156" s="149"/>
      <c r="O156" s="149"/>
      <c r="P156" s="149"/>
      <c r="Q156" s="149"/>
      <c r="R156" s="149"/>
      <c r="S156" s="149"/>
      <c r="T156" s="149"/>
      <c r="U156" s="149"/>
      <c r="V156" s="149"/>
      <c r="W156" s="149"/>
      <c r="X156" s="149"/>
      <c r="Y156" s="149"/>
      <c r="Z156" s="149"/>
      <c r="AA156" s="216"/>
      <c r="AB156" s="785"/>
      <c r="AC156" s="150"/>
      <c r="AD156" s="151"/>
    </row>
    <row r="157" spans="1:30" s="769" customFormat="1" ht="13.5" customHeight="1">
      <c r="A157" s="747"/>
      <c r="B157" s="742"/>
      <c r="C157" s="742"/>
      <c r="D157" s="747"/>
      <c r="E157" s="1947"/>
      <c r="F157" s="157"/>
      <c r="G157" s="149"/>
      <c r="H157" s="149"/>
      <c r="I157" s="149"/>
      <c r="J157" s="149"/>
      <c r="K157" s="149"/>
      <c r="L157" s="149"/>
      <c r="M157" s="149"/>
      <c r="N157" s="149"/>
      <c r="O157" s="149"/>
      <c r="P157" s="149"/>
      <c r="Q157" s="149"/>
      <c r="R157" s="149"/>
      <c r="S157" s="149"/>
      <c r="T157" s="149"/>
      <c r="U157" s="149"/>
      <c r="V157" s="149"/>
      <c r="W157" s="149"/>
      <c r="X157" s="149"/>
      <c r="Y157" s="149"/>
      <c r="Z157" s="149"/>
      <c r="AA157" s="216"/>
      <c r="AB157" s="785"/>
      <c r="AC157" s="150"/>
      <c r="AD157" s="151"/>
    </row>
    <row r="158" spans="1:30" s="769" customFormat="1" ht="13.5" customHeight="1">
      <c r="A158" s="747"/>
      <c r="B158" s="742"/>
      <c r="C158" s="742"/>
      <c r="D158" s="747"/>
      <c r="E158" s="771"/>
      <c r="F158" s="157"/>
      <c r="G158" s="149"/>
      <c r="H158" s="149"/>
      <c r="I158" s="149"/>
      <c r="J158" s="149"/>
      <c r="K158" s="149"/>
      <c r="L158" s="149"/>
      <c r="M158" s="149"/>
      <c r="N158" s="149"/>
      <c r="O158" s="149"/>
      <c r="P158" s="149"/>
      <c r="Q158" s="149"/>
      <c r="R158" s="149"/>
      <c r="S158" s="149"/>
      <c r="T158" s="149"/>
      <c r="U158" s="149"/>
      <c r="V158" s="149"/>
      <c r="W158" s="149"/>
      <c r="X158" s="149"/>
      <c r="Y158" s="149"/>
      <c r="Z158" s="149"/>
      <c r="AA158" s="216"/>
      <c r="AB158" s="785"/>
      <c r="AC158" s="150"/>
      <c r="AD158" s="151"/>
    </row>
    <row r="159" spans="1:30" s="729" customFormat="1" ht="13.5" customHeight="1">
      <c r="A159" s="727"/>
      <c r="B159" s="728"/>
      <c r="C159" s="728"/>
      <c r="D159" s="727"/>
      <c r="E159" s="1304" t="s">
        <v>1385</v>
      </c>
      <c r="F159" s="157"/>
      <c r="G159" s="149"/>
      <c r="H159" s="149"/>
      <c r="I159" s="149"/>
      <c r="J159" s="149"/>
      <c r="K159" s="149"/>
      <c r="L159" s="149"/>
      <c r="M159" s="149"/>
      <c r="N159" s="149"/>
      <c r="O159" s="149"/>
      <c r="P159" s="149"/>
      <c r="Q159" s="149"/>
      <c r="R159" s="149"/>
      <c r="S159" s="149"/>
      <c r="T159" s="149"/>
      <c r="U159" s="149"/>
      <c r="V159" s="149"/>
      <c r="W159" s="149"/>
      <c r="X159" s="149"/>
      <c r="Y159" s="149"/>
      <c r="Z159" s="149"/>
      <c r="AA159" s="216"/>
      <c r="AB159" s="731"/>
      <c r="AC159" s="150"/>
      <c r="AD159" s="151"/>
    </row>
    <row r="160" spans="1:30" s="729" customFormat="1" ht="13.5" customHeight="1">
      <c r="A160" s="727"/>
      <c r="B160" s="728"/>
      <c r="C160" s="728"/>
      <c r="D160" s="727"/>
      <c r="E160" s="1938"/>
      <c r="F160" s="157"/>
      <c r="G160" s="149"/>
      <c r="H160" s="149"/>
      <c r="I160" s="149"/>
      <c r="J160" s="149"/>
      <c r="K160" s="149"/>
      <c r="L160" s="149"/>
      <c r="M160" s="149"/>
      <c r="N160" s="149"/>
      <c r="O160" s="149"/>
      <c r="P160" s="149"/>
      <c r="Q160" s="149"/>
      <c r="R160" s="149"/>
      <c r="S160" s="149"/>
      <c r="T160" s="149"/>
      <c r="U160" s="149"/>
      <c r="V160" s="149"/>
      <c r="W160" s="149"/>
      <c r="X160" s="149"/>
      <c r="Y160" s="149"/>
      <c r="Z160" s="149"/>
      <c r="AA160" s="216"/>
      <c r="AB160" s="731"/>
      <c r="AC160" s="150"/>
      <c r="AD160" s="151"/>
    </row>
    <row r="161" spans="1:30" s="729" customFormat="1" ht="13.5" customHeight="1">
      <c r="A161" s="727"/>
      <c r="B161" s="728"/>
      <c r="C161" s="728"/>
      <c r="D161" s="727"/>
      <c r="E161" s="1938"/>
      <c r="F161" s="157"/>
      <c r="G161" s="149"/>
      <c r="H161" s="149"/>
      <c r="I161" s="149"/>
      <c r="J161" s="149"/>
      <c r="K161" s="149"/>
      <c r="L161" s="149"/>
      <c r="M161" s="149"/>
      <c r="N161" s="149"/>
      <c r="O161" s="149"/>
      <c r="P161" s="149"/>
      <c r="Q161" s="149"/>
      <c r="R161" s="149"/>
      <c r="S161" s="149"/>
      <c r="T161" s="149"/>
      <c r="U161" s="149"/>
      <c r="V161" s="149"/>
      <c r="W161" s="149"/>
      <c r="X161" s="149"/>
      <c r="Y161" s="149"/>
      <c r="Z161" s="149"/>
      <c r="AA161" s="216"/>
      <c r="AB161" s="731"/>
      <c r="AC161" s="150"/>
      <c r="AD161" s="151"/>
    </row>
    <row r="162" spans="1:30" s="729" customFormat="1" ht="13.5" customHeight="1">
      <c r="A162" s="727"/>
      <c r="B162" s="728"/>
      <c r="C162" s="728"/>
      <c r="D162" s="727"/>
      <c r="E162" s="1938"/>
      <c r="F162" s="157"/>
      <c r="G162" s="149"/>
      <c r="H162" s="149"/>
      <c r="I162" s="149"/>
      <c r="J162" s="149"/>
      <c r="K162" s="149"/>
      <c r="L162" s="149"/>
      <c r="M162" s="149"/>
      <c r="N162" s="149"/>
      <c r="O162" s="149"/>
      <c r="P162" s="149"/>
      <c r="Q162" s="149"/>
      <c r="R162" s="149"/>
      <c r="S162" s="149"/>
      <c r="T162" s="149"/>
      <c r="U162" s="149"/>
      <c r="V162" s="149"/>
      <c r="W162" s="149"/>
      <c r="X162" s="149"/>
      <c r="Y162" s="149"/>
      <c r="Z162" s="149"/>
      <c r="AA162" s="216"/>
      <c r="AB162" s="731"/>
      <c r="AC162" s="150"/>
      <c r="AD162" s="151"/>
    </row>
    <row r="163" spans="1:30" s="729" customFormat="1" ht="22.5" customHeight="1">
      <c r="A163" s="727"/>
      <c r="B163" s="728"/>
      <c r="C163" s="728"/>
      <c r="D163" s="727"/>
      <c r="E163" s="1938"/>
      <c r="F163" s="157"/>
      <c r="G163" s="149"/>
      <c r="H163" s="149"/>
      <c r="I163" s="149"/>
      <c r="J163" s="149"/>
      <c r="K163" s="149"/>
      <c r="L163" s="149"/>
      <c r="M163" s="149"/>
      <c r="N163" s="149"/>
      <c r="O163" s="149"/>
      <c r="P163" s="149"/>
      <c r="Q163" s="149"/>
      <c r="R163" s="149"/>
      <c r="S163" s="149"/>
      <c r="T163" s="149"/>
      <c r="U163" s="149"/>
      <c r="V163" s="149"/>
      <c r="W163" s="149"/>
      <c r="X163" s="149"/>
      <c r="Y163" s="149"/>
      <c r="Z163" s="149"/>
      <c r="AA163" s="216"/>
      <c r="AB163" s="731"/>
      <c r="AC163" s="150"/>
      <c r="AD163" s="151"/>
    </row>
    <row r="164" spans="1:30" s="729" customFormat="1" ht="5.25" customHeight="1">
      <c r="A164" s="727"/>
      <c r="B164" s="728"/>
      <c r="C164" s="728"/>
      <c r="D164" s="727"/>
      <c r="E164" s="1304" t="s">
        <v>1383</v>
      </c>
      <c r="F164" s="157"/>
      <c r="G164" s="149"/>
      <c r="H164" s="149"/>
      <c r="I164" s="149"/>
      <c r="J164" s="149"/>
      <c r="K164" s="149"/>
      <c r="L164" s="149"/>
      <c r="M164" s="149"/>
      <c r="N164" s="149"/>
      <c r="O164" s="149"/>
      <c r="P164" s="149"/>
      <c r="Q164" s="149"/>
      <c r="R164" s="149"/>
      <c r="S164" s="149"/>
      <c r="T164" s="149"/>
      <c r="U164" s="149"/>
      <c r="V164" s="149"/>
      <c r="W164" s="149"/>
      <c r="X164" s="149"/>
      <c r="Y164" s="149"/>
      <c r="Z164" s="149"/>
      <c r="AA164" s="216"/>
      <c r="AB164" s="731"/>
      <c r="AC164" s="150"/>
      <c r="AD164" s="151"/>
    </row>
    <row r="165" spans="1:30" s="729" customFormat="1" ht="13.5" customHeight="1">
      <c r="A165" s="727"/>
      <c r="B165" s="728"/>
      <c r="C165" s="728"/>
      <c r="D165" s="727"/>
      <c r="E165" s="1938"/>
      <c r="F165" s="157"/>
      <c r="G165" s="149"/>
      <c r="H165" s="149"/>
      <c r="I165" s="149"/>
      <c r="J165" s="149"/>
      <c r="K165" s="149"/>
      <c r="L165" s="149"/>
      <c r="M165" s="149"/>
      <c r="N165" s="149"/>
      <c r="O165" s="149"/>
      <c r="P165" s="149"/>
      <c r="Q165" s="149"/>
      <c r="R165" s="149"/>
      <c r="S165" s="149"/>
      <c r="T165" s="149"/>
      <c r="U165" s="149"/>
      <c r="V165" s="149"/>
      <c r="W165" s="149"/>
      <c r="X165" s="149"/>
      <c r="Y165" s="149"/>
      <c r="Z165" s="149"/>
      <c r="AA165" s="216"/>
      <c r="AB165" s="731"/>
      <c r="AC165" s="150"/>
      <c r="AD165" s="151"/>
    </row>
    <row r="166" spans="1:30" s="729" customFormat="1" ht="13.5" customHeight="1">
      <c r="A166" s="727"/>
      <c r="B166" s="728"/>
      <c r="C166" s="728"/>
      <c r="D166" s="727"/>
      <c r="E166" s="1938"/>
      <c r="F166" s="157"/>
      <c r="G166" s="149"/>
      <c r="H166" s="149"/>
      <c r="I166" s="149"/>
      <c r="J166" s="149"/>
      <c r="K166" s="149"/>
      <c r="L166" s="149"/>
      <c r="M166" s="149"/>
      <c r="N166" s="149"/>
      <c r="O166" s="149"/>
      <c r="P166" s="149"/>
      <c r="Q166" s="149"/>
      <c r="R166" s="149"/>
      <c r="S166" s="149"/>
      <c r="T166" s="149"/>
      <c r="U166" s="149"/>
      <c r="V166" s="149"/>
      <c r="W166" s="149"/>
      <c r="X166" s="149"/>
      <c r="Y166" s="149"/>
      <c r="Z166" s="149"/>
      <c r="AA166" s="216"/>
      <c r="AB166" s="731"/>
      <c r="AC166" s="150"/>
      <c r="AD166" s="151"/>
    </row>
    <row r="167" spans="1:30" s="729" customFormat="1" ht="13.5" customHeight="1">
      <c r="A167" s="727"/>
      <c r="B167" s="728"/>
      <c r="C167" s="728"/>
      <c r="D167" s="727"/>
      <c r="E167" s="1938"/>
      <c r="F167" s="157"/>
      <c r="G167" s="149"/>
      <c r="H167" s="149"/>
      <c r="I167" s="149"/>
      <c r="J167" s="149"/>
      <c r="K167" s="149"/>
      <c r="L167" s="149"/>
      <c r="M167" s="149"/>
      <c r="N167" s="149"/>
      <c r="O167" s="149"/>
      <c r="P167" s="149"/>
      <c r="Q167" s="149"/>
      <c r="R167" s="149"/>
      <c r="S167" s="149"/>
      <c r="T167" s="149"/>
      <c r="U167" s="149"/>
      <c r="V167" s="149"/>
      <c r="W167" s="149"/>
      <c r="X167" s="149"/>
      <c r="Y167" s="149"/>
      <c r="Z167" s="149"/>
      <c r="AA167" s="216"/>
      <c r="AB167" s="731"/>
      <c r="AC167" s="150"/>
      <c r="AD167" s="151"/>
    </row>
    <row r="168" spans="1:30" s="729" customFormat="1" ht="13.5" customHeight="1">
      <c r="A168" s="727"/>
      <c r="B168" s="728"/>
      <c r="C168" s="728"/>
      <c r="D168" s="727"/>
      <c r="E168" s="1938"/>
      <c r="F168" s="157"/>
      <c r="G168" s="149"/>
      <c r="H168" s="149"/>
      <c r="I168" s="149"/>
      <c r="J168" s="149"/>
      <c r="K168" s="149"/>
      <c r="L168" s="149"/>
      <c r="M168" s="149"/>
      <c r="N168" s="149"/>
      <c r="O168" s="149"/>
      <c r="P168" s="149"/>
      <c r="Q168" s="149"/>
      <c r="R168" s="149"/>
      <c r="S168" s="149"/>
      <c r="T168" s="149"/>
      <c r="U168" s="149"/>
      <c r="V168" s="149"/>
      <c r="W168" s="149"/>
      <c r="X168" s="149"/>
      <c r="Y168" s="149"/>
      <c r="Z168" s="149"/>
      <c r="AA168" s="216"/>
      <c r="AB168" s="731"/>
      <c r="AC168" s="150"/>
      <c r="AD168" s="151"/>
    </row>
    <row r="169" spans="1:30" s="729" customFormat="1" ht="13.5" customHeight="1">
      <c r="A169" s="727"/>
      <c r="B169" s="728"/>
      <c r="C169" s="728"/>
      <c r="D169" s="727"/>
      <c r="E169" s="1938"/>
      <c r="F169" s="157"/>
      <c r="G169" s="149"/>
      <c r="H169" s="149"/>
      <c r="I169" s="149"/>
      <c r="J169" s="149"/>
      <c r="K169" s="149"/>
      <c r="L169" s="149"/>
      <c r="M169" s="149"/>
      <c r="N169" s="149"/>
      <c r="O169" s="149"/>
      <c r="P169" s="149"/>
      <c r="Q169" s="149"/>
      <c r="R169" s="149"/>
      <c r="S169" s="149"/>
      <c r="T169" s="149"/>
      <c r="U169" s="149"/>
      <c r="V169" s="149"/>
      <c r="W169" s="149"/>
      <c r="X169" s="149"/>
      <c r="Y169" s="149"/>
      <c r="Z169" s="149"/>
      <c r="AA169" s="216"/>
      <c r="AB169" s="731"/>
      <c r="AC169" s="150"/>
      <c r="AD169" s="151"/>
    </row>
    <row r="170" spans="1:30" s="729" customFormat="1" ht="13.5" customHeight="1">
      <c r="A170" s="727"/>
      <c r="B170" s="728"/>
      <c r="C170" s="728"/>
      <c r="D170" s="727"/>
      <c r="E170" s="1938"/>
      <c r="F170" s="157"/>
      <c r="G170" s="149"/>
      <c r="H170" s="149"/>
      <c r="I170" s="149"/>
      <c r="J170" s="149"/>
      <c r="K170" s="149"/>
      <c r="L170" s="149"/>
      <c r="M170" s="149"/>
      <c r="N170" s="149"/>
      <c r="O170" s="149"/>
      <c r="P170" s="149"/>
      <c r="Q170" s="149"/>
      <c r="R170" s="149"/>
      <c r="S170" s="149"/>
      <c r="T170" s="149"/>
      <c r="U170" s="149"/>
      <c r="V170" s="149"/>
      <c r="W170" s="149"/>
      <c r="X170" s="149"/>
      <c r="Y170" s="149"/>
      <c r="Z170" s="149"/>
      <c r="AA170" s="216"/>
      <c r="AB170" s="731"/>
      <c r="AC170" s="150"/>
      <c r="AD170" s="151"/>
    </row>
    <row r="171" spans="1:30" s="729" customFormat="1" ht="3" customHeight="1">
      <c r="A171" s="727"/>
      <c r="B171" s="728"/>
      <c r="C171" s="728"/>
      <c r="D171" s="727"/>
      <c r="E171" s="727"/>
      <c r="F171" s="157"/>
      <c r="G171" s="149"/>
      <c r="H171" s="149"/>
      <c r="I171" s="149"/>
      <c r="J171" s="149"/>
      <c r="K171" s="149"/>
      <c r="L171" s="149"/>
      <c r="M171" s="149"/>
      <c r="N171" s="149"/>
      <c r="O171" s="149"/>
      <c r="P171" s="149"/>
      <c r="Q171" s="149"/>
      <c r="R171" s="149"/>
      <c r="S171" s="149"/>
      <c r="T171" s="149"/>
      <c r="U171" s="149"/>
      <c r="V171" s="149"/>
      <c r="W171" s="149"/>
      <c r="X171" s="149"/>
      <c r="Y171" s="149"/>
      <c r="Z171" s="149"/>
      <c r="AA171" s="216"/>
      <c r="AB171" s="731"/>
      <c r="AC171" s="150"/>
      <c r="AD171" s="151"/>
    </row>
    <row r="172" spans="1:30" s="896" customFormat="1" ht="12.75" customHeight="1">
      <c r="A172" s="891"/>
      <c r="B172" s="887"/>
      <c r="C172" s="887"/>
      <c r="D172" s="891"/>
      <c r="E172" s="891"/>
      <c r="F172" s="157"/>
      <c r="G172" s="149"/>
      <c r="H172" s="149"/>
      <c r="I172" s="149"/>
      <c r="J172" s="149"/>
      <c r="K172" s="149"/>
      <c r="L172" s="149"/>
      <c r="M172" s="149"/>
      <c r="N172" s="149"/>
      <c r="O172" s="149"/>
      <c r="P172" s="149"/>
      <c r="Q172" s="149"/>
      <c r="R172" s="149"/>
      <c r="S172" s="149"/>
      <c r="T172" s="149"/>
      <c r="U172" s="149"/>
      <c r="V172" s="149"/>
      <c r="W172" s="149"/>
      <c r="X172" s="149"/>
      <c r="Y172" s="149"/>
      <c r="Z172" s="149"/>
      <c r="AA172" s="216"/>
      <c r="AB172" s="898"/>
      <c r="AC172" s="150"/>
      <c r="AD172" s="151"/>
    </row>
    <row r="173" spans="1:30" s="729" customFormat="1" ht="13.5" customHeight="1">
      <c r="A173" s="727"/>
      <c r="B173" s="728"/>
      <c r="C173" s="728"/>
      <c r="D173" s="727"/>
      <c r="E173" s="1304" t="s">
        <v>1396</v>
      </c>
      <c r="F173" s="157"/>
      <c r="G173" s="149"/>
      <c r="H173" s="149"/>
      <c r="I173" s="149"/>
      <c r="J173" s="149"/>
      <c r="K173" s="149"/>
      <c r="L173" s="149"/>
      <c r="M173" s="149"/>
      <c r="N173" s="149"/>
      <c r="O173" s="149"/>
      <c r="P173" s="149"/>
      <c r="Q173" s="149"/>
      <c r="R173" s="149"/>
      <c r="S173" s="149"/>
      <c r="T173" s="149"/>
      <c r="U173" s="149"/>
      <c r="V173" s="149"/>
      <c r="W173" s="149"/>
      <c r="X173" s="149"/>
      <c r="Y173" s="149"/>
      <c r="Z173" s="149"/>
      <c r="AA173" s="216"/>
      <c r="AB173" s="731"/>
      <c r="AC173" s="150"/>
      <c r="AD173" s="151"/>
    </row>
    <row r="174" spans="1:30" s="729" customFormat="1" ht="13.5" customHeight="1">
      <c r="A174" s="727"/>
      <c r="B174" s="728"/>
      <c r="C174" s="728"/>
      <c r="D174" s="727"/>
      <c r="E174" s="1938"/>
      <c r="F174" s="157"/>
      <c r="G174" s="149"/>
      <c r="H174" s="149"/>
      <c r="I174" s="149"/>
      <c r="J174" s="149"/>
      <c r="K174" s="149"/>
      <c r="L174" s="149"/>
      <c r="M174" s="149"/>
      <c r="N174" s="149"/>
      <c r="O174" s="149"/>
      <c r="P174" s="149"/>
      <c r="Q174" s="149"/>
      <c r="R174" s="149"/>
      <c r="S174" s="149"/>
      <c r="T174" s="149"/>
      <c r="U174" s="149"/>
      <c r="V174" s="149"/>
      <c r="W174" s="149"/>
      <c r="X174" s="149"/>
      <c r="Y174" s="149"/>
      <c r="Z174" s="149"/>
      <c r="AA174" s="216"/>
      <c r="AB174" s="731"/>
      <c r="AC174" s="150"/>
      <c r="AD174" s="151"/>
    </row>
    <row r="175" spans="1:30" s="729" customFormat="1" ht="13.5" customHeight="1">
      <c r="A175" s="727"/>
      <c r="B175" s="728"/>
      <c r="C175" s="728"/>
      <c r="D175" s="727"/>
      <c r="E175" s="1938"/>
      <c r="F175" s="157"/>
      <c r="G175" s="149"/>
      <c r="H175" s="149"/>
      <c r="I175" s="149"/>
      <c r="J175" s="149"/>
      <c r="K175" s="149"/>
      <c r="L175" s="149"/>
      <c r="M175" s="149"/>
      <c r="N175" s="149"/>
      <c r="O175" s="149"/>
      <c r="P175" s="149"/>
      <c r="Q175" s="149"/>
      <c r="R175" s="149"/>
      <c r="S175" s="149"/>
      <c r="T175" s="149"/>
      <c r="U175" s="149"/>
      <c r="V175" s="149"/>
      <c r="W175" s="149"/>
      <c r="X175" s="149"/>
      <c r="Y175" s="149"/>
      <c r="Z175" s="149"/>
      <c r="AA175" s="216"/>
      <c r="AB175" s="731"/>
      <c r="AC175" s="150"/>
      <c r="AD175" s="151"/>
    </row>
    <row r="176" spans="1:30" s="729" customFormat="1" ht="13.5" customHeight="1">
      <c r="A176" s="727"/>
      <c r="B176" s="728"/>
      <c r="C176" s="728"/>
      <c r="D176" s="727"/>
      <c r="E176" s="1938"/>
      <c r="F176" s="157"/>
      <c r="G176" s="149"/>
      <c r="H176" s="149"/>
      <c r="I176" s="149"/>
      <c r="J176" s="149"/>
      <c r="K176" s="149"/>
      <c r="L176" s="149"/>
      <c r="M176" s="149"/>
      <c r="N176" s="149"/>
      <c r="O176" s="149"/>
      <c r="P176" s="149"/>
      <c r="Q176" s="149"/>
      <c r="R176" s="149"/>
      <c r="S176" s="149"/>
      <c r="T176" s="149"/>
      <c r="U176" s="149"/>
      <c r="V176" s="149"/>
      <c r="W176" s="149"/>
      <c r="X176" s="149"/>
      <c r="Y176" s="149"/>
      <c r="Z176" s="149"/>
      <c r="AA176" s="216"/>
      <c r="AB176" s="731"/>
      <c r="AC176" s="150"/>
      <c r="AD176" s="151"/>
    </row>
    <row r="177" spans="1:30" s="729" customFormat="1" ht="13.5" customHeight="1">
      <c r="A177" s="727"/>
      <c r="B177" s="728"/>
      <c r="C177" s="728"/>
      <c r="D177" s="727"/>
      <c r="E177" s="1938"/>
      <c r="F177" s="157"/>
      <c r="G177" s="149"/>
      <c r="H177" s="149"/>
      <c r="I177" s="149"/>
      <c r="J177" s="149"/>
      <c r="K177" s="149"/>
      <c r="L177" s="149"/>
      <c r="M177" s="149"/>
      <c r="N177" s="149"/>
      <c r="O177" s="149"/>
      <c r="P177" s="149"/>
      <c r="Q177" s="149"/>
      <c r="R177" s="149"/>
      <c r="S177" s="149"/>
      <c r="T177" s="149"/>
      <c r="U177" s="149"/>
      <c r="V177" s="149"/>
      <c r="W177" s="149"/>
      <c r="X177" s="149"/>
      <c r="Y177" s="149"/>
      <c r="Z177" s="149"/>
      <c r="AA177" s="216"/>
      <c r="AB177" s="731"/>
      <c r="AC177" s="150"/>
      <c r="AD177" s="151"/>
    </row>
    <row r="178" spans="1:30" s="729" customFormat="1" ht="13.5" customHeight="1">
      <c r="A178" s="727"/>
      <c r="B178" s="728"/>
      <c r="C178" s="728"/>
      <c r="D178" s="727"/>
      <c r="E178" s="1938"/>
      <c r="F178" s="157"/>
      <c r="G178" s="149"/>
      <c r="H178" s="149"/>
      <c r="I178" s="149"/>
      <c r="J178" s="149"/>
      <c r="K178" s="149"/>
      <c r="L178" s="149"/>
      <c r="M178" s="149"/>
      <c r="N178" s="149"/>
      <c r="O178" s="149"/>
      <c r="P178" s="149"/>
      <c r="Q178" s="149"/>
      <c r="R178" s="149"/>
      <c r="S178" s="149"/>
      <c r="T178" s="149"/>
      <c r="U178" s="149"/>
      <c r="V178" s="149"/>
      <c r="W178" s="149"/>
      <c r="X178" s="149"/>
      <c r="Y178" s="149"/>
      <c r="Z178" s="149"/>
      <c r="AA178" s="216"/>
      <c r="AB178" s="731"/>
      <c r="AC178" s="150"/>
      <c r="AD178" s="151"/>
    </row>
    <row r="179" spans="1:30" s="729" customFormat="1" ht="13.5" customHeight="1">
      <c r="A179" s="727"/>
      <c r="B179" s="728"/>
      <c r="C179" s="728"/>
      <c r="D179" s="727"/>
      <c r="E179" s="1938"/>
      <c r="F179" s="157"/>
      <c r="G179" s="149"/>
      <c r="H179" s="149"/>
      <c r="I179" s="149"/>
      <c r="J179" s="149"/>
      <c r="K179" s="149"/>
      <c r="L179" s="149"/>
      <c r="M179" s="149"/>
      <c r="N179" s="149"/>
      <c r="O179" s="149"/>
      <c r="P179" s="149"/>
      <c r="Q179" s="149"/>
      <c r="R179" s="149"/>
      <c r="S179" s="149"/>
      <c r="T179" s="149"/>
      <c r="U179" s="149"/>
      <c r="V179" s="149"/>
      <c r="W179" s="149"/>
      <c r="X179" s="149"/>
      <c r="Y179" s="149"/>
      <c r="Z179" s="149"/>
      <c r="AA179" s="216"/>
      <c r="AB179" s="731"/>
      <c r="AC179" s="150"/>
      <c r="AD179" s="151"/>
    </row>
    <row r="180" spans="1:30" s="729" customFormat="1" ht="13.5" customHeight="1">
      <c r="A180" s="727"/>
      <c r="B180" s="728"/>
      <c r="C180" s="728"/>
      <c r="D180" s="727"/>
      <c r="E180" s="1938"/>
      <c r="F180" s="157"/>
      <c r="G180" s="149"/>
      <c r="H180" s="149"/>
      <c r="I180" s="149"/>
      <c r="J180" s="149"/>
      <c r="K180" s="149"/>
      <c r="L180" s="149"/>
      <c r="M180" s="149"/>
      <c r="N180" s="149"/>
      <c r="O180" s="149"/>
      <c r="P180" s="149"/>
      <c r="Q180" s="149"/>
      <c r="R180" s="149"/>
      <c r="S180" s="149"/>
      <c r="T180" s="149"/>
      <c r="U180" s="149"/>
      <c r="V180" s="149"/>
      <c r="W180" s="149"/>
      <c r="X180" s="149"/>
      <c r="Y180" s="149"/>
      <c r="Z180" s="149"/>
      <c r="AA180" s="216"/>
      <c r="AB180" s="731"/>
      <c r="AC180" s="150"/>
      <c r="AD180" s="151"/>
    </row>
    <row r="181" spans="1:30" s="729" customFormat="1" ht="13.5" customHeight="1">
      <c r="A181" s="727"/>
      <c r="B181" s="728"/>
      <c r="C181" s="728"/>
      <c r="D181" s="727"/>
      <c r="E181" s="1938"/>
      <c r="F181" s="157"/>
      <c r="G181" s="149"/>
      <c r="H181" s="149"/>
      <c r="I181" s="149"/>
      <c r="J181" s="149"/>
      <c r="K181" s="149"/>
      <c r="L181" s="149"/>
      <c r="M181" s="149"/>
      <c r="N181" s="149"/>
      <c r="O181" s="149"/>
      <c r="P181" s="149"/>
      <c r="Q181" s="149"/>
      <c r="R181" s="149"/>
      <c r="S181" s="149"/>
      <c r="T181" s="149"/>
      <c r="U181" s="149"/>
      <c r="V181" s="149"/>
      <c r="W181" s="149"/>
      <c r="X181" s="149"/>
      <c r="Y181" s="149"/>
      <c r="Z181" s="149"/>
      <c r="AA181" s="216"/>
      <c r="AB181" s="731"/>
      <c r="AC181" s="150"/>
      <c r="AD181" s="151"/>
    </row>
    <row r="182" spans="1:30" s="729" customFormat="1" ht="13.5" customHeight="1">
      <c r="A182" s="727"/>
      <c r="B182" s="728"/>
      <c r="C182" s="728"/>
      <c r="D182" s="727"/>
      <c r="E182" s="1938"/>
      <c r="F182" s="157"/>
      <c r="G182" s="149"/>
      <c r="H182" s="149"/>
      <c r="I182" s="149"/>
      <c r="J182" s="149"/>
      <c r="K182" s="149"/>
      <c r="L182" s="149"/>
      <c r="M182" s="149"/>
      <c r="N182" s="149"/>
      <c r="O182" s="149"/>
      <c r="P182" s="149"/>
      <c r="Q182" s="149"/>
      <c r="R182" s="149"/>
      <c r="S182" s="149"/>
      <c r="T182" s="149"/>
      <c r="U182" s="149"/>
      <c r="V182" s="149"/>
      <c r="W182" s="149"/>
      <c r="X182" s="149"/>
      <c r="Y182" s="149"/>
      <c r="Z182" s="149"/>
      <c r="AA182" s="216"/>
      <c r="AB182" s="731"/>
      <c r="AC182" s="150"/>
      <c r="AD182" s="151"/>
    </row>
    <row r="183" spans="1:30" s="729" customFormat="1" ht="13.5" customHeight="1">
      <c r="A183" s="727"/>
      <c r="B183" s="728"/>
      <c r="C183" s="728"/>
      <c r="D183" s="727"/>
      <c r="E183" s="1938"/>
      <c r="F183" s="157"/>
      <c r="G183" s="149"/>
      <c r="H183" s="149"/>
      <c r="I183" s="149"/>
      <c r="J183" s="149"/>
      <c r="K183" s="149"/>
      <c r="L183" s="149"/>
      <c r="M183" s="149"/>
      <c r="N183" s="149"/>
      <c r="O183" s="149"/>
      <c r="P183" s="149"/>
      <c r="Q183" s="149"/>
      <c r="R183" s="149"/>
      <c r="S183" s="149"/>
      <c r="T183" s="149"/>
      <c r="U183" s="149"/>
      <c r="V183" s="149"/>
      <c r="W183" s="149"/>
      <c r="X183" s="149"/>
      <c r="Y183" s="149"/>
      <c r="Z183" s="149"/>
      <c r="AA183" s="216"/>
      <c r="AB183" s="731"/>
      <c r="AC183" s="150"/>
      <c r="AD183" s="151"/>
    </row>
    <row r="184" spans="1:30" s="729" customFormat="1" ht="13.5" customHeight="1">
      <c r="A184" s="727"/>
      <c r="B184" s="728"/>
      <c r="C184" s="728"/>
      <c r="D184" s="727"/>
      <c r="E184" s="1938"/>
      <c r="F184" s="157"/>
      <c r="G184" s="149"/>
      <c r="H184" s="149"/>
      <c r="I184" s="149"/>
      <c r="J184" s="149"/>
      <c r="K184" s="149"/>
      <c r="L184" s="149"/>
      <c r="M184" s="149"/>
      <c r="N184" s="149"/>
      <c r="O184" s="149"/>
      <c r="P184" s="149"/>
      <c r="Q184" s="149"/>
      <c r="R184" s="149"/>
      <c r="S184" s="149"/>
      <c r="T184" s="149"/>
      <c r="U184" s="149"/>
      <c r="V184" s="149"/>
      <c r="W184" s="149"/>
      <c r="X184" s="149"/>
      <c r="Y184" s="149"/>
      <c r="Z184" s="149"/>
      <c r="AA184" s="216"/>
      <c r="AB184" s="731"/>
      <c r="AC184" s="150"/>
      <c r="AD184" s="151"/>
    </row>
    <row r="185" spans="1:30" s="729" customFormat="1" ht="13.5" customHeight="1">
      <c r="A185" s="727"/>
      <c r="B185" s="728"/>
      <c r="C185" s="728"/>
      <c r="D185" s="727"/>
      <c r="E185" s="747"/>
      <c r="F185" s="157"/>
      <c r="G185" s="149"/>
      <c r="H185" s="149"/>
      <c r="I185" s="149"/>
      <c r="J185" s="149"/>
      <c r="K185" s="149"/>
      <c r="L185" s="149"/>
      <c r="M185" s="149"/>
      <c r="N185" s="149"/>
      <c r="O185" s="149"/>
      <c r="P185" s="149"/>
      <c r="Q185" s="149"/>
      <c r="R185" s="149"/>
      <c r="S185" s="149"/>
      <c r="T185" s="149"/>
      <c r="U185" s="149"/>
      <c r="V185" s="149"/>
      <c r="W185" s="149"/>
      <c r="X185" s="149"/>
      <c r="Y185" s="149"/>
      <c r="Z185" s="149"/>
      <c r="AA185" s="216"/>
      <c r="AB185" s="731"/>
      <c r="AC185" s="150"/>
      <c r="AD185" s="151"/>
    </row>
    <row r="186" spans="1:30" s="769" customFormat="1" ht="7.5" customHeight="1">
      <c r="A186" s="747"/>
      <c r="B186" s="742"/>
      <c r="C186" s="742"/>
      <c r="D186" s="747"/>
      <c r="E186" s="747"/>
      <c r="F186" s="157"/>
      <c r="G186" s="149"/>
      <c r="H186" s="149"/>
      <c r="I186" s="149"/>
      <c r="J186" s="149"/>
      <c r="K186" s="149"/>
      <c r="L186" s="149"/>
      <c r="M186" s="149"/>
      <c r="N186" s="149"/>
      <c r="O186" s="149"/>
      <c r="P186" s="149"/>
      <c r="Q186" s="149"/>
      <c r="R186" s="149"/>
      <c r="S186" s="149"/>
      <c r="T186" s="149"/>
      <c r="U186" s="149"/>
      <c r="V186" s="149"/>
      <c r="W186" s="149"/>
      <c r="X186" s="149"/>
      <c r="Y186" s="149"/>
      <c r="Z186" s="149"/>
      <c r="AA186" s="216"/>
      <c r="AB186" s="785"/>
      <c r="AC186" s="150"/>
      <c r="AD186" s="151"/>
    </row>
    <row r="187" spans="1:30" s="729" customFormat="1" ht="7.5" customHeight="1">
      <c r="A187" s="772"/>
      <c r="B187" s="763"/>
      <c r="C187" s="763"/>
      <c r="D187" s="772"/>
      <c r="E187" s="772"/>
      <c r="F187" s="372"/>
      <c r="G187" s="241"/>
      <c r="H187" s="241"/>
      <c r="I187" s="241"/>
      <c r="J187" s="241"/>
      <c r="K187" s="241"/>
      <c r="L187" s="241"/>
      <c r="M187" s="241"/>
      <c r="N187" s="241"/>
      <c r="O187" s="241"/>
      <c r="P187" s="241"/>
      <c r="Q187" s="241"/>
      <c r="R187" s="241"/>
      <c r="S187" s="241"/>
      <c r="T187" s="241"/>
      <c r="U187" s="241"/>
      <c r="V187" s="241"/>
      <c r="W187" s="241"/>
      <c r="X187" s="241"/>
      <c r="Y187" s="241"/>
      <c r="Z187" s="241"/>
      <c r="AA187" s="373"/>
      <c r="AB187" s="242"/>
      <c r="AC187" s="243"/>
      <c r="AD187" s="244"/>
    </row>
    <row r="188" spans="1:30" s="769" customFormat="1" ht="4.5" customHeight="1">
      <c r="A188" s="770"/>
      <c r="B188" s="392"/>
      <c r="C188" s="392"/>
      <c r="D188" s="770"/>
      <c r="E188" s="770"/>
      <c r="F188" s="447"/>
      <c r="G188" s="221"/>
      <c r="H188" s="221"/>
      <c r="I188" s="221"/>
      <c r="J188" s="221"/>
      <c r="K188" s="221"/>
      <c r="L188" s="221"/>
      <c r="M188" s="221"/>
      <c r="N188" s="221"/>
      <c r="O188" s="221"/>
      <c r="P188" s="221"/>
      <c r="Q188" s="221"/>
      <c r="R188" s="221"/>
      <c r="S188" s="221"/>
      <c r="T188" s="221"/>
      <c r="U188" s="221"/>
      <c r="V188" s="221"/>
      <c r="W188" s="221"/>
      <c r="X188" s="221"/>
      <c r="Y188" s="221"/>
      <c r="Z188" s="221"/>
      <c r="AA188" s="448"/>
      <c r="AB188" s="222"/>
      <c r="AC188" s="223"/>
      <c r="AD188" s="224"/>
    </row>
    <row r="189" spans="1:30" s="592" customFormat="1" ht="9.75" hidden="1" customHeight="1">
      <c r="A189" s="747"/>
      <c r="B189" s="742"/>
      <c r="C189" s="742"/>
      <c r="D189" s="747"/>
      <c r="E189" s="747"/>
      <c r="F189" s="157"/>
      <c r="G189" s="769"/>
      <c r="H189" s="769"/>
      <c r="I189" s="769"/>
      <c r="J189" s="769"/>
      <c r="K189" s="769"/>
      <c r="L189" s="769"/>
      <c r="M189" s="769"/>
      <c r="N189" s="149"/>
      <c r="O189" s="149"/>
      <c r="P189" s="149"/>
      <c r="Q189" s="149"/>
      <c r="R189" s="149"/>
      <c r="S189" s="149"/>
      <c r="T189" s="149"/>
      <c r="U189" s="149"/>
      <c r="V189" s="149"/>
      <c r="W189" s="149"/>
      <c r="X189" s="149"/>
      <c r="Y189" s="149"/>
      <c r="Z189" s="149"/>
      <c r="AA189" s="216"/>
      <c r="AB189" s="785"/>
      <c r="AC189" s="150"/>
      <c r="AD189" s="151"/>
    </row>
    <row r="190" spans="1:30" s="592" customFormat="1" ht="13.5" customHeight="1">
      <c r="A190" s="747"/>
      <c r="B190" s="1264">
        <v>7</v>
      </c>
      <c r="C190" s="1264" t="s">
        <v>1199</v>
      </c>
      <c r="D190" s="743" t="s">
        <v>447</v>
      </c>
      <c r="E190" s="1304" t="s">
        <v>1200</v>
      </c>
      <c r="F190" s="157"/>
      <c r="G190" s="1268" t="s">
        <v>71</v>
      </c>
      <c r="H190" s="1268"/>
      <c r="I190" s="1268"/>
      <c r="J190" s="1268"/>
      <c r="K190" s="1268"/>
      <c r="L190" s="1268"/>
      <c r="M190" s="1268"/>
      <c r="N190" s="1246" t="s">
        <v>154</v>
      </c>
      <c r="O190" s="1246"/>
      <c r="P190" s="1246"/>
      <c r="Q190" s="1246"/>
      <c r="R190" s="1246"/>
      <c r="S190" s="1246"/>
      <c r="T190" s="1246"/>
      <c r="U190" s="1246"/>
      <c r="V190" s="1246"/>
      <c r="W190" s="149"/>
      <c r="X190" s="149"/>
      <c r="Y190" s="149"/>
      <c r="Z190" s="149"/>
      <c r="AA190" s="216"/>
      <c r="AB190" s="1261" t="s">
        <v>558</v>
      </c>
      <c r="AC190" s="1262"/>
      <c r="AD190" s="1263"/>
    </row>
    <row r="191" spans="1:30" s="592" customFormat="1" ht="21.75" customHeight="1">
      <c r="A191" s="747"/>
      <c r="B191" s="1941"/>
      <c r="C191" s="1941"/>
      <c r="D191" s="747"/>
      <c r="E191" s="1304"/>
      <c r="F191" s="157"/>
      <c r="G191" s="1268"/>
      <c r="H191" s="1268"/>
      <c r="I191" s="1268"/>
      <c r="J191" s="1268"/>
      <c r="K191" s="1268"/>
      <c r="L191" s="1268"/>
      <c r="M191" s="1268"/>
      <c r="N191" s="1246"/>
      <c r="O191" s="1246"/>
      <c r="P191" s="1246"/>
      <c r="Q191" s="1246"/>
      <c r="R191" s="1246"/>
      <c r="S191" s="1246"/>
      <c r="T191" s="1246"/>
      <c r="U191" s="1246"/>
      <c r="V191" s="1246"/>
      <c r="W191" s="149"/>
      <c r="X191" s="149"/>
      <c r="Y191" s="149"/>
      <c r="Z191" s="149"/>
      <c r="AA191" s="216"/>
      <c r="AB191" s="1261"/>
      <c r="AC191" s="1262"/>
      <c r="AD191" s="1263"/>
    </row>
    <row r="192" spans="1:30" s="592" customFormat="1">
      <c r="A192" s="747"/>
      <c r="B192" s="1941"/>
      <c r="C192" s="1941"/>
      <c r="D192" s="747"/>
      <c r="E192" s="1304"/>
      <c r="F192" s="157"/>
      <c r="G192" s="149"/>
      <c r="H192" s="149"/>
      <c r="I192" s="149"/>
      <c r="J192" s="149"/>
      <c r="K192" s="149"/>
      <c r="L192" s="149"/>
      <c r="M192" s="149"/>
      <c r="N192" s="149"/>
      <c r="O192" s="149"/>
      <c r="P192" s="149"/>
      <c r="Q192" s="149"/>
      <c r="R192" s="149"/>
      <c r="S192" s="149"/>
      <c r="T192" s="149"/>
      <c r="U192" s="149"/>
      <c r="V192" s="149"/>
      <c r="W192" s="149"/>
      <c r="X192" s="149"/>
      <c r="Y192" s="149"/>
      <c r="Z192" s="149"/>
      <c r="AA192" s="216"/>
      <c r="AB192" s="785"/>
      <c r="AC192" s="150"/>
      <c r="AD192" s="151"/>
    </row>
    <row r="193" spans="1:30" s="592" customFormat="1">
      <c r="A193" s="747"/>
      <c r="B193" s="742"/>
      <c r="C193" s="1941"/>
      <c r="D193" s="747"/>
      <c r="E193" s="1304"/>
      <c r="F193" s="157"/>
      <c r="G193" s="1949" t="s">
        <v>1201</v>
      </c>
      <c r="H193" s="1950"/>
      <c r="I193" s="1950"/>
      <c r="J193" s="1950"/>
      <c r="K193" s="1950"/>
      <c r="L193" s="1950"/>
      <c r="M193" s="1950"/>
      <c r="N193" s="1950"/>
      <c r="O193" s="1950"/>
      <c r="P193" s="1950"/>
      <c r="Q193" s="1950"/>
      <c r="R193" s="1950"/>
      <c r="S193" s="1950"/>
      <c r="T193" s="1950"/>
      <c r="U193" s="1950"/>
      <c r="V193" s="1950"/>
      <c r="W193" s="1950"/>
      <c r="X193" s="1950"/>
      <c r="Y193" s="1950"/>
      <c r="Z193" s="1950"/>
      <c r="AA193" s="216"/>
      <c r="AB193" s="785"/>
      <c r="AC193" s="150"/>
      <c r="AD193" s="151"/>
    </row>
    <row r="194" spans="1:30" s="592" customFormat="1">
      <c r="A194" s="747"/>
      <c r="B194" s="742"/>
      <c r="C194" s="1941"/>
      <c r="D194" s="747"/>
      <c r="E194" s="1304"/>
      <c r="F194" s="157"/>
      <c r="G194" s="149"/>
      <c r="H194" s="149"/>
      <c r="I194" s="149"/>
      <c r="J194" s="149"/>
      <c r="K194" s="149"/>
      <c r="L194" s="149"/>
      <c r="M194" s="149"/>
      <c r="N194" s="149"/>
      <c r="O194" s="149"/>
      <c r="P194" s="149"/>
      <c r="Q194" s="149"/>
      <c r="R194" s="149"/>
      <c r="S194" s="149"/>
      <c r="T194" s="149"/>
      <c r="U194" s="149"/>
      <c r="V194" s="149"/>
      <c r="W194" s="149"/>
      <c r="X194" s="149"/>
      <c r="Y194" s="149"/>
      <c r="Z194" s="149"/>
      <c r="AA194" s="216"/>
      <c r="AB194" s="785"/>
      <c r="AC194" s="150"/>
      <c r="AD194" s="151"/>
    </row>
    <row r="195" spans="1:30" s="592" customFormat="1">
      <c r="A195" s="747"/>
      <c r="B195" s="742"/>
      <c r="C195" s="1941"/>
      <c r="D195" s="747"/>
      <c r="E195" s="1304"/>
      <c r="F195" s="157"/>
      <c r="G195" s="1064" t="s">
        <v>11</v>
      </c>
      <c r="H195" s="1065"/>
      <c r="I195" s="1065"/>
      <c r="J195" s="1066"/>
      <c r="K195" s="1944"/>
      <c r="L195" s="1944"/>
      <c r="M195" s="1944"/>
      <c r="N195" s="1945"/>
      <c r="O195" s="287" t="s">
        <v>89</v>
      </c>
      <c r="P195" s="149"/>
      <c r="Q195" s="149"/>
      <c r="R195" s="149"/>
      <c r="S195" s="149"/>
      <c r="T195" s="149"/>
      <c r="U195" s="149"/>
      <c r="V195" s="149"/>
      <c r="W195" s="149"/>
      <c r="X195" s="149"/>
      <c r="Y195" s="149"/>
      <c r="Z195" s="149"/>
      <c r="AA195" s="216"/>
      <c r="AB195" s="785"/>
      <c r="AC195" s="150"/>
      <c r="AD195" s="151"/>
    </row>
    <row r="196" spans="1:30" s="592" customFormat="1">
      <c r="A196" s="747"/>
      <c r="B196" s="742"/>
      <c r="C196" s="742"/>
      <c r="D196" s="747"/>
      <c r="E196" s="1304"/>
      <c r="F196" s="157"/>
      <c r="G196" s="1064" t="s">
        <v>4</v>
      </c>
      <c r="H196" s="1065"/>
      <c r="I196" s="1065"/>
      <c r="J196" s="1066"/>
      <c r="K196" s="1944"/>
      <c r="L196" s="1944"/>
      <c r="M196" s="1944"/>
      <c r="N196" s="1945"/>
      <c r="O196" s="287" t="s">
        <v>89</v>
      </c>
      <c r="P196" s="149"/>
      <c r="Q196" s="149"/>
      <c r="R196" s="149"/>
      <c r="S196" s="149"/>
      <c r="T196" s="149"/>
      <c r="U196" s="149"/>
      <c r="V196" s="149"/>
      <c r="W196" s="149"/>
      <c r="X196" s="149"/>
      <c r="Y196" s="149"/>
      <c r="Z196" s="149"/>
      <c r="AA196" s="216"/>
      <c r="AB196" s="785"/>
      <c r="AC196" s="150"/>
      <c r="AD196" s="151"/>
    </row>
    <row r="197" spans="1:30" s="592" customFormat="1">
      <c r="A197" s="747"/>
      <c r="B197" s="742"/>
      <c r="C197" s="742"/>
      <c r="D197" s="747"/>
      <c r="E197" s="1304"/>
      <c r="F197" s="157"/>
      <c r="G197" s="149"/>
      <c r="H197" s="149"/>
      <c r="I197" s="149"/>
      <c r="J197" s="149"/>
      <c r="K197" s="149"/>
      <c r="L197" s="149"/>
      <c r="M197" s="149"/>
      <c r="N197" s="149"/>
      <c r="O197" s="149"/>
      <c r="P197" s="149"/>
      <c r="Q197" s="149"/>
      <c r="R197" s="149"/>
      <c r="S197" s="149"/>
      <c r="T197" s="149"/>
      <c r="U197" s="149"/>
      <c r="V197" s="149"/>
      <c r="W197" s="149"/>
      <c r="X197" s="149"/>
      <c r="Y197" s="149"/>
      <c r="Z197" s="149"/>
      <c r="AA197" s="216"/>
      <c r="AB197" s="785"/>
      <c r="AC197" s="150"/>
      <c r="AD197" s="151"/>
    </row>
    <row r="198" spans="1:30" s="592" customFormat="1">
      <c r="A198" s="747"/>
      <c r="B198" s="742"/>
      <c r="C198" s="742"/>
      <c r="D198" s="747"/>
      <c r="E198" s="1304"/>
      <c r="F198" s="157"/>
      <c r="G198" s="149"/>
      <c r="H198" s="149"/>
      <c r="I198" s="149"/>
      <c r="J198" s="149"/>
      <c r="K198" s="149"/>
      <c r="L198" s="149"/>
      <c r="M198" s="149"/>
      <c r="N198" s="149"/>
      <c r="O198" s="149"/>
      <c r="P198" s="149"/>
      <c r="Q198" s="149"/>
      <c r="R198" s="149"/>
      <c r="S198" s="149"/>
      <c r="T198" s="149"/>
      <c r="U198" s="149"/>
      <c r="V198" s="149"/>
      <c r="W198" s="149"/>
      <c r="X198" s="149"/>
      <c r="Y198" s="149"/>
      <c r="Z198" s="149"/>
      <c r="AA198" s="216"/>
      <c r="AB198" s="785"/>
      <c r="AC198" s="150"/>
      <c r="AD198" s="151"/>
    </row>
    <row r="199" spans="1:30" s="592" customFormat="1">
      <c r="A199" s="747"/>
      <c r="B199" s="742"/>
      <c r="C199" s="742"/>
      <c r="D199" s="747"/>
      <c r="E199" s="1304"/>
      <c r="F199" s="157"/>
      <c r="G199" s="149"/>
      <c r="H199" s="149"/>
      <c r="I199" s="149"/>
      <c r="J199" s="149"/>
      <c r="K199" s="149"/>
      <c r="L199" s="149"/>
      <c r="M199" s="149"/>
      <c r="N199" s="149"/>
      <c r="O199" s="149"/>
      <c r="P199" s="149"/>
      <c r="Q199" s="149"/>
      <c r="R199" s="149"/>
      <c r="S199" s="149"/>
      <c r="T199" s="149"/>
      <c r="U199" s="149"/>
      <c r="V199" s="149"/>
      <c r="W199" s="149"/>
      <c r="X199" s="149"/>
      <c r="Y199" s="149"/>
      <c r="Z199" s="149"/>
      <c r="AA199" s="216"/>
      <c r="AB199" s="785"/>
      <c r="AC199" s="150"/>
      <c r="AD199" s="151"/>
    </row>
    <row r="200" spans="1:30" s="592" customFormat="1">
      <c r="A200" s="747"/>
      <c r="B200" s="742"/>
      <c r="C200" s="742"/>
      <c r="D200" s="747"/>
      <c r="E200" s="1304"/>
      <c r="F200" s="157"/>
      <c r="G200" s="149"/>
      <c r="H200" s="149"/>
      <c r="I200" s="149"/>
      <c r="J200" s="149"/>
      <c r="K200" s="149"/>
      <c r="L200" s="149"/>
      <c r="M200" s="149"/>
      <c r="N200" s="149"/>
      <c r="O200" s="149"/>
      <c r="P200" s="149"/>
      <c r="Q200" s="149"/>
      <c r="R200" s="149"/>
      <c r="S200" s="149"/>
      <c r="T200" s="149"/>
      <c r="U200" s="149"/>
      <c r="V200" s="149"/>
      <c r="W200" s="149"/>
      <c r="X200" s="149"/>
      <c r="Y200" s="149"/>
      <c r="Z200" s="149"/>
      <c r="AA200" s="216"/>
      <c r="AB200" s="785"/>
      <c r="AC200" s="150"/>
      <c r="AD200" s="151"/>
    </row>
    <row r="201" spans="1:30" s="592" customFormat="1">
      <c r="A201" s="747"/>
      <c r="B201" s="742"/>
      <c r="C201" s="742"/>
      <c r="D201" s="747"/>
      <c r="E201" s="1304"/>
      <c r="F201" s="157"/>
      <c r="G201" s="149"/>
      <c r="H201" s="149"/>
      <c r="I201" s="149"/>
      <c r="J201" s="149"/>
      <c r="K201" s="149"/>
      <c r="L201" s="149"/>
      <c r="M201" s="149"/>
      <c r="N201" s="149"/>
      <c r="O201" s="149"/>
      <c r="P201" s="149"/>
      <c r="Q201" s="149"/>
      <c r="R201" s="149"/>
      <c r="S201" s="149"/>
      <c r="T201" s="149"/>
      <c r="U201" s="149"/>
      <c r="V201" s="149"/>
      <c r="W201" s="149"/>
      <c r="X201" s="149"/>
      <c r="Y201" s="149"/>
      <c r="Z201" s="149"/>
      <c r="AA201" s="216"/>
      <c r="AB201" s="785"/>
      <c r="AC201" s="150"/>
      <c r="AD201" s="151"/>
    </row>
    <row r="202" spans="1:30" s="592" customFormat="1">
      <c r="A202" s="747"/>
      <c r="B202" s="742"/>
      <c r="C202" s="742"/>
      <c r="D202" s="747"/>
      <c r="E202" s="1304"/>
      <c r="F202" s="157"/>
      <c r="G202" s="149"/>
      <c r="H202" s="149"/>
      <c r="I202" s="149"/>
      <c r="J202" s="149"/>
      <c r="K202" s="149"/>
      <c r="L202" s="149"/>
      <c r="M202" s="149"/>
      <c r="N202" s="149"/>
      <c r="O202" s="149"/>
      <c r="P202" s="149"/>
      <c r="Q202" s="149"/>
      <c r="R202" s="149"/>
      <c r="S202" s="149"/>
      <c r="T202" s="149"/>
      <c r="U202" s="149"/>
      <c r="V202" s="149"/>
      <c r="W202" s="149"/>
      <c r="X202" s="149"/>
      <c r="Y202" s="149"/>
      <c r="Z202" s="149"/>
      <c r="AA202" s="216"/>
      <c r="AB202" s="785"/>
      <c r="AC202" s="150"/>
      <c r="AD202" s="151"/>
    </row>
    <row r="203" spans="1:30" s="592" customFormat="1">
      <c r="A203" s="747"/>
      <c r="B203" s="742"/>
      <c r="C203" s="773"/>
      <c r="D203" s="747"/>
      <c r="E203" s="747"/>
      <c r="F203" s="157"/>
      <c r="G203" s="149"/>
      <c r="H203" s="149"/>
      <c r="I203" s="149"/>
      <c r="J203" s="149"/>
      <c r="K203" s="149"/>
      <c r="L203" s="149"/>
      <c r="M203" s="149"/>
      <c r="N203" s="149"/>
      <c r="O203" s="149"/>
      <c r="P203" s="149"/>
      <c r="Q203" s="149"/>
      <c r="R203" s="149"/>
      <c r="S203" s="149"/>
      <c r="T203" s="149"/>
      <c r="U203" s="149"/>
      <c r="V203" s="149"/>
      <c r="W203" s="149"/>
      <c r="X203" s="149"/>
      <c r="Y203" s="149"/>
      <c r="Z203" s="149"/>
      <c r="AA203" s="216"/>
      <c r="AB203" s="785"/>
      <c r="AC203" s="150"/>
      <c r="AD203" s="151"/>
    </row>
    <row r="204" spans="1:30" s="592" customFormat="1" ht="13.5" customHeight="1">
      <c r="A204" s="714"/>
      <c r="B204" s="712">
        <v>8</v>
      </c>
      <c r="C204" s="1884" t="s">
        <v>1202</v>
      </c>
      <c r="D204" s="713" t="s">
        <v>447</v>
      </c>
      <c r="E204" s="1304" t="s">
        <v>1203</v>
      </c>
      <c r="F204" s="157"/>
      <c r="G204" s="1268" t="s">
        <v>71</v>
      </c>
      <c r="H204" s="1268"/>
      <c r="I204" s="1268"/>
      <c r="J204" s="1268"/>
      <c r="K204" s="1268"/>
      <c r="L204" s="1268"/>
      <c r="M204" s="1268"/>
      <c r="N204" s="1246" t="s">
        <v>154</v>
      </c>
      <c r="O204" s="1246"/>
      <c r="P204" s="1246"/>
      <c r="Q204" s="1246"/>
      <c r="R204" s="1246"/>
      <c r="S204" s="1246"/>
      <c r="T204" s="1246"/>
      <c r="U204" s="1246"/>
      <c r="V204" s="1246"/>
      <c r="W204" s="149"/>
      <c r="X204" s="149"/>
      <c r="Y204" s="149"/>
      <c r="Z204" s="149"/>
      <c r="AA204" s="216"/>
      <c r="AB204" s="1261" t="s">
        <v>558</v>
      </c>
      <c r="AC204" s="1262"/>
      <c r="AD204" s="1263"/>
    </row>
    <row r="205" spans="1:30" s="592" customFormat="1" ht="13.5" customHeight="1">
      <c r="A205" s="714"/>
      <c r="B205" s="712"/>
      <c r="C205" s="1884"/>
      <c r="D205" s="714"/>
      <c r="E205" s="1938"/>
      <c r="F205" s="157"/>
      <c r="G205" s="1268"/>
      <c r="H205" s="1268"/>
      <c r="I205" s="1268"/>
      <c r="J205" s="1268"/>
      <c r="K205" s="1268"/>
      <c r="L205" s="1268"/>
      <c r="M205" s="1268"/>
      <c r="N205" s="1246"/>
      <c r="O205" s="1246"/>
      <c r="P205" s="1246"/>
      <c r="Q205" s="1246"/>
      <c r="R205" s="1246"/>
      <c r="S205" s="1246"/>
      <c r="T205" s="1246"/>
      <c r="U205" s="1246"/>
      <c r="V205" s="1246"/>
      <c r="W205" s="149"/>
      <c r="X205" s="149"/>
      <c r="Y205" s="149"/>
      <c r="Z205" s="149"/>
      <c r="AA205" s="216"/>
      <c r="AB205" s="1261"/>
      <c r="AC205" s="1262"/>
      <c r="AD205" s="1263"/>
    </row>
    <row r="206" spans="1:30" s="592" customFormat="1" ht="32.25" customHeight="1">
      <c r="A206" s="714"/>
      <c r="B206" s="712"/>
      <c r="C206" s="1884"/>
      <c r="D206" s="714"/>
      <c r="E206" s="1938"/>
      <c r="F206" s="157"/>
      <c r="G206" s="149"/>
      <c r="H206" s="149"/>
      <c r="I206" s="149"/>
      <c r="J206" s="149"/>
      <c r="K206" s="149"/>
      <c r="L206" s="149"/>
      <c r="M206" s="149"/>
      <c r="N206" s="149"/>
      <c r="O206" s="149"/>
      <c r="P206" s="149"/>
      <c r="Q206" s="149"/>
      <c r="R206" s="149"/>
      <c r="S206" s="149"/>
      <c r="T206" s="149"/>
      <c r="U206" s="149"/>
      <c r="V206" s="149"/>
      <c r="W206" s="149"/>
      <c r="X206" s="149"/>
      <c r="Y206" s="149"/>
      <c r="Z206" s="149"/>
      <c r="AA206" s="216"/>
      <c r="AB206" s="719"/>
      <c r="AC206" s="150"/>
      <c r="AD206" s="151"/>
    </row>
    <row r="207" spans="1:30" s="684" customFormat="1" ht="13.5" customHeight="1">
      <c r="A207" s="714"/>
      <c r="B207" s="712"/>
      <c r="C207" s="715"/>
      <c r="D207" s="714"/>
      <c r="E207" s="717"/>
      <c r="F207" s="157"/>
      <c r="G207" s="149"/>
      <c r="H207" s="149"/>
      <c r="I207" s="149"/>
      <c r="J207" s="149"/>
      <c r="K207" s="149"/>
      <c r="L207" s="149"/>
      <c r="M207" s="149"/>
      <c r="N207" s="149"/>
      <c r="O207" s="149"/>
      <c r="P207" s="149"/>
      <c r="Q207" s="149"/>
      <c r="R207" s="149"/>
      <c r="S207" s="149"/>
      <c r="T207" s="149"/>
      <c r="U207" s="149"/>
      <c r="V207" s="149"/>
      <c r="W207" s="149"/>
      <c r="X207" s="149"/>
      <c r="Y207" s="149"/>
      <c r="Z207" s="149"/>
      <c r="AA207" s="216"/>
      <c r="AB207" s="719"/>
      <c r="AC207" s="150"/>
      <c r="AD207" s="151"/>
    </row>
    <row r="208" spans="1:30" s="716" customFormat="1" ht="13.5" customHeight="1">
      <c r="A208" s="714"/>
      <c r="B208" s="712"/>
      <c r="C208" s="712"/>
      <c r="D208" s="714"/>
      <c r="E208" s="714"/>
      <c r="F208" s="157"/>
      <c r="G208" s="718"/>
      <c r="H208" s="718"/>
      <c r="I208" s="718"/>
      <c r="J208" s="718"/>
      <c r="K208" s="718"/>
      <c r="L208" s="718"/>
      <c r="M208" s="718"/>
      <c r="N208" s="718"/>
      <c r="O208" s="718"/>
      <c r="P208" s="718"/>
      <c r="Q208" s="718"/>
      <c r="R208" s="718"/>
      <c r="S208" s="718"/>
      <c r="T208" s="718"/>
      <c r="U208" s="718"/>
      <c r="V208" s="718"/>
      <c r="W208" s="718"/>
      <c r="X208" s="718"/>
      <c r="Y208" s="718"/>
      <c r="Z208" s="718"/>
      <c r="AA208" s="216"/>
      <c r="AB208" s="719"/>
      <c r="AC208" s="150"/>
      <c r="AD208" s="151"/>
    </row>
    <row r="209" spans="1:30" s="592" customFormat="1">
      <c r="A209" s="576"/>
      <c r="B209" s="581">
        <v>9</v>
      </c>
      <c r="C209" s="1264" t="s">
        <v>572</v>
      </c>
      <c r="D209" s="1265" t="s">
        <v>358</v>
      </c>
      <c r="E209" s="1304" t="s">
        <v>1204</v>
      </c>
      <c r="F209" s="157"/>
      <c r="G209" s="1268" t="s">
        <v>71</v>
      </c>
      <c r="H209" s="1268"/>
      <c r="I209" s="1268"/>
      <c r="J209" s="1268"/>
      <c r="K209" s="1268"/>
      <c r="L209" s="1268"/>
      <c r="M209" s="1268"/>
      <c r="N209" s="1246" t="s">
        <v>154</v>
      </c>
      <c r="O209" s="1246"/>
      <c r="P209" s="1246"/>
      <c r="Q209" s="1246"/>
      <c r="R209" s="1246"/>
      <c r="S209" s="1246"/>
      <c r="T209" s="1246"/>
      <c r="U209" s="1246"/>
      <c r="V209" s="1246"/>
      <c r="W209" s="149"/>
      <c r="X209" s="149"/>
      <c r="Y209" s="149"/>
      <c r="Z209" s="149"/>
      <c r="AA209" s="216"/>
      <c r="AB209" s="1261" t="s">
        <v>558</v>
      </c>
      <c r="AC209" s="1262"/>
      <c r="AD209" s="1263"/>
    </row>
    <row r="210" spans="1:30" s="592" customFormat="1">
      <c r="A210" s="576"/>
      <c r="B210" s="581"/>
      <c r="C210" s="1264"/>
      <c r="D210" s="1265"/>
      <c r="E210" s="1304"/>
      <c r="F210" s="157"/>
      <c r="G210" s="1268"/>
      <c r="H210" s="1268"/>
      <c r="I210" s="1268"/>
      <c r="J210" s="1268"/>
      <c r="K210" s="1268"/>
      <c r="L210" s="1268"/>
      <c r="M210" s="1268"/>
      <c r="N210" s="1246"/>
      <c r="O210" s="1246"/>
      <c r="P210" s="1246"/>
      <c r="Q210" s="1246"/>
      <c r="R210" s="1246"/>
      <c r="S210" s="1246"/>
      <c r="T210" s="1246"/>
      <c r="U210" s="1246"/>
      <c r="V210" s="1246"/>
      <c r="W210" s="149"/>
      <c r="X210" s="149"/>
      <c r="Y210" s="149"/>
      <c r="Z210" s="149"/>
      <c r="AA210" s="216"/>
      <c r="AB210" s="1261"/>
      <c r="AC210" s="1262"/>
      <c r="AD210" s="1263"/>
    </row>
    <row r="211" spans="1:30" s="592" customFormat="1">
      <c r="A211" s="576"/>
      <c r="B211" s="581"/>
      <c r="C211" s="581"/>
      <c r="D211" s="576"/>
      <c r="E211" s="1304"/>
      <c r="F211" s="157"/>
      <c r="G211" s="149"/>
      <c r="H211" s="149"/>
      <c r="I211" s="149"/>
      <c r="J211" s="149"/>
      <c r="K211" s="149"/>
      <c r="L211" s="149"/>
      <c r="M211" s="149"/>
      <c r="N211" s="149"/>
      <c r="O211" s="149"/>
      <c r="P211" s="149"/>
      <c r="Q211" s="149"/>
      <c r="R211" s="149"/>
      <c r="S211" s="149"/>
      <c r="T211" s="149"/>
      <c r="U211" s="149"/>
      <c r="V211" s="149"/>
      <c r="W211" s="149"/>
      <c r="X211" s="149"/>
      <c r="Y211" s="149"/>
      <c r="Z211" s="149"/>
      <c r="AA211" s="216"/>
      <c r="AB211" s="619"/>
      <c r="AC211" s="150"/>
      <c r="AD211" s="151"/>
    </row>
    <row r="212" spans="1:30" s="592" customFormat="1">
      <c r="A212" s="576"/>
      <c r="B212" s="581"/>
      <c r="C212" s="581"/>
      <c r="D212" s="576"/>
      <c r="E212" s="1304"/>
      <c r="F212" s="157"/>
      <c r="G212" s="1951" t="s">
        <v>573</v>
      </c>
      <c r="H212" s="1951"/>
      <c r="I212" s="1951"/>
      <c r="J212" s="1951"/>
      <c r="K212" s="1951"/>
      <c r="L212" s="1951"/>
      <c r="M212" s="1951"/>
      <c r="N212" s="1951"/>
      <c r="O212" s="1951"/>
      <c r="P212" s="1951"/>
      <c r="Q212" s="1951"/>
      <c r="R212" s="1951"/>
      <c r="S212" s="1951"/>
      <c r="T212" s="1951"/>
      <c r="U212" s="1951"/>
      <c r="V212" s="1951"/>
      <c r="W212" s="1951"/>
      <c r="X212" s="1951"/>
      <c r="Y212" s="149"/>
      <c r="Z212" s="149"/>
      <c r="AA212" s="216"/>
      <c r="AB212" s="619"/>
      <c r="AC212" s="150"/>
      <c r="AD212" s="151"/>
    </row>
    <row r="213" spans="1:30" s="592" customFormat="1">
      <c r="A213" s="576"/>
      <c r="B213" s="581"/>
      <c r="C213" s="581"/>
      <c r="D213" s="576"/>
      <c r="E213" s="1304"/>
      <c r="F213" s="157"/>
      <c r="G213" s="1952" t="s">
        <v>1016</v>
      </c>
      <c r="H213" s="1953"/>
      <c r="I213" s="1953"/>
      <c r="J213" s="1953"/>
      <c r="K213" s="1953"/>
      <c r="L213" s="1953"/>
      <c r="M213" s="1953"/>
      <c r="N213" s="1953"/>
      <c r="O213" s="1953"/>
      <c r="P213" s="1953"/>
      <c r="Q213" s="1953"/>
      <c r="R213" s="1953"/>
      <c r="S213" s="1953"/>
      <c r="T213" s="1953"/>
      <c r="U213" s="1953"/>
      <c r="V213" s="1953"/>
      <c r="W213" s="1953"/>
      <c r="X213" s="1953"/>
      <c r="Y213" s="1953"/>
      <c r="Z213" s="1954"/>
      <c r="AA213" s="216"/>
      <c r="AB213" s="619"/>
      <c r="AC213" s="150"/>
      <c r="AD213" s="151"/>
    </row>
    <row r="214" spans="1:30" s="592" customFormat="1">
      <c r="A214" s="576"/>
      <c r="B214" s="581"/>
      <c r="C214" s="581"/>
      <c r="D214" s="576"/>
      <c r="E214" s="1304"/>
      <c r="F214" s="157"/>
      <c r="G214" s="1955"/>
      <c r="H214" s="1956"/>
      <c r="I214" s="1956"/>
      <c r="J214" s="1956"/>
      <c r="K214" s="1956"/>
      <c r="L214" s="1956"/>
      <c r="M214" s="1956"/>
      <c r="N214" s="1956"/>
      <c r="O214" s="1956"/>
      <c r="P214" s="1956"/>
      <c r="Q214" s="1956"/>
      <c r="R214" s="1956"/>
      <c r="S214" s="1956"/>
      <c r="T214" s="1956"/>
      <c r="U214" s="1956"/>
      <c r="V214" s="1956"/>
      <c r="W214" s="1956"/>
      <c r="X214" s="1956"/>
      <c r="Y214" s="1956"/>
      <c r="Z214" s="1957"/>
      <c r="AA214" s="216"/>
      <c r="AB214" s="619"/>
      <c r="AC214" s="150"/>
      <c r="AD214" s="151"/>
    </row>
    <row r="215" spans="1:30" s="592" customFormat="1">
      <c r="A215" s="576"/>
      <c r="B215" s="581"/>
      <c r="C215" s="581"/>
      <c r="D215" s="576"/>
      <c r="E215" s="1304"/>
      <c r="F215" s="157"/>
      <c r="G215" s="1958"/>
      <c r="H215" s="1959"/>
      <c r="I215" s="1959"/>
      <c r="J215" s="1959"/>
      <c r="K215" s="1959"/>
      <c r="L215" s="1959"/>
      <c r="M215" s="1959"/>
      <c r="N215" s="1959"/>
      <c r="O215" s="1959"/>
      <c r="P215" s="1959"/>
      <c r="Q215" s="1959"/>
      <c r="R215" s="1959"/>
      <c r="S215" s="1959"/>
      <c r="T215" s="1959"/>
      <c r="U215" s="1959"/>
      <c r="V215" s="1959"/>
      <c r="W215" s="1959"/>
      <c r="X215" s="1959"/>
      <c r="Y215" s="1959"/>
      <c r="Z215" s="1960"/>
      <c r="AA215" s="216"/>
      <c r="AB215" s="619"/>
      <c r="AC215" s="150"/>
      <c r="AD215" s="151"/>
    </row>
    <row r="216" spans="1:30" s="592" customFormat="1">
      <c r="A216" s="576"/>
      <c r="B216" s="581"/>
      <c r="C216" s="581"/>
      <c r="D216" s="576"/>
      <c r="E216" s="1304"/>
      <c r="F216" s="449"/>
      <c r="G216" s="480"/>
      <c r="H216" s="480"/>
      <c r="I216" s="480"/>
      <c r="J216" s="480"/>
      <c r="K216" s="480"/>
      <c r="L216" s="480"/>
      <c r="M216" s="480"/>
      <c r="N216" s="480"/>
      <c r="O216" s="480"/>
      <c r="P216" s="480"/>
      <c r="Q216" s="480"/>
      <c r="R216" s="480"/>
      <c r="S216" s="480"/>
      <c r="T216" s="480"/>
      <c r="U216" s="480"/>
      <c r="V216" s="480"/>
      <c r="W216" s="480"/>
      <c r="X216" s="480"/>
      <c r="Y216" s="480"/>
      <c r="Z216" s="480"/>
      <c r="AA216" s="450"/>
      <c r="AB216" s="297"/>
      <c r="AC216" s="298"/>
      <c r="AD216" s="299"/>
    </row>
    <row r="217" spans="1:30" s="592" customFormat="1">
      <c r="A217" s="747"/>
      <c r="B217" s="439">
        <v>10</v>
      </c>
      <c r="C217" s="1264" t="s">
        <v>574</v>
      </c>
      <c r="D217" s="1265" t="s">
        <v>357</v>
      </c>
      <c r="E217" s="1304" t="s">
        <v>1391</v>
      </c>
      <c r="F217" s="157"/>
      <c r="G217" s="1268" t="s">
        <v>71</v>
      </c>
      <c r="H217" s="1268"/>
      <c r="I217" s="1268"/>
      <c r="J217" s="1268"/>
      <c r="K217" s="1268"/>
      <c r="L217" s="1268"/>
      <c r="M217" s="1268"/>
      <c r="N217" s="1246" t="s">
        <v>154</v>
      </c>
      <c r="O217" s="1246"/>
      <c r="P217" s="1246"/>
      <c r="Q217" s="1246"/>
      <c r="R217" s="1246"/>
      <c r="S217" s="1246"/>
      <c r="T217" s="1246"/>
      <c r="U217" s="1246"/>
      <c r="V217" s="1246"/>
      <c r="W217" s="769"/>
      <c r="X217" s="769"/>
      <c r="Y217" s="769"/>
      <c r="Z217" s="769"/>
      <c r="AA217" s="216"/>
      <c r="AB217" s="1261" t="s">
        <v>558</v>
      </c>
      <c r="AC217" s="1262"/>
      <c r="AD217" s="1263"/>
    </row>
    <row r="218" spans="1:30" s="592" customFormat="1">
      <c r="A218" s="747"/>
      <c r="B218" s="742"/>
      <c r="C218" s="1264"/>
      <c r="D218" s="1265"/>
      <c r="E218" s="1304"/>
      <c r="F218" s="157"/>
      <c r="G218" s="1268"/>
      <c r="H218" s="1268"/>
      <c r="I218" s="1268"/>
      <c r="J218" s="1268"/>
      <c r="K218" s="1268"/>
      <c r="L218" s="1268"/>
      <c r="M218" s="1268"/>
      <c r="N218" s="1246"/>
      <c r="O218" s="1246"/>
      <c r="P218" s="1246"/>
      <c r="Q218" s="1246"/>
      <c r="R218" s="1246"/>
      <c r="S218" s="1246"/>
      <c r="T218" s="1246"/>
      <c r="U218" s="1246"/>
      <c r="V218" s="1246"/>
      <c r="W218" s="769"/>
      <c r="X218" s="769"/>
      <c r="Y218" s="769"/>
      <c r="Z218" s="769"/>
      <c r="AA218" s="216"/>
      <c r="AB218" s="1261"/>
      <c r="AC218" s="1262"/>
      <c r="AD218" s="1263"/>
    </row>
    <row r="219" spans="1:30" s="592" customFormat="1">
      <c r="A219" s="747"/>
      <c r="B219" s="742"/>
      <c r="C219" s="1264"/>
      <c r="D219" s="747"/>
      <c r="E219" s="1304"/>
      <c r="F219" s="157"/>
      <c r="G219" s="149"/>
      <c r="H219" s="149"/>
      <c r="I219" s="149"/>
      <c r="J219" s="149"/>
      <c r="K219" s="149"/>
      <c r="L219" s="149"/>
      <c r="M219" s="149"/>
      <c r="N219" s="149"/>
      <c r="O219" s="149"/>
      <c r="P219" s="149"/>
      <c r="Q219" s="149"/>
      <c r="R219" s="149"/>
      <c r="S219" s="149"/>
      <c r="T219" s="149"/>
      <c r="U219" s="149"/>
      <c r="V219" s="149"/>
      <c r="W219" s="149"/>
      <c r="X219" s="149"/>
      <c r="Y219" s="149"/>
      <c r="Z219" s="149"/>
      <c r="AA219" s="216"/>
      <c r="AB219" s="785"/>
      <c r="AC219" s="150"/>
      <c r="AD219" s="151"/>
    </row>
    <row r="220" spans="1:30" s="592" customFormat="1" ht="13.5" customHeight="1">
      <c r="A220" s="747"/>
      <c r="B220" s="742"/>
      <c r="C220" s="1264"/>
      <c r="D220" s="747"/>
      <c r="E220" s="1304"/>
      <c r="F220" s="157"/>
      <c r="G220" s="1078" t="s">
        <v>194</v>
      </c>
      <c r="H220" s="1078"/>
      <c r="I220" s="1078"/>
      <c r="J220" s="1078"/>
      <c r="K220" s="1078"/>
      <c r="L220" s="1078"/>
      <c r="M220" s="1078"/>
      <c r="N220" s="1078"/>
      <c r="O220" s="1557"/>
      <c r="P220" s="1558"/>
      <c r="Q220" s="1558"/>
      <c r="R220" s="287" t="s">
        <v>191</v>
      </c>
      <c r="S220" s="755"/>
      <c r="T220" s="755"/>
      <c r="U220" s="149"/>
      <c r="V220" s="149"/>
      <c r="W220" s="149"/>
      <c r="X220" s="149"/>
      <c r="Y220" s="149"/>
      <c r="Z220" s="149"/>
      <c r="AA220" s="216"/>
      <c r="AB220" s="785"/>
      <c r="AC220" s="150"/>
      <c r="AD220" s="151"/>
    </row>
    <row r="221" spans="1:30" s="592" customFormat="1">
      <c r="A221" s="747"/>
      <c r="B221" s="742"/>
      <c r="C221" s="742"/>
      <c r="D221" s="747"/>
      <c r="E221" s="1304"/>
      <c r="F221" s="157"/>
      <c r="G221" s="28"/>
      <c r="H221" s="28"/>
      <c r="I221" s="28"/>
      <c r="J221" s="28"/>
      <c r="K221" s="28"/>
      <c r="L221" s="28"/>
      <c r="M221" s="28"/>
      <c r="N221" s="28"/>
      <c r="O221" s="28"/>
      <c r="P221" s="28"/>
      <c r="Q221" s="28"/>
      <c r="R221" s="28"/>
      <c r="S221" s="28"/>
      <c r="T221" s="28"/>
      <c r="U221" s="149"/>
      <c r="V221" s="149"/>
      <c r="W221" s="149"/>
      <c r="X221" s="149"/>
      <c r="Y221" s="149"/>
      <c r="Z221" s="149"/>
      <c r="AA221" s="216"/>
      <c r="AB221" s="785"/>
      <c r="AC221" s="150"/>
      <c r="AD221" s="151"/>
    </row>
    <row r="222" spans="1:30" s="592" customFormat="1">
      <c r="A222" s="747"/>
      <c r="B222" s="742"/>
      <c r="C222" s="742"/>
      <c r="D222" s="747"/>
      <c r="E222" s="1304"/>
      <c r="F222" s="157"/>
      <c r="G222" s="1383" t="s">
        <v>291</v>
      </c>
      <c r="H222" s="1430"/>
      <c r="I222" s="1430"/>
      <c r="J222" s="1430"/>
      <c r="K222" s="1430"/>
      <c r="L222" s="1430"/>
      <c r="M222" s="1430"/>
      <c r="N222" s="1430"/>
      <c r="O222" s="1430"/>
      <c r="P222" s="1431"/>
      <c r="Q222" s="1357" t="s">
        <v>199</v>
      </c>
      <c r="R222" s="1357"/>
      <c r="S222" s="1357"/>
      <c r="T222" s="1357"/>
      <c r="U222" s="149"/>
      <c r="V222" s="149"/>
      <c r="W222" s="149"/>
      <c r="X222" s="149"/>
      <c r="Y222" s="149"/>
      <c r="Z222" s="149"/>
      <c r="AA222" s="216"/>
      <c r="AB222" s="785"/>
      <c r="AC222" s="150"/>
      <c r="AD222" s="151"/>
    </row>
    <row r="223" spans="1:30" s="592" customFormat="1">
      <c r="A223" s="747"/>
      <c r="B223" s="742"/>
      <c r="C223" s="742"/>
      <c r="D223" s="747"/>
      <c r="E223" s="1304"/>
      <c r="F223" s="157"/>
      <c r="G223" s="1383" t="s">
        <v>292</v>
      </c>
      <c r="H223" s="1430"/>
      <c r="I223" s="1430"/>
      <c r="J223" s="1430"/>
      <c r="K223" s="1430"/>
      <c r="L223" s="1430"/>
      <c r="M223" s="1430"/>
      <c r="N223" s="1430"/>
      <c r="O223" s="1430"/>
      <c r="P223" s="1431"/>
      <c r="Q223" s="1377" t="s">
        <v>554</v>
      </c>
      <c r="R223" s="1378"/>
      <c r="S223" s="1378"/>
      <c r="T223" s="1545"/>
      <c r="U223" s="149"/>
      <c r="V223" s="149"/>
      <c r="W223" s="149"/>
      <c r="X223" s="149"/>
      <c r="Y223" s="149"/>
      <c r="Z223" s="149"/>
      <c r="AA223" s="216"/>
      <c r="AB223" s="785"/>
      <c r="AC223" s="150"/>
      <c r="AD223" s="151"/>
    </row>
    <row r="224" spans="1:30" s="592" customFormat="1">
      <c r="A224" s="747"/>
      <c r="B224" s="742"/>
      <c r="C224" s="742"/>
      <c r="D224" s="747"/>
      <c r="E224" s="1304"/>
      <c r="F224" s="157"/>
      <c r="G224" s="1383" t="s">
        <v>293</v>
      </c>
      <c r="H224" s="1430"/>
      <c r="I224" s="1430"/>
      <c r="J224" s="1430"/>
      <c r="K224" s="1430"/>
      <c r="L224" s="1430"/>
      <c r="M224" s="1430"/>
      <c r="N224" s="1430"/>
      <c r="O224" s="1430"/>
      <c r="P224" s="1431"/>
      <c r="Q224" s="1377" t="s">
        <v>554</v>
      </c>
      <c r="R224" s="1378"/>
      <c r="S224" s="1378"/>
      <c r="T224" s="1545"/>
      <c r="U224" s="149"/>
      <c r="V224" s="149"/>
      <c r="W224" s="149"/>
      <c r="X224" s="149"/>
      <c r="Y224" s="149"/>
      <c r="Z224" s="149"/>
      <c r="AA224" s="216"/>
      <c r="AB224" s="785"/>
      <c r="AC224" s="150"/>
      <c r="AD224" s="151"/>
    </row>
    <row r="225" spans="1:30" s="592" customFormat="1">
      <c r="A225" s="747"/>
      <c r="B225" s="742"/>
      <c r="C225" s="742"/>
      <c r="D225" s="747"/>
      <c r="E225" s="1304"/>
      <c r="F225" s="157"/>
      <c r="G225" s="1383" t="s">
        <v>294</v>
      </c>
      <c r="H225" s="1430"/>
      <c r="I225" s="1430"/>
      <c r="J225" s="1430"/>
      <c r="K225" s="1430"/>
      <c r="L225" s="1430"/>
      <c r="M225" s="1430"/>
      <c r="N225" s="1430"/>
      <c r="O225" s="1430"/>
      <c r="P225" s="1431"/>
      <c r="Q225" s="1377" t="s">
        <v>554</v>
      </c>
      <c r="R225" s="1378"/>
      <c r="S225" s="1378"/>
      <c r="T225" s="1545"/>
      <c r="U225" s="149"/>
      <c r="V225" s="149"/>
      <c r="W225" s="149"/>
      <c r="X225" s="149"/>
      <c r="Y225" s="149"/>
      <c r="Z225" s="149"/>
      <c r="AA225" s="216"/>
      <c r="AB225" s="785"/>
      <c r="AC225" s="150"/>
      <c r="AD225" s="151"/>
    </row>
    <row r="226" spans="1:30" s="592" customFormat="1">
      <c r="A226" s="747"/>
      <c r="B226" s="742"/>
      <c r="C226" s="742"/>
      <c r="D226" s="747"/>
      <c r="E226" s="1304"/>
      <c r="F226" s="157"/>
      <c r="G226" s="149"/>
      <c r="H226" s="149"/>
      <c r="I226" s="149"/>
      <c r="J226" s="149"/>
      <c r="K226" s="149"/>
      <c r="L226" s="149"/>
      <c r="M226" s="149"/>
      <c r="N226" s="149"/>
      <c r="O226" s="149"/>
      <c r="P226" s="149"/>
      <c r="Q226" s="149"/>
      <c r="R226" s="149"/>
      <c r="S226" s="149"/>
      <c r="T226" s="149"/>
      <c r="U226" s="149"/>
      <c r="V226" s="149"/>
      <c r="W226" s="149"/>
      <c r="X226" s="149"/>
      <c r="Y226" s="149"/>
      <c r="Z226" s="149"/>
      <c r="AA226" s="216"/>
      <c r="AB226" s="785"/>
      <c r="AC226" s="150"/>
      <c r="AD226" s="151"/>
    </row>
    <row r="227" spans="1:30" s="592" customFormat="1">
      <c r="A227" s="747"/>
      <c r="B227" s="742"/>
      <c r="C227" s="742"/>
      <c r="D227" s="747"/>
      <c r="E227" s="1304"/>
      <c r="F227" s="157"/>
      <c r="G227" s="149"/>
      <c r="H227" s="149"/>
      <c r="I227" s="149"/>
      <c r="J227" s="149"/>
      <c r="K227" s="149"/>
      <c r="L227" s="149"/>
      <c r="M227" s="149"/>
      <c r="N227" s="149"/>
      <c r="O227" s="149"/>
      <c r="P227" s="149"/>
      <c r="Q227" s="149"/>
      <c r="R227" s="149"/>
      <c r="S227" s="149"/>
      <c r="T227" s="149"/>
      <c r="U227" s="149"/>
      <c r="V227" s="149"/>
      <c r="W227" s="149"/>
      <c r="X227" s="149"/>
      <c r="Y227" s="149"/>
      <c r="Z227" s="149"/>
      <c r="AA227" s="216"/>
      <c r="AB227" s="785"/>
      <c r="AC227" s="150"/>
      <c r="AD227" s="151"/>
    </row>
    <row r="228" spans="1:30" s="592" customFormat="1">
      <c r="A228" s="747"/>
      <c r="B228" s="742"/>
      <c r="C228" s="742"/>
      <c r="D228" s="747"/>
      <c r="E228" s="1304"/>
      <c r="F228" s="157"/>
      <c r="G228" s="149"/>
      <c r="H228" s="149"/>
      <c r="I228" s="149"/>
      <c r="J228" s="149"/>
      <c r="K228" s="149"/>
      <c r="L228" s="149"/>
      <c r="M228" s="149"/>
      <c r="N228" s="149"/>
      <c r="O228" s="149"/>
      <c r="P228" s="149"/>
      <c r="Q228" s="149"/>
      <c r="R228" s="149"/>
      <c r="S228" s="149"/>
      <c r="T228" s="149"/>
      <c r="U228" s="149"/>
      <c r="V228" s="149"/>
      <c r="W228" s="149"/>
      <c r="X228" s="149"/>
      <c r="Y228" s="149"/>
      <c r="Z228" s="149"/>
      <c r="AA228" s="216"/>
      <c r="AB228" s="785"/>
      <c r="AC228" s="150"/>
      <c r="AD228" s="151"/>
    </row>
    <row r="229" spans="1:30" s="592" customFormat="1">
      <c r="A229" s="772"/>
      <c r="B229" s="763"/>
      <c r="C229" s="763"/>
      <c r="D229" s="772"/>
      <c r="E229" s="1942"/>
      <c r="F229" s="372"/>
      <c r="G229" s="241"/>
      <c r="H229" s="241"/>
      <c r="I229" s="241"/>
      <c r="J229" s="241"/>
      <c r="K229" s="241"/>
      <c r="L229" s="241"/>
      <c r="M229" s="241"/>
      <c r="N229" s="241"/>
      <c r="O229" s="241"/>
      <c r="P229" s="241"/>
      <c r="Q229" s="241"/>
      <c r="R229" s="241"/>
      <c r="S229" s="241"/>
      <c r="T229" s="241"/>
      <c r="U229" s="241"/>
      <c r="V229" s="241"/>
      <c r="W229" s="241"/>
      <c r="X229" s="241"/>
      <c r="Y229" s="241"/>
      <c r="Z229" s="241"/>
      <c r="AA229" s="373"/>
      <c r="AB229" s="242"/>
      <c r="AC229" s="243"/>
      <c r="AD229" s="244"/>
    </row>
    <row r="230" spans="1:30" s="592" customFormat="1" ht="6.75" customHeight="1">
      <c r="A230" s="770"/>
      <c r="B230" s="392"/>
      <c r="C230" s="392"/>
      <c r="D230" s="770"/>
      <c r="E230" s="770"/>
      <c r="F230" s="447"/>
      <c r="G230" s="221"/>
      <c r="H230" s="221"/>
      <c r="I230" s="221"/>
      <c r="J230" s="221"/>
      <c r="K230" s="221"/>
      <c r="L230" s="221"/>
      <c r="M230" s="221"/>
      <c r="N230" s="221"/>
      <c r="O230" s="221"/>
      <c r="P230" s="221"/>
      <c r="Q230" s="221"/>
      <c r="R230" s="221"/>
      <c r="S230" s="221"/>
      <c r="T230" s="221"/>
      <c r="U230" s="221"/>
      <c r="V230" s="221"/>
      <c r="W230" s="221"/>
      <c r="X230" s="221"/>
      <c r="Y230" s="221"/>
      <c r="Z230" s="221"/>
      <c r="AA230" s="448"/>
      <c r="AB230" s="222"/>
      <c r="AC230" s="223"/>
      <c r="AD230" s="224"/>
    </row>
    <row r="231" spans="1:30" s="592" customFormat="1" ht="13.5" customHeight="1">
      <c r="A231" s="1304" t="s">
        <v>790</v>
      </c>
      <c r="B231" s="1264">
        <v>11</v>
      </c>
      <c r="C231" s="1267" t="s">
        <v>575</v>
      </c>
      <c r="D231" s="1265" t="s">
        <v>357</v>
      </c>
      <c r="E231" s="747" t="s">
        <v>576</v>
      </c>
      <c r="F231" s="157"/>
      <c r="G231" s="1268" t="s">
        <v>71</v>
      </c>
      <c r="H231" s="1268"/>
      <c r="I231" s="1268"/>
      <c r="J231" s="1268"/>
      <c r="K231" s="1268"/>
      <c r="L231" s="1268"/>
      <c r="M231" s="1268"/>
      <c r="N231" s="1246" t="s">
        <v>154</v>
      </c>
      <c r="O231" s="1246"/>
      <c r="P231" s="1246"/>
      <c r="Q231" s="1246"/>
      <c r="R231" s="1246"/>
      <c r="S231" s="1246"/>
      <c r="T231" s="1246"/>
      <c r="U231" s="1246"/>
      <c r="V231" s="1246"/>
      <c r="W231" s="149"/>
      <c r="X231" s="149"/>
      <c r="Y231" s="149"/>
      <c r="Z231" s="149"/>
      <c r="AA231" s="216"/>
      <c r="AB231" s="1261" t="s">
        <v>558</v>
      </c>
      <c r="AC231" s="1262"/>
      <c r="AD231" s="1263"/>
    </row>
    <row r="232" spans="1:30" s="592" customFormat="1">
      <c r="A232" s="1304"/>
      <c r="B232" s="1941"/>
      <c r="C232" s="1126"/>
      <c r="D232" s="1265"/>
      <c r="E232" s="747"/>
      <c r="F232" s="157"/>
      <c r="G232" s="1268"/>
      <c r="H232" s="1268"/>
      <c r="I232" s="1268"/>
      <c r="J232" s="1268"/>
      <c r="K232" s="1268"/>
      <c r="L232" s="1268"/>
      <c r="M232" s="1268"/>
      <c r="N232" s="1246"/>
      <c r="O232" s="1246"/>
      <c r="P232" s="1246"/>
      <c r="Q232" s="1246"/>
      <c r="R232" s="1246"/>
      <c r="S232" s="1246"/>
      <c r="T232" s="1246"/>
      <c r="U232" s="1246"/>
      <c r="V232" s="1246"/>
      <c r="W232" s="149"/>
      <c r="X232" s="149"/>
      <c r="Y232" s="149"/>
      <c r="Z232" s="149"/>
      <c r="AA232" s="216"/>
      <c r="AB232" s="1261"/>
      <c r="AC232" s="1262"/>
      <c r="AD232" s="1263"/>
    </row>
    <row r="233" spans="1:30" s="592" customFormat="1">
      <c r="A233" s="747"/>
      <c r="B233" s="742"/>
      <c r="C233" s="1126"/>
      <c r="D233" s="743"/>
      <c r="E233" s="747"/>
      <c r="F233" s="157"/>
      <c r="G233" s="746"/>
      <c r="H233" s="746"/>
      <c r="I233" s="746"/>
      <c r="J233" s="746"/>
      <c r="K233" s="746"/>
      <c r="L233" s="746"/>
      <c r="M233" s="746"/>
      <c r="N233" s="288"/>
      <c r="O233" s="288"/>
      <c r="P233" s="288"/>
      <c r="Q233" s="288"/>
      <c r="R233" s="288"/>
      <c r="S233" s="288"/>
      <c r="T233" s="288"/>
      <c r="U233" s="288"/>
      <c r="V233" s="288"/>
      <c r="W233" s="149"/>
      <c r="X233" s="149"/>
      <c r="Y233" s="149"/>
      <c r="Z233" s="149"/>
      <c r="AA233" s="216"/>
      <c r="AB233" s="785"/>
      <c r="AC233" s="150"/>
      <c r="AD233" s="151"/>
    </row>
    <row r="234" spans="1:30" s="716" customFormat="1">
      <c r="A234" s="747"/>
      <c r="B234" s="742"/>
      <c r="C234" s="742"/>
      <c r="D234" s="743"/>
      <c r="E234" s="747"/>
      <c r="F234" s="157"/>
      <c r="G234" s="746"/>
      <c r="H234" s="746"/>
      <c r="I234" s="746"/>
      <c r="J234" s="746"/>
      <c r="K234" s="746"/>
      <c r="L234" s="746"/>
      <c r="M234" s="746"/>
      <c r="N234" s="734"/>
      <c r="O234" s="734"/>
      <c r="P234" s="734"/>
      <c r="Q234" s="734"/>
      <c r="R234" s="734"/>
      <c r="S234" s="734"/>
      <c r="T234" s="734"/>
      <c r="U234" s="734"/>
      <c r="V234" s="734"/>
      <c r="W234" s="149"/>
      <c r="X234" s="149"/>
      <c r="Y234" s="149"/>
      <c r="Z234" s="149"/>
      <c r="AA234" s="216"/>
      <c r="AB234" s="785"/>
      <c r="AC234" s="150"/>
      <c r="AD234" s="151"/>
    </row>
    <row r="235" spans="1:30" s="716" customFormat="1">
      <c r="A235" s="747"/>
      <c r="B235" s="742"/>
      <c r="C235" s="742"/>
      <c r="D235" s="743"/>
      <c r="E235" s="747"/>
      <c r="F235" s="157"/>
      <c r="G235" s="746"/>
      <c r="H235" s="746"/>
      <c r="I235" s="746"/>
      <c r="J235" s="746"/>
      <c r="K235" s="746"/>
      <c r="L235" s="746"/>
      <c r="M235" s="746"/>
      <c r="N235" s="734"/>
      <c r="O235" s="734"/>
      <c r="P235" s="734"/>
      <c r="Q235" s="734"/>
      <c r="R235" s="734"/>
      <c r="S235" s="734"/>
      <c r="T235" s="734"/>
      <c r="U235" s="734"/>
      <c r="V235" s="734"/>
      <c r="W235" s="149"/>
      <c r="X235" s="149"/>
      <c r="Y235" s="149"/>
      <c r="Z235" s="149"/>
      <c r="AA235" s="216"/>
      <c r="AB235" s="785"/>
      <c r="AC235" s="150"/>
      <c r="AD235" s="151"/>
    </row>
    <row r="236" spans="1:30" s="716" customFormat="1">
      <c r="A236" s="747"/>
      <c r="B236" s="742"/>
      <c r="C236" s="742"/>
      <c r="D236" s="743"/>
      <c r="E236" s="747"/>
      <c r="F236" s="157"/>
      <c r="G236" s="746"/>
      <c r="H236" s="746"/>
      <c r="I236" s="746"/>
      <c r="J236" s="746"/>
      <c r="K236" s="746"/>
      <c r="L236" s="746"/>
      <c r="M236" s="746"/>
      <c r="N236" s="734"/>
      <c r="O236" s="734"/>
      <c r="P236" s="734"/>
      <c r="Q236" s="734"/>
      <c r="R236" s="734"/>
      <c r="S236" s="734"/>
      <c r="T236" s="734"/>
      <c r="U236" s="734"/>
      <c r="V236" s="734"/>
      <c r="W236" s="149"/>
      <c r="X236" s="149"/>
      <c r="Y236" s="149"/>
      <c r="Z236" s="149"/>
      <c r="AA236" s="216"/>
      <c r="AB236" s="785"/>
      <c r="AC236" s="150"/>
      <c r="AD236" s="151"/>
    </row>
    <row r="237" spans="1:30" s="592" customFormat="1" ht="6.75" customHeight="1">
      <c r="A237" s="747"/>
      <c r="B237" s="742"/>
      <c r="C237" s="742"/>
      <c r="D237" s="747"/>
      <c r="E237" s="747"/>
      <c r="F237" s="157"/>
      <c r="G237" s="149"/>
      <c r="H237" s="149"/>
      <c r="I237" s="149"/>
      <c r="J237" s="149"/>
      <c r="K237" s="149"/>
      <c r="L237" s="149"/>
      <c r="M237" s="149"/>
      <c r="N237" s="149"/>
      <c r="O237" s="149"/>
      <c r="P237" s="149"/>
      <c r="Q237" s="149"/>
      <c r="R237" s="149"/>
      <c r="S237" s="149"/>
      <c r="T237" s="149"/>
      <c r="U237" s="149"/>
      <c r="V237" s="149"/>
      <c r="W237" s="149"/>
      <c r="X237" s="149"/>
      <c r="Y237" s="149"/>
      <c r="Z237" s="149"/>
      <c r="AA237" s="216"/>
      <c r="AB237" s="785"/>
      <c r="AC237" s="150"/>
      <c r="AD237" s="151"/>
    </row>
    <row r="238" spans="1:30" s="592" customFormat="1">
      <c r="A238" s="1304" t="s">
        <v>577</v>
      </c>
      <c r="B238" s="1264">
        <v>12</v>
      </c>
      <c r="C238" s="1264" t="s">
        <v>578</v>
      </c>
      <c r="D238" s="713" t="s">
        <v>358</v>
      </c>
      <c r="E238" s="1304" t="s">
        <v>579</v>
      </c>
      <c r="F238" s="157"/>
      <c r="G238" s="1268" t="s">
        <v>71</v>
      </c>
      <c r="H238" s="1268"/>
      <c r="I238" s="1268"/>
      <c r="J238" s="1268"/>
      <c r="K238" s="1268"/>
      <c r="L238" s="1268"/>
      <c r="M238" s="1268"/>
      <c r="N238" s="1246" t="s">
        <v>154</v>
      </c>
      <c r="O238" s="1246"/>
      <c r="P238" s="1246"/>
      <c r="Q238" s="1246"/>
      <c r="R238" s="1246"/>
      <c r="S238" s="1246"/>
      <c r="T238" s="1246"/>
      <c r="U238" s="1246"/>
      <c r="V238" s="1246"/>
      <c r="W238" s="149"/>
      <c r="X238" s="149"/>
      <c r="Y238" s="149"/>
      <c r="Z238" s="149"/>
      <c r="AA238" s="216"/>
      <c r="AB238" s="1261" t="s">
        <v>558</v>
      </c>
      <c r="AC238" s="1262"/>
      <c r="AD238" s="1263"/>
    </row>
    <row r="239" spans="1:30" s="592" customFormat="1">
      <c r="A239" s="1304"/>
      <c r="B239" s="1941"/>
      <c r="C239" s="1264"/>
      <c r="D239" s="714"/>
      <c r="E239" s="1304"/>
      <c r="F239" s="157"/>
      <c r="G239" s="1268"/>
      <c r="H239" s="1268"/>
      <c r="I239" s="1268"/>
      <c r="J239" s="1268"/>
      <c r="K239" s="1268"/>
      <c r="L239" s="1268"/>
      <c r="M239" s="1268"/>
      <c r="N239" s="1246"/>
      <c r="O239" s="1246"/>
      <c r="P239" s="1246"/>
      <c r="Q239" s="1246"/>
      <c r="R239" s="1246"/>
      <c r="S239" s="1246"/>
      <c r="T239" s="1246"/>
      <c r="U239" s="1246"/>
      <c r="V239" s="1246"/>
      <c r="W239" s="149"/>
      <c r="X239" s="149"/>
      <c r="Y239" s="149"/>
      <c r="Z239" s="149"/>
      <c r="AA239" s="216"/>
      <c r="AB239" s="1261"/>
      <c r="AC239" s="1262"/>
      <c r="AD239" s="1263"/>
    </row>
    <row r="240" spans="1:30" s="592" customFormat="1">
      <c r="A240" s="1304"/>
      <c r="B240" s="712"/>
      <c r="C240" s="1264"/>
      <c r="D240" s="714"/>
      <c r="E240" s="1304"/>
      <c r="F240" s="157"/>
      <c r="G240" s="149"/>
      <c r="H240" s="149"/>
      <c r="I240" s="149"/>
      <c r="J240" s="149"/>
      <c r="K240" s="149"/>
      <c r="L240" s="149"/>
      <c r="M240" s="149"/>
      <c r="N240" s="149"/>
      <c r="O240" s="149"/>
      <c r="P240" s="149"/>
      <c r="Q240" s="149"/>
      <c r="R240" s="149"/>
      <c r="S240" s="149"/>
      <c r="T240" s="149"/>
      <c r="U240" s="149"/>
      <c r="V240" s="149"/>
      <c r="W240" s="149"/>
      <c r="X240" s="149"/>
      <c r="Y240" s="149"/>
      <c r="Z240" s="149"/>
      <c r="AA240" s="216"/>
      <c r="AB240" s="719"/>
      <c r="AC240" s="150"/>
      <c r="AD240" s="151"/>
    </row>
    <row r="241" spans="1:30" s="592" customFormat="1">
      <c r="A241" s="1304"/>
      <c r="B241" s="712"/>
      <c r="C241" s="712"/>
      <c r="D241" s="714"/>
      <c r="E241" s="714"/>
      <c r="F241" s="157"/>
      <c r="G241" s="149"/>
      <c r="H241" s="149"/>
      <c r="I241" s="149"/>
      <c r="J241" s="149"/>
      <c r="K241" s="149"/>
      <c r="L241" s="149"/>
      <c r="M241" s="149"/>
      <c r="N241" s="149"/>
      <c r="O241" s="149"/>
      <c r="P241" s="149"/>
      <c r="Q241" s="149"/>
      <c r="R241" s="149"/>
      <c r="S241" s="149"/>
      <c r="T241" s="149"/>
      <c r="U241" s="149"/>
      <c r="V241" s="149"/>
      <c r="W241" s="149"/>
      <c r="X241" s="149"/>
      <c r="Y241" s="149"/>
      <c r="Z241" s="149"/>
      <c r="AA241" s="216"/>
      <c r="AB241" s="719"/>
      <c r="AC241" s="150"/>
      <c r="AD241" s="151"/>
    </row>
    <row r="242" spans="1:30" s="592" customFormat="1">
      <c r="A242" s="1304" t="s">
        <v>580</v>
      </c>
      <c r="B242" s="1264">
        <v>13</v>
      </c>
      <c r="C242" s="1264" t="s">
        <v>581</v>
      </c>
      <c r="D242" s="1265" t="s">
        <v>357</v>
      </c>
      <c r="E242" s="1304" t="s">
        <v>1205</v>
      </c>
      <c r="F242" s="157"/>
      <c r="G242" s="1268" t="s">
        <v>71</v>
      </c>
      <c r="H242" s="1268"/>
      <c r="I242" s="1268"/>
      <c r="J242" s="1268"/>
      <c r="K242" s="1268"/>
      <c r="L242" s="1268"/>
      <c r="M242" s="1268"/>
      <c r="N242" s="1246" t="s">
        <v>154</v>
      </c>
      <c r="O242" s="1246"/>
      <c r="P242" s="1246"/>
      <c r="Q242" s="1246"/>
      <c r="R242" s="1246"/>
      <c r="S242" s="1246"/>
      <c r="T242" s="1246"/>
      <c r="U242" s="1246"/>
      <c r="V242" s="1246"/>
      <c r="W242" s="149"/>
      <c r="X242" s="149"/>
      <c r="Y242" s="149"/>
      <c r="Z242" s="149"/>
      <c r="AA242" s="216"/>
      <c r="AB242" s="1261" t="s">
        <v>558</v>
      </c>
      <c r="AC242" s="1262"/>
      <c r="AD242" s="1263"/>
    </row>
    <row r="243" spans="1:30" s="592" customFormat="1">
      <c r="A243" s="1304"/>
      <c r="B243" s="1941"/>
      <c r="C243" s="1264"/>
      <c r="D243" s="1265"/>
      <c r="E243" s="1304"/>
      <c r="F243" s="157"/>
      <c r="G243" s="1268"/>
      <c r="H243" s="1268"/>
      <c r="I243" s="1268"/>
      <c r="J243" s="1268"/>
      <c r="K243" s="1268"/>
      <c r="L243" s="1268"/>
      <c r="M243" s="1268"/>
      <c r="N243" s="1246"/>
      <c r="O243" s="1246"/>
      <c r="P243" s="1246"/>
      <c r="Q243" s="1246"/>
      <c r="R243" s="1246"/>
      <c r="S243" s="1246"/>
      <c r="T243" s="1246"/>
      <c r="U243" s="1246"/>
      <c r="V243" s="1246"/>
      <c r="W243" s="149"/>
      <c r="X243" s="149"/>
      <c r="Y243" s="149"/>
      <c r="Z243" s="149"/>
      <c r="AA243" s="216"/>
      <c r="AB243" s="1261"/>
      <c r="AC243" s="1262"/>
      <c r="AD243" s="1263"/>
    </row>
    <row r="244" spans="1:30" s="592" customFormat="1">
      <c r="A244" s="1304"/>
      <c r="B244" s="712"/>
      <c r="C244" s="1264"/>
      <c r="D244" s="713"/>
      <c r="E244" s="1304"/>
      <c r="F244" s="157"/>
      <c r="G244" s="149"/>
      <c r="H244" s="149"/>
      <c r="I244" s="149"/>
      <c r="J244" s="149"/>
      <c r="K244" s="149"/>
      <c r="L244" s="149"/>
      <c r="M244" s="149"/>
      <c r="N244" s="149"/>
      <c r="O244" s="149"/>
      <c r="P244" s="149"/>
      <c r="Q244" s="149"/>
      <c r="R244" s="149"/>
      <c r="S244" s="149"/>
      <c r="T244" s="149"/>
      <c r="U244" s="149"/>
      <c r="V244" s="149"/>
      <c r="W244" s="149"/>
      <c r="X244" s="149"/>
      <c r="Y244" s="149"/>
      <c r="Z244" s="149"/>
      <c r="AA244" s="216"/>
      <c r="AB244" s="719"/>
      <c r="AC244" s="150"/>
      <c r="AD244" s="151"/>
    </row>
    <row r="245" spans="1:30" s="592" customFormat="1">
      <c r="A245" s="714"/>
      <c r="B245" s="712"/>
      <c r="C245" s="712"/>
      <c r="D245" s="713"/>
      <c r="E245" s="1304"/>
      <c r="F245" s="157"/>
      <c r="G245" s="1961"/>
      <c r="H245" s="1962"/>
      <c r="I245" s="1962"/>
      <c r="J245" s="1962"/>
      <c r="K245" s="1962"/>
      <c r="L245" s="1962"/>
      <c r="M245" s="1962"/>
      <c r="N245" s="1962"/>
      <c r="O245" s="1962"/>
      <c r="P245" s="1962"/>
      <c r="Q245" s="1962"/>
      <c r="R245" s="1962"/>
      <c r="S245" s="1962"/>
      <c r="T245" s="1962"/>
      <c r="U245" s="1962"/>
      <c r="V245" s="1962"/>
      <c r="W245" s="1962"/>
      <c r="X245" s="1962"/>
      <c r="Y245" s="1962"/>
      <c r="Z245" s="1962"/>
      <c r="AA245" s="216"/>
      <c r="AB245" s="719"/>
      <c r="AC245" s="150"/>
      <c r="AD245" s="151"/>
    </row>
    <row r="246" spans="1:30" s="592" customFormat="1">
      <c r="A246" s="714"/>
      <c r="B246" s="712"/>
      <c r="C246" s="712"/>
      <c r="D246" s="713"/>
      <c r="E246" s="1304"/>
      <c r="F246" s="157"/>
      <c r="G246" s="1962"/>
      <c r="H246" s="1962"/>
      <c r="I246" s="1962"/>
      <c r="J246" s="1962"/>
      <c r="K246" s="1962"/>
      <c r="L246" s="1962"/>
      <c r="M246" s="1962"/>
      <c r="N246" s="1962"/>
      <c r="O246" s="1962"/>
      <c r="P246" s="1962"/>
      <c r="Q246" s="1962"/>
      <c r="R246" s="1962"/>
      <c r="S246" s="1962"/>
      <c r="T246" s="1962"/>
      <c r="U246" s="1962"/>
      <c r="V246" s="1962"/>
      <c r="W246" s="1962"/>
      <c r="X246" s="1962"/>
      <c r="Y246" s="1962"/>
      <c r="Z246" s="1962"/>
      <c r="AA246" s="216"/>
      <c r="AB246" s="719"/>
      <c r="AC246" s="150"/>
      <c r="AD246" s="151"/>
    </row>
    <row r="247" spans="1:30" s="716" customFormat="1">
      <c r="A247" s="714"/>
      <c r="B247" s="712"/>
      <c r="C247" s="712"/>
      <c r="D247" s="713"/>
      <c r="E247" s="714"/>
      <c r="F247" s="157"/>
      <c r="G247" s="149"/>
      <c r="H247" s="149"/>
      <c r="I247" s="149"/>
      <c r="J247" s="149"/>
      <c r="K247" s="149"/>
      <c r="L247" s="149"/>
      <c r="M247" s="149"/>
      <c r="N247" s="149"/>
      <c r="O247" s="149"/>
      <c r="P247" s="149"/>
      <c r="Q247" s="149"/>
      <c r="R247" s="149"/>
      <c r="S247" s="149"/>
      <c r="T247" s="149"/>
      <c r="U247" s="149"/>
      <c r="V247" s="149"/>
      <c r="W247" s="149"/>
      <c r="X247" s="149"/>
      <c r="Y247" s="149"/>
      <c r="Z247" s="149"/>
      <c r="AA247" s="216"/>
      <c r="AB247" s="719"/>
      <c r="AC247" s="150"/>
      <c r="AD247" s="151"/>
    </row>
    <row r="248" spans="1:30" s="716" customFormat="1">
      <c r="A248" s="714"/>
      <c r="B248" s="712">
        <v>14</v>
      </c>
      <c r="C248" s="1264" t="s">
        <v>791</v>
      </c>
      <c r="D248" s="713" t="s">
        <v>447</v>
      </c>
      <c r="E248" s="1304" t="s">
        <v>1206</v>
      </c>
      <c r="F248" s="157"/>
      <c r="G248" s="1268" t="s">
        <v>71</v>
      </c>
      <c r="H248" s="1268"/>
      <c r="I248" s="1268"/>
      <c r="J248" s="1268"/>
      <c r="K248" s="1268"/>
      <c r="L248" s="1268"/>
      <c r="M248" s="1268"/>
      <c r="N248" s="1246" t="s">
        <v>154</v>
      </c>
      <c r="O248" s="1246"/>
      <c r="P248" s="1246"/>
      <c r="Q248" s="1246"/>
      <c r="R248" s="1246"/>
      <c r="S248" s="1246"/>
      <c r="T248" s="1246"/>
      <c r="U248" s="1246"/>
      <c r="V248" s="1246"/>
      <c r="W248" s="149"/>
      <c r="X248" s="149"/>
      <c r="Y248" s="149"/>
      <c r="Z248" s="149"/>
      <c r="AA248" s="216"/>
      <c r="AB248" s="1261" t="s">
        <v>558</v>
      </c>
      <c r="AC248" s="1262"/>
      <c r="AD248" s="1263"/>
    </row>
    <row r="249" spans="1:30" s="592" customFormat="1">
      <c r="A249" s="576"/>
      <c r="B249" s="581"/>
      <c r="C249" s="1264"/>
      <c r="D249" s="570"/>
      <c r="E249" s="1304"/>
      <c r="F249" s="157"/>
      <c r="G249" s="1268"/>
      <c r="H249" s="1268"/>
      <c r="I249" s="1268"/>
      <c r="J249" s="1268"/>
      <c r="K249" s="1268"/>
      <c r="L249" s="1268"/>
      <c r="M249" s="1268"/>
      <c r="N249" s="1246"/>
      <c r="O249" s="1246"/>
      <c r="P249" s="1246"/>
      <c r="Q249" s="1246"/>
      <c r="R249" s="1246"/>
      <c r="S249" s="1246"/>
      <c r="T249" s="1246"/>
      <c r="U249" s="1246"/>
      <c r="V249" s="1246"/>
      <c r="W249" s="149"/>
      <c r="X249" s="149"/>
      <c r="Y249" s="149"/>
      <c r="Z249" s="149"/>
      <c r="AA249" s="216"/>
      <c r="AB249" s="1261"/>
      <c r="AC249" s="1262"/>
      <c r="AD249" s="1263"/>
    </row>
    <row r="250" spans="1:30" s="592" customFormat="1">
      <c r="A250" s="576"/>
      <c r="B250" s="581"/>
      <c r="C250" s="1264"/>
      <c r="D250" s="570"/>
      <c r="E250" s="1304"/>
      <c r="F250" s="157"/>
      <c r="G250" s="149"/>
      <c r="H250" s="149"/>
      <c r="I250" s="149"/>
      <c r="J250" s="149"/>
      <c r="K250" s="149"/>
      <c r="L250" s="149"/>
      <c r="M250" s="149"/>
      <c r="N250" s="149"/>
      <c r="O250" s="149"/>
      <c r="P250" s="149"/>
      <c r="Q250" s="149"/>
      <c r="R250" s="149"/>
      <c r="S250" s="149"/>
      <c r="T250" s="149"/>
      <c r="U250" s="149"/>
      <c r="V250" s="149"/>
      <c r="W250" s="149"/>
      <c r="X250" s="149"/>
      <c r="Y250" s="149"/>
      <c r="Z250" s="149"/>
      <c r="AA250" s="216"/>
      <c r="AB250" s="619"/>
      <c r="AC250" s="150"/>
      <c r="AD250" s="151"/>
    </row>
    <row r="251" spans="1:30" s="592" customFormat="1">
      <c r="A251" s="576"/>
      <c r="B251" s="581"/>
      <c r="C251" s="581"/>
      <c r="D251" s="570"/>
      <c r="E251" s="1304"/>
      <c r="F251" s="157"/>
      <c r="G251" s="574" t="s">
        <v>90</v>
      </c>
      <c r="H251" s="386"/>
      <c r="I251" s="386"/>
      <c r="J251" s="386"/>
      <c r="K251" s="386"/>
      <c r="L251" s="386"/>
      <c r="M251" s="386"/>
      <c r="N251" s="386"/>
      <c r="O251" s="386"/>
      <c r="P251" s="386"/>
      <c r="Q251" s="386"/>
      <c r="R251" s="386"/>
      <c r="S251" s="386"/>
      <c r="T251" s="386"/>
      <c r="U251" s="386"/>
      <c r="V251" s="386"/>
      <c r="W251" s="386"/>
      <c r="X251" s="623"/>
      <c r="Y251" s="623"/>
      <c r="Z251" s="149"/>
      <c r="AA251" s="216"/>
      <c r="AB251" s="619"/>
      <c r="AC251" s="150"/>
      <c r="AD251" s="151"/>
    </row>
    <row r="252" spans="1:30" s="592" customFormat="1">
      <c r="A252" s="576"/>
      <c r="B252" s="581"/>
      <c r="C252" s="581"/>
      <c r="D252" s="570"/>
      <c r="E252" s="576"/>
      <c r="F252" s="157"/>
      <c r="G252" s="1562"/>
      <c r="H252" s="1563"/>
      <c r="I252" s="1563"/>
      <c r="J252" s="1563"/>
      <c r="K252" s="1564"/>
      <c r="L252" s="1064" t="s">
        <v>91</v>
      </c>
      <c r="M252" s="1065"/>
      <c r="N252" s="1065"/>
      <c r="O252" s="1066"/>
      <c r="P252" s="1064" t="s">
        <v>142</v>
      </c>
      <c r="Q252" s="1065"/>
      <c r="R252" s="1065"/>
      <c r="S252" s="1065"/>
      <c r="T252" s="1065"/>
      <c r="U252" s="1065"/>
      <c r="V252" s="1065"/>
      <c r="W252" s="1818"/>
      <c r="X252" s="1818"/>
      <c r="Y252" s="1819"/>
      <c r="Z252" s="149"/>
      <c r="AA252" s="216"/>
      <c r="AB252" s="619"/>
      <c r="AC252" s="150"/>
      <c r="AD252" s="151"/>
    </row>
    <row r="253" spans="1:30" s="592" customFormat="1">
      <c r="A253" s="576"/>
      <c r="B253" s="581"/>
      <c r="C253" s="581"/>
      <c r="D253" s="570"/>
      <c r="E253" s="576"/>
      <c r="F253" s="157"/>
      <c r="G253" s="1064" t="s">
        <v>11</v>
      </c>
      <c r="H253" s="1065"/>
      <c r="I253" s="1065"/>
      <c r="J253" s="1065"/>
      <c r="K253" s="1066"/>
      <c r="L253" s="1557"/>
      <c r="M253" s="1558"/>
      <c r="N253" s="1558"/>
      <c r="O253" s="287" t="s">
        <v>149</v>
      </c>
      <c r="P253" s="1963"/>
      <c r="Q253" s="1964"/>
      <c r="R253" s="1964"/>
      <c r="S253" s="1964"/>
      <c r="T253" s="1964"/>
      <c r="U253" s="1964"/>
      <c r="V253" s="1964"/>
      <c r="W253" s="1964"/>
      <c r="X253" s="1964"/>
      <c r="Y253" s="1965"/>
      <c r="Z253" s="149"/>
      <c r="AA253" s="216"/>
      <c r="AB253" s="619"/>
      <c r="AC253" s="150"/>
      <c r="AD253" s="151"/>
    </row>
    <row r="254" spans="1:30" s="592" customFormat="1">
      <c r="A254" s="576"/>
      <c r="B254" s="581"/>
      <c r="C254" s="581"/>
      <c r="D254" s="570"/>
      <c r="E254" s="576"/>
      <c r="F254" s="157"/>
      <c r="G254" s="1064" t="s">
        <v>4</v>
      </c>
      <c r="H254" s="1065"/>
      <c r="I254" s="1065"/>
      <c r="J254" s="1065"/>
      <c r="K254" s="1066"/>
      <c r="L254" s="1557"/>
      <c r="M254" s="1558"/>
      <c r="N254" s="1558"/>
      <c r="O254" s="287" t="s">
        <v>149</v>
      </c>
      <c r="P254" s="1966"/>
      <c r="Q254" s="1967"/>
      <c r="R254" s="1967"/>
      <c r="S254" s="1967"/>
      <c r="T254" s="1967"/>
      <c r="U254" s="1967"/>
      <c r="V254" s="1967"/>
      <c r="W254" s="1967"/>
      <c r="X254" s="1967"/>
      <c r="Y254" s="1968"/>
      <c r="Z254" s="149"/>
      <c r="AA254" s="216"/>
      <c r="AB254" s="619"/>
      <c r="AC254" s="150"/>
      <c r="AD254" s="151"/>
    </row>
    <row r="255" spans="1:30" s="592" customFormat="1" ht="15.75" customHeight="1">
      <c r="A255" s="602"/>
      <c r="B255" s="282"/>
      <c r="C255" s="282"/>
      <c r="D255" s="642"/>
      <c r="E255" s="602"/>
      <c r="F255" s="449"/>
      <c r="G255" s="277"/>
      <c r="H255" s="277"/>
      <c r="I255" s="277"/>
      <c r="J255" s="277"/>
      <c r="K255" s="277"/>
      <c r="L255" s="275"/>
      <c r="M255" s="275"/>
      <c r="N255" s="275"/>
      <c r="O255" s="613"/>
      <c r="P255" s="636"/>
      <c r="Q255" s="636"/>
      <c r="R255" s="636"/>
      <c r="S255" s="636"/>
      <c r="T255" s="636"/>
      <c r="U255" s="636"/>
      <c r="V255" s="636"/>
      <c r="W255" s="636"/>
      <c r="X255" s="636"/>
      <c r="Y255" s="636"/>
      <c r="Z255" s="300"/>
      <c r="AA255" s="450"/>
      <c r="AB255" s="297"/>
      <c r="AC255" s="298"/>
      <c r="AD255" s="299"/>
    </row>
    <row r="256" spans="1:30" s="397" customFormat="1" ht="15.75" customHeight="1">
      <c r="A256" s="394"/>
      <c r="B256" s="282">
        <v>15</v>
      </c>
      <c r="C256" s="1264" t="s">
        <v>1207</v>
      </c>
      <c r="D256" s="642" t="s">
        <v>358</v>
      </c>
      <c r="E256" s="1969" t="s">
        <v>1208</v>
      </c>
      <c r="F256" s="451"/>
      <c r="G256" s="1970" t="s">
        <v>1209</v>
      </c>
      <c r="H256" s="1970"/>
      <c r="I256" s="1970"/>
      <c r="J256" s="1970"/>
      <c r="K256" s="1970"/>
      <c r="L256" s="1970"/>
      <c r="M256" s="1971"/>
      <c r="N256" s="1227" t="s">
        <v>155</v>
      </c>
      <c r="O256" s="1228"/>
      <c r="P256" s="1228"/>
      <c r="Q256" s="1228"/>
      <c r="R256" s="1228"/>
      <c r="S256" s="1228"/>
      <c r="T256" s="1228"/>
      <c r="U256" s="1228"/>
      <c r="V256" s="1972"/>
      <c r="W256" s="396"/>
      <c r="X256" s="396"/>
      <c r="Y256" s="396"/>
      <c r="Z256" s="395"/>
      <c r="AA256" s="452"/>
      <c r="AB256" s="1261" t="s">
        <v>558</v>
      </c>
      <c r="AC256" s="1262"/>
      <c r="AD256" s="1263"/>
    </row>
    <row r="257" spans="1:30" s="397" customFormat="1" ht="15.75" customHeight="1">
      <c r="A257" s="394"/>
      <c r="B257" s="440"/>
      <c r="C257" s="1264"/>
      <c r="D257" s="469"/>
      <c r="E257" s="1928"/>
      <c r="F257" s="451"/>
      <c r="G257" s="1970"/>
      <c r="H257" s="1970"/>
      <c r="I257" s="1970"/>
      <c r="J257" s="1970"/>
      <c r="K257" s="1970"/>
      <c r="L257" s="1970"/>
      <c r="M257" s="1971"/>
      <c r="N257" s="1231"/>
      <c r="O257" s="1232"/>
      <c r="P257" s="1232"/>
      <c r="Q257" s="1232"/>
      <c r="R257" s="1232"/>
      <c r="S257" s="1232"/>
      <c r="T257" s="1232"/>
      <c r="U257" s="1232"/>
      <c r="V257" s="1973"/>
      <c r="W257" s="396"/>
      <c r="X257" s="396"/>
      <c r="Y257" s="396"/>
      <c r="Z257" s="395"/>
      <c r="AA257" s="452"/>
      <c r="AB257" s="1261"/>
      <c r="AC257" s="1262"/>
      <c r="AD257" s="1263"/>
    </row>
    <row r="258" spans="1:30" s="397" customFormat="1" ht="15.75" customHeight="1">
      <c r="A258" s="394"/>
      <c r="B258" s="440"/>
      <c r="C258" s="440"/>
      <c r="D258" s="469"/>
      <c r="E258" s="1928"/>
      <c r="F258" s="451"/>
      <c r="G258" s="398"/>
      <c r="H258" s="398"/>
      <c r="I258" s="398"/>
      <c r="J258" s="398"/>
      <c r="K258" s="398"/>
      <c r="L258" s="399"/>
      <c r="M258" s="399"/>
      <c r="W258" s="396"/>
      <c r="X258" s="396"/>
      <c r="Y258" s="396"/>
      <c r="Z258" s="395"/>
      <c r="AA258" s="452"/>
      <c r="AB258" s="400"/>
      <c r="AC258" s="401"/>
      <c r="AD258" s="402"/>
    </row>
    <row r="259" spans="1:30" s="397" customFormat="1" ht="15.75" customHeight="1">
      <c r="A259" s="394"/>
      <c r="B259" s="440"/>
      <c r="C259" s="440"/>
      <c r="D259" s="469"/>
      <c r="E259" s="394"/>
      <c r="F259" s="451"/>
      <c r="G259" s="398"/>
      <c r="H259" s="398"/>
      <c r="I259" s="398"/>
      <c r="J259" s="398"/>
      <c r="K259" s="398"/>
      <c r="L259" s="399"/>
      <c r="M259" s="399"/>
      <c r="N259" s="399"/>
      <c r="O259" s="403"/>
      <c r="P259" s="396"/>
      <c r="Q259" s="396"/>
      <c r="R259" s="396"/>
      <c r="S259" s="396"/>
      <c r="T259" s="396"/>
      <c r="U259" s="396"/>
      <c r="V259" s="396"/>
      <c r="W259" s="396"/>
      <c r="X259" s="396"/>
      <c r="Y259" s="396"/>
      <c r="Z259" s="395"/>
      <c r="AA259" s="452"/>
      <c r="AB259" s="400"/>
      <c r="AC259" s="401"/>
      <c r="AD259" s="402"/>
    </row>
    <row r="260" spans="1:30" s="397" customFormat="1" ht="15.75" customHeight="1">
      <c r="A260" s="394"/>
      <c r="B260" s="581">
        <v>16</v>
      </c>
      <c r="C260" s="1264" t="s">
        <v>1210</v>
      </c>
      <c r="D260" s="642" t="s">
        <v>358</v>
      </c>
      <c r="E260" s="1969" t="s">
        <v>1211</v>
      </c>
      <c r="F260" s="451"/>
      <c r="G260" s="1970" t="s">
        <v>1209</v>
      </c>
      <c r="H260" s="1970"/>
      <c r="I260" s="1970"/>
      <c r="J260" s="1970"/>
      <c r="K260" s="1970"/>
      <c r="L260" s="1970"/>
      <c r="M260" s="1971"/>
      <c r="N260" s="1227" t="s">
        <v>155</v>
      </c>
      <c r="O260" s="1228"/>
      <c r="P260" s="1228"/>
      <c r="Q260" s="1228"/>
      <c r="R260" s="1228"/>
      <c r="S260" s="1228"/>
      <c r="T260" s="1228"/>
      <c r="U260" s="1228"/>
      <c r="V260" s="1972"/>
      <c r="W260" s="396"/>
      <c r="X260" s="396"/>
      <c r="Y260" s="396"/>
      <c r="Z260" s="395"/>
      <c r="AA260" s="452"/>
      <c r="AB260" s="1261" t="s">
        <v>558</v>
      </c>
      <c r="AC260" s="1262"/>
      <c r="AD260" s="1263"/>
    </row>
    <row r="261" spans="1:30" s="397" customFormat="1" ht="15.75" customHeight="1">
      <c r="A261" s="394"/>
      <c r="B261" s="440"/>
      <c r="C261" s="1264"/>
      <c r="D261" s="469"/>
      <c r="E261" s="1928"/>
      <c r="F261" s="451"/>
      <c r="G261" s="1970"/>
      <c r="H261" s="1970"/>
      <c r="I261" s="1970"/>
      <c r="J261" s="1970"/>
      <c r="K261" s="1970"/>
      <c r="L261" s="1970"/>
      <c r="M261" s="1971"/>
      <c r="N261" s="1231"/>
      <c r="O261" s="1232"/>
      <c r="P261" s="1232"/>
      <c r="Q261" s="1232"/>
      <c r="R261" s="1232"/>
      <c r="S261" s="1232"/>
      <c r="T261" s="1232"/>
      <c r="U261" s="1232"/>
      <c r="V261" s="1973"/>
      <c r="W261" s="396"/>
      <c r="X261" s="396"/>
      <c r="Y261" s="396"/>
      <c r="Z261" s="395"/>
      <c r="AA261" s="452"/>
      <c r="AB261" s="1261"/>
      <c r="AC261" s="1262"/>
      <c r="AD261" s="1263"/>
    </row>
    <row r="262" spans="1:30" s="397" customFormat="1" ht="15.75" customHeight="1">
      <c r="A262" s="394"/>
      <c r="B262" s="440"/>
      <c r="C262" s="440"/>
      <c r="D262" s="469"/>
      <c r="E262" s="1928"/>
      <c r="F262" s="451"/>
      <c r="G262" s="387" t="s">
        <v>1091</v>
      </c>
      <c r="H262" s="1982" t="s">
        <v>1212</v>
      </c>
      <c r="I262" s="1983"/>
      <c r="J262" s="1983"/>
      <c r="K262" s="1983"/>
      <c r="L262" s="1983"/>
      <c r="M262" s="1983"/>
      <c r="N262" s="1983"/>
      <c r="O262" s="1983"/>
      <c r="P262" s="1983"/>
      <c r="Q262" s="1983"/>
      <c r="R262" s="1983"/>
      <c r="S262" s="1983"/>
      <c r="T262" s="1983"/>
      <c r="U262" s="1983"/>
      <c r="V262" s="1983"/>
      <c r="W262" s="1983"/>
      <c r="X262" s="1983"/>
      <c r="Y262" s="1983"/>
      <c r="Z262" s="395"/>
      <c r="AA262" s="452"/>
      <c r="AB262" s="400"/>
      <c r="AC262" s="401"/>
      <c r="AD262" s="402"/>
    </row>
    <row r="263" spans="1:30" s="592" customFormat="1" ht="15.75" customHeight="1">
      <c r="A263" s="602"/>
      <c r="B263" s="282"/>
      <c r="C263" s="282"/>
      <c r="D263" s="642"/>
      <c r="E263" s="1928"/>
      <c r="F263" s="449"/>
      <c r="G263" s="1984"/>
      <c r="H263" s="1985"/>
      <c r="I263" s="1985"/>
      <c r="J263" s="1985"/>
      <c r="K263" s="1985"/>
      <c r="L263" s="1985"/>
      <c r="M263" s="1985"/>
      <c r="N263" s="1985"/>
      <c r="O263" s="1985"/>
      <c r="P263" s="1985"/>
      <c r="Q263" s="1985"/>
      <c r="R263" s="1985"/>
      <c r="S263" s="1985"/>
      <c r="T263" s="1985"/>
      <c r="U263" s="1985"/>
      <c r="V263" s="1985"/>
      <c r="W263" s="1985"/>
      <c r="X263" s="1985"/>
      <c r="Y263" s="1986"/>
      <c r="Z263" s="300"/>
      <c r="AA263" s="450"/>
      <c r="AB263" s="297"/>
      <c r="AC263" s="298"/>
      <c r="AD263" s="299"/>
    </row>
    <row r="264" spans="1:30" s="592" customFormat="1" ht="2.25" customHeight="1">
      <c r="A264" s="602"/>
      <c r="B264" s="282"/>
      <c r="C264" s="282"/>
      <c r="D264" s="642"/>
      <c r="E264" s="404"/>
      <c r="F264" s="449"/>
      <c r="G264" s="1987"/>
      <c r="H264" s="1988"/>
      <c r="I264" s="1988"/>
      <c r="J264" s="1988"/>
      <c r="K264" s="1988"/>
      <c r="L264" s="1988"/>
      <c r="M264" s="1988"/>
      <c r="N264" s="1988"/>
      <c r="O264" s="1988"/>
      <c r="P264" s="1988"/>
      <c r="Q264" s="1988"/>
      <c r="R264" s="1988"/>
      <c r="S264" s="1988"/>
      <c r="T264" s="1988"/>
      <c r="U264" s="1988"/>
      <c r="V264" s="1988"/>
      <c r="W264" s="1988"/>
      <c r="X264" s="1988"/>
      <c r="Y264" s="1989"/>
      <c r="Z264" s="300"/>
      <c r="AA264" s="450"/>
      <c r="AB264" s="297"/>
      <c r="AC264" s="298"/>
      <c r="AD264" s="299"/>
    </row>
    <row r="265" spans="1:30" s="592" customFormat="1" ht="15.75" customHeight="1">
      <c r="A265" s="602"/>
      <c r="B265" s="282"/>
      <c r="C265" s="282"/>
      <c r="D265" s="642"/>
      <c r="E265" s="404"/>
      <c r="F265" s="449"/>
      <c r="G265" s="1987"/>
      <c r="H265" s="1988"/>
      <c r="I265" s="1988"/>
      <c r="J265" s="1988"/>
      <c r="K265" s="1988"/>
      <c r="L265" s="1988"/>
      <c r="M265" s="1988"/>
      <c r="N265" s="1988"/>
      <c r="O265" s="1988"/>
      <c r="P265" s="1988"/>
      <c r="Q265" s="1988"/>
      <c r="R265" s="1988"/>
      <c r="S265" s="1988"/>
      <c r="T265" s="1988"/>
      <c r="U265" s="1988"/>
      <c r="V265" s="1988"/>
      <c r="W265" s="1988"/>
      <c r="X265" s="1988"/>
      <c r="Y265" s="1989"/>
      <c r="Z265" s="300"/>
      <c r="AA265" s="450"/>
      <c r="AB265" s="297"/>
      <c r="AC265" s="298"/>
      <c r="AD265" s="299"/>
    </row>
    <row r="266" spans="1:30" s="592" customFormat="1" ht="15.75" customHeight="1">
      <c r="A266" s="602"/>
      <c r="B266" s="282"/>
      <c r="C266" s="282"/>
      <c r="D266" s="642"/>
      <c r="E266" s="404"/>
      <c r="F266" s="449"/>
      <c r="G266" s="1990"/>
      <c r="H266" s="1991"/>
      <c r="I266" s="1991"/>
      <c r="J266" s="1991"/>
      <c r="K266" s="1991"/>
      <c r="L266" s="1991"/>
      <c r="M266" s="1991"/>
      <c r="N266" s="1991"/>
      <c r="O266" s="1991"/>
      <c r="P266" s="1991"/>
      <c r="Q266" s="1991"/>
      <c r="R266" s="1991"/>
      <c r="S266" s="1991"/>
      <c r="T266" s="1991"/>
      <c r="U266" s="1991"/>
      <c r="V266" s="1991"/>
      <c r="W266" s="1991"/>
      <c r="X266" s="1991"/>
      <c r="Y266" s="1992"/>
      <c r="Z266" s="300"/>
      <c r="AA266" s="450"/>
      <c r="AB266" s="297"/>
      <c r="AC266" s="298"/>
      <c r="AD266" s="299"/>
    </row>
    <row r="267" spans="1:30" s="769" customFormat="1" ht="15.75" customHeight="1">
      <c r="A267" s="774"/>
      <c r="B267" s="282"/>
      <c r="C267" s="282"/>
      <c r="D267" s="797"/>
      <c r="E267" s="404"/>
      <c r="F267" s="449"/>
      <c r="G267" s="777"/>
      <c r="H267" s="777"/>
      <c r="I267" s="777"/>
      <c r="J267" s="777"/>
      <c r="K267" s="777"/>
      <c r="L267" s="777"/>
      <c r="M267" s="777"/>
      <c r="N267" s="777"/>
      <c r="O267" s="777"/>
      <c r="P267" s="777"/>
      <c r="Q267" s="777"/>
      <c r="R267" s="777"/>
      <c r="S267" s="777"/>
      <c r="T267" s="777"/>
      <c r="U267" s="777"/>
      <c r="V267" s="777"/>
      <c r="W267" s="777"/>
      <c r="X267" s="777"/>
      <c r="Y267" s="777"/>
      <c r="Z267" s="300"/>
      <c r="AA267" s="450"/>
      <c r="AB267" s="297"/>
      <c r="AC267" s="298"/>
      <c r="AD267" s="299"/>
    </row>
    <row r="268" spans="1:30" s="592" customFormat="1" ht="15.75" customHeight="1">
      <c r="A268" s="602"/>
      <c r="B268" s="282"/>
      <c r="C268" s="282"/>
      <c r="D268" s="642"/>
      <c r="E268" s="602"/>
      <c r="F268" s="449"/>
      <c r="G268" s="277"/>
      <c r="H268" s="277"/>
      <c r="I268" s="277"/>
      <c r="J268" s="277"/>
      <c r="K268" s="277"/>
      <c r="L268" s="275"/>
      <c r="M268" s="275"/>
      <c r="N268" s="275"/>
      <c r="O268" s="613"/>
      <c r="P268" s="636"/>
      <c r="Q268" s="636"/>
      <c r="R268" s="636"/>
      <c r="S268" s="636"/>
      <c r="T268" s="636"/>
      <c r="U268" s="636"/>
      <c r="V268" s="636"/>
      <c r="W268" s="636"/>
      <c r="X268" s="636"/>
      <c r="Y268" s="636"/>
      <c r="Z268" s="300"/>
      <c r="AA268" s="450"/>
      <c r="AB268" s="297"/>
      <c r="AC268" s="298"/>
      <c r="AD268" s="299"/>
    </row>
    <row r="269" spans="1:30" s="769" customFormat="1" ht="15.75" customHeight="1">
      <c r="A269" s="774"/>
      <c r="B269" s="282"/>
      <c r="C269" s="282"/>
      <c r="D269" s="797"/>
      <c r="E269" s="774"/>
      <c r="F269" s="449"/>
      <c r="G269" s="277"/>
      <c r="H269" s="277"/>
      <c r="I269" s="277"/>
      <c r="J269" s="277"/>
      <c r="K269" s="277"/>
      <c r="L269" s="275"/>
      <c r="M269" s="275"/>
      <c r="N269" s="275"/>
      <c r="O269" s="781"/>
      <c r="P269" s="796"/>
      <c r="Q269" s="796"/>
      <c r="R269" s="796"/>
      <c r="S269" s="796"/>
      <c r="T269" s="796"/>
      <c r="U269" s="796"/>
      <c r="V269" s="796"/>
      <c r="W269" s="796"/>
      <c r="X269" s="796"/>
      <c r="Y269" s="796"/>
      <c r="Z269" s="300"/>
      <c r="AA269" s="450"/>
      <c r="AB269" s="297"/>
      <c r="AC269" s="298"/>
      <c r="AD269" s="299"/>
    </row>
    <row r="270" spans="1:30" s="684" customFormat="1" ht="15.75" customHeight="1">
      <c r="A270" s="702"/>
      <c r="B270" s="282"/>
      <c r="C270" s="282"/>
      <c r="D270" s="711"/>
      <c r="E270" s="702"/>
      <c r="F270" s="449"/>
      <c r="G270" s="277"/>
      <c r="H270" s="277"/>
      <c r="I270" s="277"/>
      <c r="J270" s="277"/>
      <c r="K270" s="277"/>
      <c r="L270" s="275"/>
      <c r="M270" s="275"/>
      <c r="N270" s="275"/>
      <c r="O270" s="698"/>
      <c r="P270" s="688"/>
      <c r="Q270" s="688"/>
      <c r="R270" s="688"/>
      <c r="S270" s="688"/>
      <c r="T270" s="688"/>
      <c r="U270" s="688"/>
      <c r="V270" s="688"/>
      <c r="W270" s="688"/>
      <c r="X270" s="688"/>
      <c r="Y270" s="688"/>
      <c r="Z270" s="300"/>
      <c r="AA270" s="450"/>
      <c r="AB270" s="297"/>
      <c r="AC270" s="298"/>
      <c r="AD270" s="299"/>
    </row>
    <row r="271" spans="1:30" s="393" customFormat="1" ht="9.75" customHeight="1">
      <c r="A271" s="289"/>
      <c r="B271" s="441"/>
      <c r="C271" s="441"/>
      <c r="D271" s="470"/>
      <c r="E271" s="289"/>
      <c r="F271" s="453"/>
      <c r="G271" s="291"/>
      <c r="H271" s="291"/>
      <c r="I271" s="291"/>
      <c r="J271" s="291"/>
      <c r="K271" s="291"/>
      <c r="L271" s="292"/>
      <c r="M271" s="292"/>
      <c r="N271" s="292"/>
      <c r="O271" s="621"/>
      <c r="P271" s="635"/>
      <c r="Q271" s="635"/>
      <c r="R271" s="635"/>
      <c r="S271" s="635"/>
      <c r="T271" s="635"/>
      <c r="U271" s="635"/>
      <c r="V271" s="635"/>
      <c r="W271" s="635"/>
      <c r="X271" s="635"/>
      <c r="Y271" s="635"/>
      <c r="Z271" s="290"/>
      <c r="AA271" s="454"/>
      <c r="AB271" s="293"/>
      <c r="AC271" s="294"/>
      <c r="AD271" s="295"/>
    </row>
    <row r="272" spans="1:30" s="220" customFormat="1" ht="7.5" customHeight="1">
      <c r="A272" s="596"/>
      <c r="B272" s="392"/>
      <c r="C272" s="392"/>
      <c r="D272" s="471"/>
      <c r="E272" s="596"/>
      <c r="F272" s="447"/>
      <c r="G272" s="221"/>
      <c r="H272" s="221"/>
      <c r="I272" s="221"/>
      <c r="J272" s="221"/>
      <c r="K272" s="221"/>
      <c r="L272" s="221"/>
      <c r="M272" s="221"/>
      <c r="N272" s="221"/>
      <c r="O272" s="221"/>
      <c r="P272" s="221"/>
      <c r="Q272" s="221"/>
      <c r="R272" s="221"/>
      <c r="S272" s="221"/>
      <c r="T272" s="221"/>
      <c r="U272" s="221"/>
      <c r="V272" s="221"/>
      <c r="W272" s="221"/>
      <c r="X272" s="221"/>
      <c r="Y272" s="221"/>
      <c r="Z272" s="221"/>
      <c r="AA272" s="448"/>
      <c r="AB272" s="222"/>
      <c r="AC272" s="223"/>
      <c r="AD272" s="224"/>
    </row>
    <row r="273" spans="1:30" s="592" customFormat="1" ht="13.5" customHeight="1">
      <c r="A273" s="576"/>
      <c r="B273" s="1264">
        <v>17</v>
      </c>
      <c r="C273" s="1264" t="s">
        <v>1213</v>
      </c>
      <c r="D273" s="570" t="s">
        <v>357</v>
      </c>
      <c r="E273" s="1304" t="s">
        <v>1214</v>
      </c>
      <c r="F273" s="157"/>
      <c r="G273" s="1268" t="s">
        <v>71</v>
      </c>
      <c r="H273" s="1268"/>
      <c r="I273" s="1268"/>
      <c r="J273" s="1268"/>
      <c r="K273" s="1268"/>
      <c r="L273" s="1268"/>
      <c r="M273" s="1600"/>
      <c r="N273" s="1227" t="s">
        <v>155</v>
      </c>
      <c r="O273" s="1228"/>
      <c r="P273" s="1228"/>
      <c r="Q273" s="1228"/>
      <c r="R273" s="1228"/>
      <c r="S273" s="1228"/>
      <c r="T273" s="1228"/>
      <c r="U273" s="1228"/>
      <c r="V273" s="1972"/>
      <c r="W273" s="149"/>
      <c r="X273" s="149"/>
      <c r="Y273" s="149"/>
      <c r="Z273" s="149"/>
      <c r="AA273" s="216"/>
      <c r="AB273" s="1261" t="s">
        <v>558</v>
      </c>
      <c r="AC273" s="1262"/>
      <c r="AD273" s="1263"/>
    </row>
    <row r="274" spans="1:30" s="592" customFormat="1">
      <c r="A274" s="576"/>
      <c r="B274" s="1941"/>
      <c r="C274" s="1264"/>
      <c r="D274" s="570"/>
      <c r="E274" s="1304"/>
      <c r="F274" s="157"/>
      <c r="G274" s="1268"/>
      <c r="H274" s="1268"/>
      <c r="I274" s="1268"/>
      <c r="J274" s="1268"/>
      <c r="K274" s="1268"/>
      <c r="L274" s="1268"/>
      <c r="M274" s="1600"/>
      <c r="N274" s="1231"/>
      <c r="O274" s="1232"/>
      <c r="P274" s="1232"/>
      <c r="Q274" s="1232"/>
      <c r="R274" s="1232"/>
      <c r="S274" s="1232"/>
      <c r="T274" s="1232"/>
      <c r="U274" s="1232"/>
      <c r="V274" s="1973"/>
      <c r="W274" s="149"/>
      <c r="X274" s="149"/>
      <c r="Y274" s="149"/>
      <c r="Z274" s="149"/>
      <c r="AA274" s="216"/>
      <c r="AB274" s="1261"/>
      <c r="AC274" s="1262"/>
      <c r="AD274" s="1263"/>
    </row>
    <row r="275" spans="1:30" s="592" customFormat="1">
      <c r="A275" s="576"/>
      <c r="B275" s="581"/>
      <c r="C275" s="1264"/>
      <c r="D275" s="570"/>
      <c r="E275" s="1304"/>
      <c r="F275" s="449"/>
      <c r="G275" s="606"/>
      <c r="H275" s="606"/>
      <c r="I275" s="606"/>
      <c r="J275" s="606"/>
      <c r="K275" s="606"/>
      <c r="L275" s="606"/>
      <c r="M275" s="606"/>
      <c r="N275" s="482"/>
      <c r="O275" s="482"/>
      <c r="P275" s="482"/>
      <c r="Q275" s="482"/>
      <c r="R275" s="482"/>
      <c r="S275" s="482"/>
      <c r="T275" s="482"/>
      <c r="U275" s="482"/>
      <c r="V275" s="482"/>
      <c r="W275" s="300"/>
      <c r="X275" s="300"/>
      <c r="Y275" s="300"/>
      <c r="Z275" s="300"/>
      <c r="AA275" s="450"/>
      <c r="AB275" s="607"/>
      <c r="AC275" s="608"/>
      <c r="AD275" s="609"/>
    </row>
    <row r="276" spans="1:30" s="592" customFormat="1" ht="13.5" customHeight="1">
      <c r="A276" s="576"/>
      <c r="B276" s="581"/>
      <c r="C276" s="1264"/>
      <c r="D276" s="570"/>
      <c r="E276" s="1304"/>
      <c r="F276" s="449"/>
      <c r="G276" s="1974" t="s">
        <v>1083</v>
      </c>
      <c r="H276" s="1974"/>
      <c r="I276" s="1974"/>
      <c r="J276" s="1974"/>
      <c r="K276" s="1974"/>
      <c r="L276" s="1974"/>
      <c r="M276" s="1974"/>
      <c r="N276" s="1974"/>
      <c r="O276" s="1974"/>
      <c r="P276" s="1974"/>
      <c r="Q276" s="1974"/>
      <c r="R276" s="1974"/>
      <c r="S276" s="1974"/>
      <c r="T276" s="1974"/>
      <c r="U276" s="1974"/>
      <c r="V276" s="1974"/>
      <c r="W276" s="1974"/>
      <c r="X276" s="1974"/>
      <c r="Y276" s="1974"/>
      <c r="Z276" s="1974"/>
      <c r="AA276" s="450"/>
      <c r="AB276" s="607"/>
      <c r="AC276" s="608"/>
      <c r="AD276" s="609"/>
    </row>
    <row r="277" spans="1:30" s="592" customFormat="1" ht="13.5" customHeight="1">
      <c r="A277" s="576"/>
      <c r="B277" s="581"/>
      <c r="C277" s="1264"/>
      <c r="D277" s="570"/>
      <c r="E277" s="1304"/>
      <c r="F277" s="157"/>
      <c r="G277" s="1975"/>
      <c r="H277" s="1976"/>
      <c r="I277" s="1976"/>
      <c r="J277" s="1976"/>
      <c r="K277" s="1977"/>
      <c r="L277" s="1975"/>
      <c r="M277" s="1976"/>
      <c r="N277" s="1976"/>
      <c r="O277" s="1976"/>
      <c r="P277" s="1977"/>
      <c r="Q277" s="1978" t="s">
        <v>1084</v>
      </c>
      <c r="R277" s="1978"/>
      <c r="S277" s="1978"/>
      <c r="T277" s="1978"/>
      <c r="U277" s="1979" t="s">
        <v>1085</v>
      </c>
      <c r="V277" s="1980"/>
      <c r="W277" s="1980"/>
      <c r="X277" s="1981"/>
      <c r="Y277" s="300"/>
      <c r="Z277" s="300"/>
      <c r="AA277" s="216"/>
      <c r="AB277" s="565"/>
      <c r="AC277" s="566"/>
      <c r="AD277" s="567"/>
    </row>
    <row r="278" spans="1:30" s="592" customFormat="1" ht="13.5" customHeight="1">
      <c r="A278" s="576"/>
      <c r="B278" s="581"/>
      <c r="C278" s="1264"/>
      <c r="D278" s="570"/>
      <c r="E278" s="1304"/>
      <c r="F278" s="157"/>
      <c r="G278" s="1134" t="s">
        <v>1086</v>
      </c>
      <c r="H278" s="1993"/>
      <c r="I278" s="1993"/>
      <c r="J278" s="1993"/>
      <c r="K278" s="1994"/>
      <c r="L278" s="1998" t="s">
        <v>1087</v>
      </c>
      <c r="M278" s="1999"/>
      <c r="N278" s="1999"/>
      <c r="O278" s="1999"/>
      <c r="P278" s="2000"/>
      <c r="Q278" s="1650"/>
      <c r="R278" s="1650"/>
      <c r="S278" s="2001"/>
      <c r="T278" s="481" t="s">
        <v>89</v>
      </c>
      <c r="U278" s="2001"/>
      <c r="V278" s="2002"/>
      <c r="W278" s="2002"/>
      <c r="X278" s="287" t="s">
        <v>89</v>
      </c>
      <c r="Y278" s="300"/>
      <c r="Z278" s="300"/>
      <c r="AA278" s="216"/>
      <c r="AB278" s="565"/>
      <c r="AC278" s="566"/>
      <c r="AD278" s="567"/>
    </row>
    <row r="279" spans="1:30" s="592" customFormat="1" ht="13.5" customHeight="1">
      <c r="A279" s="576"/>
      <c r="B279" s="581"/>
      <c r="C279" s="1264"/>
      <c r="D279" s="570"/>
      <c r="E279" s="1304"/>
      <c r="F279" s="157"/>
      <c r="G279" s="1995"/>
      <c r="H279" s="1996"/>
      <c r="I279" s="1996"/>
      <c r="J279" s="1996"/>
      <c r="K279" s="1997"/>
      <c r="L279" s="1998" t="s">
        <v>1088</v>
      </c>
      <c r="M279" s="1999"/>
      <c r="N279" s="1999"/>
      <c r="O279" s="1999"/>
      <c r="P279" s="2000"/>
      <c r="Q279" s="1650"/>
      <c r="R279" s="1650"/>
      <c r="S279" s="2001"/>
      <c r="T279" s="481" t="s">
        <v>89</v>
      </c>
      <c r="U279" s="2001"/>
      <c r="V279" s="2002"/>
      <c r="W279" s="2002"/>
      <c r="X279" s="287" t="s">
        <v>89</v>
      </c>
      <c r="Y279" s="300"/>
      <c r="Z279" s="300"/>
      <c r="AA279" s="216"/>
      <c r="AB279" s="565"/>
      <c r="AC279" s="566"/>
      <c r="AD279" s="567"/>
    </row>
    <row r="280" spans="1:30" s="592" customFormat="1" ht="13.5" customHeight="1">
      <c r="A280" s="576"/>
      <c r="B280" s="581"/>
      <c r="C280" s="1264"/>
      <c r="D280" s="570"/>
      <c r="E280" s="1304"/>
      <c r="F280" s="157"/>
      <c r="G280" s="1134" t="s">
        <v>1089</v>
      </c>
      <c r="H280" s="1993"/>
      <c r="I280" s="1993"/>
      <c r="J280" s="1993"/>
      <c r="K280" s="1994"/>
      <c r="L280" s="1998" t="s">
        <v>1087</v>
      </c>
      <c r="M280" s="1999"/>
      <c r="N280" s="1999"/>
      <c r="O280" s="1999"/>
      <c r="P280" s="2000"/>
      <c r="Q280" s="1650"/>
      <c r="R280" s="1650"/>
      <c r="S280" s="2001"/>
      <c r="T280" s="481" t="s">
        <v>89</v>
      </c>
      <c r="U280" s="2001"/>
      <c r="V280" s="2002"/>
      <c r="W280" s="2002"/>
      <c r="X280" s="287" t="s">
        <v>89</v>
      </c>
      <c r="Y280" s="300"/>
      <c r="Z280" s="300"/>
      <c r="AA280" s="216"/>
      <c r="AB280" s="565"/>
      <c r="AC280" s="566"/>
      <c r="AD280" s="567"/>
    </row>
    <row r="281" spans="1:30" s="592" customFormat="1" ht="13.5" customHeight="1">
      <c r="A281" s="576"/>
      <c r="B281" s="581"/>
      <c r="C281" s="1264"/>
      <c r="D281" s="570"/>
      <c r="E281" s="1304"/>
      <c r="F281" s="157"/>
      <c r="G281" s="1995"/>
      <c r="H281" s="1996"/>
      <c r="I281" s="1996"/>
      <c r="J281" s="1996"/>
      <c r="K281" s="1997"/>
      <c r="L281" s="1998" t="s">
        <v>1088</v>
      </c>
      <c r="M281" s="1999"/>
      <c r="N281" s="1999"/>
      <c r="O281" s="1999"/>
      <c r="P281" s="2000"/>
      <c r="Q281" s="1650"/>
      <c r="R281" s="1650"/>
      <c r="S281" s="2001"/>
      <c r="T281" s="481" t="s">
        <v>89</v>
      </c>
      <c r="U281" s="2001"/>
      <c r="V281" s="2002"/>
      <c r="W281" s="2002"/>
      <c r="X281" s="287" t="s">
        <v>89</v>
      </c>
      <c r="Y281" s="300"/>
      <c r="Z281" s="300"/>
      <c r="AA281" s="216"/>
      <c r="AB281" s="565"/>
      <c r="AC281" s="566"/>
      <c r="AD281" s="567"/>
    </row>
    <row r="282" spans="1:30" s="592" customFormat="1" ht="13.5" customHeight="1">
      <c r="A282" s="576"/>
      <c r="B282" s="581"/>
      <c r="C282" s="1264"/>
      <c r="D282" s="570"/>
      <c r="E282" s="1304"/>
      <c r="F282" s="157"/>
      <c r="G282" s="1974" t="s">
        <v>1090</v>
      </c>
      <c r="H282" s="1974"/>
      <c r="I282" s="1974"/>
      <c r="J282" s="1974"/>
      <c r="K282" s="1974"/>
      <c r="L282" s="1974"/>
      <c r="M282" s="1974"/>
      <c r="N282" s="1974"/>
      <c r="O282" s="1974"/>
      <c r="P282" s="1974"/>
      <c r="Q282" s="1974"/>
      <c r="R282" s="1974"/>
      <c r="S282" s="1974"/>
      <c r="T282" s="1974"/>
      <c r="U282" s="1974"/>
      <c r="V282" s="1974"/>
      <c r="W282" s="1974"/>
      <c r="X282" s="1974"/>
      <c r="Y282" s="1974"/>
      <c r="Z282" s="1974"/>
      <c r="AA282" s="216"/>
      <c r="AB282" s="565"/>
      <c r="AC282" s="566"/>
      <c r="AD282" s="567"/>
    </row>
    <row r="283" spans="1:30" s="592" customFormat="1" ht="13.5" customHeight="1">
      <c r="A283" s="576"/>
      <c r="B283" s="581"/>
      <c r="C283" s="1264"/>
      <c r="D283" s="570"/>
      <c r="E283" s="1304"/>
      <c r="F283" s="157"/>
      <c r="G283" s="1975"/>
      <c r="H283" s="1976"/>
      <c r="I283" s="1976"/>
      <c r="J283" s="1976"/>
      <c r="K283" s="1977"/>
      <c r="L283" s="1975"/>
      <c r="M283" s="1976"/>
      <c r="N283" s="1976"/>
      <c r="O283" s="1976"/>
      <c r="P283" s="1977"/>
      <c r="Q283" s="1978" t="s">
        <v>1084</v>
      </c>
      <c r="R283" s="1978"/>
      <c r="S283" s="1978"/>
      <c r="T283" s="1978"/>
      <c r="U283" s="1979" t="s">
        <v>1085</v>
      </c>
      <c r="V283" s="1980"/>
      <c r="W283" s="1980"/>
      <c r="X283" s="1981"/>
      <c r="Y283" s="300"/>
      <c r="Z283" s="300"/>
      <c r="AA283" s="216"/>
      <c r="AB283" s="565"/>
      <c r="AC283" s="566"/>
      <c r="AD283" s="567"/>
    </row>
    <row r="284" spans="1:30" s="592" customFormat="1" ht="13.5" customHeight="1">
      <c r="A284" s="576"/>
      <c r="B284" s="581"/>
      <c r="C284" s="1264"/>
      <c r="D284" s="570"/>
      <c r="E284" s="1304"/>
      <c r="F284" s="157"/>
      <c r="G284" s="1134" t="s">
        <v>1086</v>
      </c>
      <c r="H284" s="1993"/>
      <c r="I284" s="1993"/>
      <c r="J284" s="1993"/>
      <c r="K284" s="1994"/>
      <c r="L284" s="1998" t="s">
        <v>1087</v>
      </c>
      <c r="M284" s="1999"/>
      <c r="N284" s="1999"/>
      <c r="O284" s="1999"/>
      <c r="P284" s="2000"/>
      <c r="Q284" s="1650"/>
      <c r="R284" s="1650"/>
      <c r="S284" s="2001"/>
      <c r="T284" s="481" t="s">
        <v>89</v>
      </c>
      <c r="U284" s="2001"/>
      <c r="V284" s="2002"/>
      <c r="W284" s="2002"/>
      <c r="X284" s="287" t="s">
        <v>89</v>
      </c>
      <c r="Y284" s="300"/>
      <c r="Z284" s="300"/>
      <c r="AA284" s="216"/>
      <c r="AB284" s="565"/>
      <c r="AC284" s="566"/>
      <c r="AD284" s="567"/>
    </row>
    <row r="285" spans="1:30" s="592" customFormat="1" ht="13.5" customHeight="1">
      <c r="A285" s="576"/>
      <c r="B285" s="581"/>
      <c r="C285" s="1264"/>
      <c r="D285" s="570"/>
      <c r="E285" s="1304"/>
      <c r="F285" s="157"/>
      <c r="G285" s="1995"/>
      <c r="H285" s="1996"/>
      <c r="I285" s="1996"/>
      <c r="J285" s="1996"/>
      <c r="K285" s="1997"/>
      <c r="L285" s="1998" t="s">
        <v>1088</v>
      </c>
      <c r="M285" s="1999"/>
      <c r="N285" s="1999"/>
      <c r="O285" s="1999"/>
      <c r="P285" s="2000"/>
      <c r="Q285" s="1650"/>
      <c r="R285" s="1650"/>
      <c r="S285" s="2001"/>
      <c r="T285" s="481" t="s">
        <v>89</v>
      </c>
      <c r="U285" s="2001"/>
      <c r="V285" s="2002"/>
      <c r="W285" s="2002"/>
      <c r="X285" s="287" t="s">
        <v>89</v>
      </c>
      <c r="Y285" s="300"/>
      <c r="Z285" s="300"/>
      <c r="AA285" s="216"/>
      <c r="AB285" s="565"/>
      <c r="AC285" s="566"/>
      <c r="AD285" s="567"/>
    </row>
    <row r="286" spans="1:30" s="592" customFormat="1" ht="13.5" customHeight="1">
      <c r="A286" s="576"/>
      <c r="B286" s="581"/>
      <c r="C286" s="1264"/>
      <c r="D286" s="570"/>
      <c r="E286" s="1304"/>
      <c r="F286" s="157"/>
      <c r="G286" s="1134" t="s">
        <v>1089</v>
      </c>
      <c r="H286" s="1993"/>
      <c r="I286" s="1993"/>
      <c r="J286" s="1993"/>
      <c r="K286" s="1994"/>
      <c r="L286" s="1998" t="s">
        <v>1087</v>
      </c>
      <c r="M286" s="1999"/>
      <c r="N286" s="1999"/>
      <c r="O286" s="1999"/>
      <c r="P286" s="2000"/>
      <c r="Q286" s="1650"/>
      <c r="R286" s="1650"/>
      <c r="S286" s="2001"/>
      <c r="T286" s="481" t="s">
        <v>89</v>
      </c>
      <c r="U286" s="2001"/>
      <c r="V286" s="2002"/>
      <c r="W286" s="2002"/>
      <c r="X286" s="287" t="s">
        <v>89</v>
      </c>
      <c r="Y286" s="300"/>
      <c r="Z286" s="300"/>
      <c r="AA286" s="216"/>
      <c r="AB286" s="565"/>
      <c r="AC286" s="566"/>
      <c r="AD286" s="567"/>
    </row>
    <row r="287" spans="1:30" s="592" customFormat="1" ht="13.5" customHeight="1">
      <c r="A287" s="576"/>
      <c r="B287" s="581"/>
      <c r="C287" s="1264"/>
      <c r="D287" s="570"/>
      <c r="E287" s="1304"/>
      <c r="F287" s="157"/>
      <c r="G287" s="1995"/>
      <c r="H287" s="1996"/>
      <c r="I287" s="1996"/>
      <c r="J287" s="1996"/>
      <c r="K287" s="1997"/>
      <c r="L287" s="1998" t="s">
        <v>1088</v>
      </c>
      <c r="M287" s="1999"/>
      <c r="N287" s="1999"/>
      <c r="O287" s="1999"/>
      <c r="P287" s="2000"/>
      <c r="Q287" s="1650"/>
      <c r="R287" s="1650"/>
      <c r="S287" s="2001"/>
      <c r="T287" s="481" t="s">
        <v>89</v>
      </c>
      <c r="U287" s="2001"/>
      <c r="V287" s="2002"/>
      <c r="W287" s="2002"/>
      <c r="X287" s="287" t="s">
        <v>89</v>
      </c>
      <c r="Y287" s="300"/>
      <c r="Z287" s="300"/>
      <c r="AA287" s="216"/>
      <c r="AB287" s="565"/>
      <c r="AC287" s="566"/>
      <c r="AD287" s="567"/>
    </row>
    <row r="288" spans="1:30" s="592" customFormat="1">
      <c r="A288" s="576"/>
      <c r="B288" s="581"/>
      <c r="C288" s="1264"/>
      <c r="D288" s="570"/>
      <c r="E288" s="1304"/>
      <c r="F288" s="157"/>
      <c r="G288" s="149"/>
      <c r="H288" s="149"/>
      <c r="I288" s="149"/>
      <c r="J288" s="149"/>
      <c r="K288" s="149"/>
      <c r="L288" s="149"/>
      <c r="M288" s="149"/>
      <c r="N288" s="149"/>
      <c r="O288" s="149"/>
      <c r="P288" s="149"/>
      <c r="Q288" s="149"/>
      <c r="R288" s="149"/>
      <c r="S288" s="149"/>
      <c r="T288" s="149"/>
      <c r="U288" s="149"/>
      <c r="V288" s="149"/>
      <c r="W288" s="149"/>
      <c r="X288" s="149"/>
      <c r="Y288" s="149"/>
      <c r="Z288" s="149"/>
      <c r="AA288" s="216"/>
      <c r="AB288" s="619"/>
      <c r="AC288" s="150"/>
      <c r="AD288" s="151"/>
    </row>
    <row r="289" spans="1:30" s="592" customFormat="1">
      <c r="A289" s="576"/>
      <c r="B289" s="581"/>
      <c r="C289" s="581"/>
      <c r="D289" s="570"/>
      <c r="E289" s="1304"/>
      <c r="F289" s="157"/>
      <c r="G289" s="1250" t="s">
        <v>203</v>
      </c>
      <c r="H289" s="1251"/>
      <c r="I289" s="1251"/>
      <c r="J289" s="1251"/>
      <c r="K289" s="1251"/>
      <c r="L289" s="1251"/>
      <c r="M289" s="1251"/>
      <c r="N289" s="1478"/>
      <c r="O289" s="2003"/>
      <c r="P289" s="2004"/>
      <c r="Q289" s="2004"/>
      <c r="R289" s="287" t="s">
        <v>191</v>
      </c>
      <c r="S289" s="258"/>
      <c r="T289" s="258"/>
      <c r="U289" s="258"/>
      <c r="V289" s="258"/>
      <c r="W289" s="258"/>
      <c r="X289" s="258"/>
      <c r="Y289" s="258"/>
      <c r="Z289" s="258"/>
      <c r="AA289" s="624"/>
      <c r="AB289" s="619"/>
      <c r="AC289" s="150"/>
      <c r="AD289" s="151"/>
    </row>
    <row r="290" spans="1:30" s="592" customFormat="1" ht="13.5" customHeight="1">
      <c r="A290" s="576"/>
      <c r="B290" s="581"/>
      <c r="C290" s="581"/>
      <c r="D290" s="570"/>
      <c r="E290" s="1304"/>
      <c r="F290" s="157"/>
      <c r="G290" s="1746" t="s">
        <v>204</v>
      </c>
      <c r="H290" s="1746"/>
      <c r="I290" s="1746"/>
      <c r="J290" s="1746"/>
      <c r="K290" s="1746"/>
      <c r="L290" s="1746"/>
      <c r="M290" s="1746"/>
      <c r="N290" s="1746"/>
      <c r="O290" s="1746"/>
      <c r="P290" s="1746"/>
      <c r="Q290" s="1746"/>
      <c r="R290" s="1746"/>
      <c r="S290" s="1746"/>
      <c r="T290" s="1746"/>
      <c r="U290" s="1746"/>
      <c r="V290" s="1746"/>
      <c r="W290" s="1746"/>
      <c r="X290" s="1746"/>
      <c r="Y290" s="1746"/>
      <c r="Z290" s="1746"/>
      <c r="AA290" s="1747"/>
      <c r="AB290" s="619"/>
      <c r="AC290" s="150"/>
      <c r="AD290" s="151"/>
    </row>
    <row r="291" spans="1:30" s="592" customFormat="1">
      <c r="A291" s="576"/>
      <c r="B291" s="581"/>
      <c r="C291" s="581"/>
      <c r="D291" s="570"/>
      <c r="E291" s="1304"/>
      <c r="F291" s="157"/>
      <c r="G291" s="1746"/>
      <c r="H291" s="1746"/>
      <c r="I291" s="1746"/>
      <c r="J291" s="1746"/>
      <c r="K291" s="1746"/>
      <c r="L291" s="1746"/>
      <c r="M291" s="1746"/>
      <c r="N291" s="1746"/>
      <c r="O291" s="1746"/>
      <c r="P291" s="1746"/>
      <c r="Q291" s="1746"/>
      <c r="R291" s="1746"/>
      <c r="S291" s="1746"/>
      <c r="T291" s="1746"/>
      <c r="U291" s="1746"/>
      <c r="V291" s="1746"/>
      <c r="W291" s="1746"/>
      <c r="X291" s="1746"/>
      <c r="Y291" s="1746"/>
      <c r="Z291" s="1746"/>
      <c r="AA291" s="1747"/>
      <c r="AB291" s="619"/>
      <c r="AC291" s="150"/>
      <c r="AD291" s="151"/>
    </row>
    <row r="292" spans="1:30" s="592" customFormat="1">
      <c r="A292" s="576"/>
      <c r="B292" s="581"/>
      <c r="C292" s="581"/>
      <c r="D292" s="570"/>
      <c r="E292" s="1304"/>
      <c r="F292" s="157"/>
      <c r="G292" s="1963"/>
      <c r="H292" s="1964"/>
      <c r="I292" s="1964"/>
      <c r="J292" s="1964"/>
      <c r="K292" s="1964"/>
      <c r="L292" s="1964"/>
      <c r="M292" s="1964"/>
      <c r="N292" s="1964"/>
      <c r="O292" s="1964"/>
      <c r="P292" s="1964"/>
      <c r="Q292" s="1964"/>
      <c r="R292" s="1964"/>
      <c r="S292" s="1964"/>
      <c r="T292" s="1964"/>
      <c r="U292" s="1964"/>
      <c r="V292" s="1964"/>
      <c r="W292" s="1964"/>
      <c r="X292" s="1964"/>
      <c r="Y292" s="1964"/>
      <c r="Z292" s="1965"/>
      <c r="AA292" s="55"/>
      <c r="AB292" s="619"/>
      <c r="AC292" s="150"/>
      <c r="AD292" s="151"/>
    </row>
    <row r="293" spans="1:30" s="592" customFormat="1">
      <c r="A293" s="576"/>
      <c r="B293" s="581"/>
      <c r="C293" s="581"/>
      <c r="D293" s="570"/>
      <c r="E293" s="1304"/>
      <c r="F293" s="157"/>
      <c r="G293" s="1966"/>
      <c r="H293" s="1967"/>
      <c r="I293" s="1967"/>
      <c r="J293" s="1967"/>
      <c r="K293" s="1967"/>
      <c r="L293" s="1967"/>
      <c r="M293" s="1967"/>
      <c r="N293" s="1967"/>
      <c r="O293" s="1967"/>
      <c r="P293" s="1967"/>
      <c r="Q293" s="1967"/>
      <c r="R293" s="1967"/>
      <c r="S293" s="1967"/>
      <c r="T293" s="1967"/>
      <c r="U293" s="1967"/>
      <c r="V293" s="1967"/>
      <c r="W293" s="1967"/>
      <c r="X293" s="1967"/>
      <c r="Y293" s="1967"/>
      <c r="Z293" s="1968"/>
      <c r="AA293" s="55"/>
      <c r="AB293" s="619"/>
      <c r="AC293" s="150"/>
      <c r="AD293" s="151"/>
    </row>
    <row r="294" spans="1:30" s="592" customFormat="1">
      <c r="A294" s="576"/>
      <c r="B294" s="581"/>
      <c r="C294" s="581"/>
      <c r="D294" s="570"/>
      <c r="E294" s="1304"/>
      <c r="F294" s="157"/>
      <c r="G294" s="155"/>
      <c r="H294" s="155"/>
      <c r="I294" s="155"/>
      <c r="J294" s="155"/>
      <c r="K294" s="155"/>
      <c r="L294" s="155"/>
      <c r="M294" s="155"/>
      <c r="N294" s="155"/>
      <c r="O294" s="155"/>
      <c r="P294" s="155"/>
      <c r="Q294" s="155"/>
      <c r="R294" s="155"/>
      <c r="S294" s="155"/>
      <c r="T294" s="155"/>
      <c r="U294" s="155"/>
      <c r="V294" s="155"/>
      <c r="W294" s="155"/>
      <c r="X294" s="155"/>
      <c r="Y294" s="155"/>
      <c r="Z294" s="155"/>
      <c r="AA294" s="55"/>
      <c r="AB294" s="619"/>
      <c r="AC294" s="150"/>
      <c r="AD294" s="151"/>
    </row>
    <row r="295" spans="1:30" s="592" customFormat="1">
      <c r="A295" s="576"/>
      <c r="B295" s="581"/>
      <c r="C295" s="581"/>
      <c r="D295" s="570"/>
      <c r="E295" s="576"/>
      <c r="F295" s="157"/>
      <c r="G295" s="1064" t="s">
        <v>192</v>
      </c>
      <c r="H295" s="1065"/>
      <c r="I295" s="1065"/>
      <c r="J295" s="1065"/>
      <c r="K295" s="1065"/>
      <c r="L295" s="1065"/>
      <c r="M295" s="1065"/>
      <c r="N295" s="1066"/>
      <c r="O295" s="2003"/>
      <c r="P295" s="2004"/>
      <c r="Q295" s="2004"/>
      <c r="R295" s="287" t="s">
        <v>191</v>
      </c>
      <c r="S295" s="155"/>
      <c r="T295" s="155"/>
      <c r="U295" s="155"/>
      <c r="V295" s="155"/>
      <c r="W295" s="155"/>
      <c r="X295" s="155"/>
      <c r="Y295" s="155"/>
      <c r="Z295" s="155"/>
      <c r="AA295" s="55"/>
      <c r="AB295" s="619"/>
      <c r="AC295" s="150"/>
      <c r="AD295" s="151"/>
    </row>
    <row r="296" spans="1:30" s="592" customFormat="1">
      <c r="A296" s="576"/>
      <c r="B296" s="581"/>
      <c r="C296" s="581"/>
      <c r="D296" s="570"/>
      <c r="E296" s="576"/>
      <c r="F296" s="157"/>
      <c r="G296" s="155"/>
      <c r="H296" s="155"/>
      <c r="I296" s="155"/>
      <c r="J296" s="155"/>
      <c r="K296" s="155"/>
      <c r="L296" s="155"/>
      <c r="M296" s="155"/>
      <c r="N296" s="155"/>
      <c r="O296" s="155"/>
      <c r="P296" s="155"/>
      <c r="Q296" s="155"/>
      <c r="R296" s="155"/>
      <c r="S296" s="155"/>
      <c r="T296" s="155"/>
      <c r="U296" s="155"/>
      <c r="V296" s="155"/>
      <c r="W296" s="155"/>
      <c r="X296" s="155"/>
      <c r="Y296" s="155"/>
      <c r="Z296" s="155"/>
      <c r="AA296" s="55"/>
      <c r="AB296" s="619"/>
      <c r="AC296" s="150"/>
      <c r="AD296" s="151"/>
    </row>
    <row r="297" spans="1:30" s="592" customFormat="1" ht="13.5" customHeight="1">
      <c r="A297" s="576"/>
      <c r="B297" s="581"/>
      <c r="C297" s="581"/>
      <c r="D297" s="570"/>
      <c r="E297" s="576"/>
      <c r="F297" s="157"/>
      <c r="G297" s="2010" t="s">
        <v>193</v>
      </c>
      <c r="H297" s="2010"/>
      <c r="I297" s="2010"/>
      <c r="J297" s="2010"/>
      <c r="K297" s="2010"/>
      <c r="L297" s="2010"/>
      <c r="M297" s="2010"/>
      <c r="N297" s="2010"/>
      <c r="O297" s="2010"/>
      <c r="P297" s="2010"/>
      <c r="Q297" s="2010"/>
      <c r="R297" s="2010"/>
      <c r="S297" s="2010"/>
      <c r="T297" s="2010"/>
      <c r="U297" s="2010"/>
      <c r="V297" s="2010"/>
      <c r="W297" s="2010"/>
      <c r="X297" s="2010"/>
      <c r="Y297" s="2010"/>
      <c r="Z297" s="2010"/>
      <c r="AA297" s="2011"/>
      <c r="AB297" s="619"/>
      <c r="AC297" s="150"/>
      <c r="AD297" s="151"/>
    </row>
    <row r="298" spans="1:30" s="592" customFormat="1">
      <c r="A298" s="576"/>
      <c r="B298" s="581"/>
      <c r="C298" s="581"/>
      <c r="D298" s="570"/>
      <c r="E298" s="576"/>
      <c r="F298" s="157"/>
      <c r="G298" s="2012"/>
      <c r="H298" s="2013"/>
      <c r="I298" s="2013"/>
      <c r="J298" s="2013"/>
      <c r="K298" s="2013"/>
      <c r="L298" s="2013"/>
      <c r="M298" s="2013"/>
      <c r="N298" s="2013"/>
      <c r="O298" s="2013"/>
      <c r="P298" s="2013"/>
      <c r="Q298" s="2013"/>
      <c r="R298" s="2013"/>
      <c r="S298" s="2013"/>
      <c r="T298" s="2013"/>
      <c r="U298" s="2013"/>
      <c r="V298" s="2013"/>
      <c r="W298" s="2013"/>
      <c r="X298" s="2013"/>
      <c r="Y298" s="2013"/>
      <c r="Z298" s="2014"/>
      <c r="AA298" s="604"/>
      <c r="AB298" s="619"/>
      <c r="AC298" s="150"/>
      <c r="AD298" s="151"/>
    </row>
    <row r="299" spans="1:30" s="592" customFormat="1">
      <c r="A299" s="576"/>
      <c r="B299" s="581"/>
      <c r="C299" s="581"/>
      <c r="D299" s="570"/>
      <c r="E299" s="576"/>
      <c r="F299" s="157"/>
      <c r="G299" s="2015"/>
      <c r="H299" s="2016"/>
      <c r="I299" s="2016"/>
      <c r="J299" s="2016"/>
      <c r="K299" s="2016"/>
      <c r="L299" s="2016"/>
      <c r="M299" s="2016"/>
      <c r="N299" s="2016"/>
      <c r="O299" s="2016"/>
      <c r="P299" s="2016"/>
      <c r="Q299" s="2016"/>
      <c r="R299" s="2016"/>
      <c r="S299" s="2016"/>
      <c r="T299" s="2016"/>
      <c r="U299" s="2016"/>
      <c r="V299" s="2016"/>
      <c r="W299" s="2016"/>
      <c r="X299" s="2016"/>
      <c r="Y299" s="2016"/>
      <c r="Z299" s="2017"/>
      <c r="AA299" s="55"/>
      <c r="AB299" s="619"/>
      <c r="AC299" s="150"/>
      <c r="AD299" s="151"/>
    </row>
    <row r="300" spans="1:30" s="592" customFormat="1" ht="13.5" customHeight="1">
      <c r="A300" s="576"/>
      <c r="B300" s="581"/>
      <c r="C300" s="581"/>
      <c r="D300" s="570"/>
      <c r="E300" s="576"/>
      <c r="F300" s="157"/>
      <c r="G300" s="2018" t="s">
        <v>1215</v>
      </c>
      <c r="H300" s="2018"/>
      <c r="I300" s="2018"/>
      <c r="J300" s="2018"/>
      <c r="K300" s="2018"/>
      <c r="L300" s="2018"/>
      <c r="M300" s="2018"/>
      <c r="N300" s="2018"/>
      <c r="O300" s="2018"/>
      <c r="P300" s="2018"/>
      <c r="Q300" s="2018"/>
      <c r="R300" s="2018"/>
      <c r="S300" s="2018"/>
      <c r="T300" s="2018"/>
      <c r="U300" s="2018"/>
      <c r="V300" s="2018"/>
      <c r="W300" s="2018"/>
      <c r="X300" s="2018"/>
      <c r="Y300" s="2018"/>
      <c r="Z300" s="2018"/>
      <c r="AA300" s="55"/>
      <c r="AB300" s="619"/>
      <c r="AC300" s="150"/>
      <c r="AD300" s="151"/>
    </row>
    <row r="301" spans="1:30" s="592" customFormat="1">
      <c r="A301" s="576"/>
      <c r="B301" s="581"/>
      <c r="C301" s="581"/>
      <c r="D301" s="570"/>
      <c r="E301" s="576"/>
      <c r="F301" s="157"/>
      <c r="G301" s="2019"/>
      <c r="H301" s="2019"/>
      <c r="I301" s="2019"/>
      <c r="J301" s="2019"/>
      <c r="K301" s="2019"/>
      <c r="L301" s="2019"/>
      <c r="M301" s="2019"/>
      <c r="N301" s="2019"/>
      <c r="O301" s="2019"/>
      <c r="P301" s="2019"/>
      <c r="Q301" s="2019"/>
      <c r="R301" s="2019"/>
      <c r="S301" s="2019"/>
      <c r="T301" s="2019"/>
      <c r="U301" s="2019"/>
      <c r="V301" s="2019"/>
      <c r="W301" s="2019"/>
      <c r="X301" s="2019"/>
      <c r="Y301" s="2019"/>
      <c r="Z301" s="2019"/>
      <c r="AA301" s="55"/>
      <c r="AB301" s="619"/>
      <c r="AC301" s="150"/>
      <c r="AD301" s="151"/>
    </row>
    <row r="302" spans="1:30" s="592" customFormat="1">
      <c r="A302" s="576"/>
      <c r="B302" s="581"/>
      <c r="C302" s="581"/>
      <c r="D302" s="570"/>
      <c r="E302" s="576"/>
      <c r="F302" s="157"/>
      <c r="G302" s="2020"/>
      <c r="H302" s="2021"/>
      <c r="I302" s="2021"/>
      <c r="J302" s="2021"/>
      <c r="K302" s="2021"/>
      <c r="L302" s="2021"/>
      <c r="M302" s="2021"/>
      <c r="N302" s="2021"/>
      <c r="O302" s="2021"/>
      <c r="P302" s="2021"/>
      <c r="Q302" s="2021"/>
      <c r="R302" s="2021"/>
      <c r="S302" s="2021"/>
      <c r="T302" s="2021"/>
      <c r="U302" s="2021"/>
      <c r="V302" s="2021"/>
      <c r="W302" s="2021"/>
      <c r="X302" s="2021"/>
      <c r="Y302" s="2021"/>
      <c r="Z302" s="2022"/>
      <c r="AA302" s="55"/>
      <c r="AB302" s="619"/>
      <c r="AC302" s="150"/>
      <c r="AD302" s="151"/>
    </row>
    <row r="303" spans="1:30" s="592" customFormat="1">
      <c r="A303" s="576"/>
      <c r="B303" s="581"/>
      <c r="C303" s="581"/>
      <c r="D303" s="570"/>
      <c r="E303" s="576"/>
      <c r="F303" s="157"/>
      <c r="G303" s="2023"/>
      <c r="H303" s="2024"/>
      <c r="I303" s="2024"/>
      <c r="J303" s="2024"/>
      <c r="K303" s="2024"/>
      <c r="L303" s="2024"/>
      <c r="M303" s="2024"/>
      <c r="N303" s="2024"/>
      <c r="O303" s="2024"/>
      <c r="P303" s="2024"/>
      <c r="Q303" s="2024"/>
      <c r="R303" s="2024"/>
      <c r="S303" s="2024"/>
      <c r="T303" s="2024"/>
      <c r="U303" s="2024"/>
      <c r="V303" s="2024"/>
      <c r="W303" s="2024"/>
      <c r="X303" s="2024"/>
      <c r="Y303" s="2024"/>
      <c r="Z303" s="2025"/>
      <c r="AA303" s="55"/>
      <c r="AB303" s="619"/>
      <c r="AC303" s="150"/>
      <c r="AD303" s="151"/>
    </row>
    <row r="304" spans="1:30" s="592" customFormat="1">
      <c r="A304" s="602"/>
      <c r="B304" s="282"/>
      <c r="C304" s="282"/>
      <c r="D304" s="642"/>
      <c r="E304" s="602"/>
      <c r="F304" s="449"/>
      <c r="G304" s="301"/>
      <c r="H304" s="301"/>
      <c r="I304" s="301"/>
      <c r="J304" s="301"/>
      <c r="K304" s="301"/>
      <c r="L304" s="301"/>
      <c r="M304" s="301"/>
      <c r="N304" s="301"/>
      <c r="O304" s="301"/>
      <c r="P304" s="301"/>
      <c r="Q304" s="301"/>
      <c r="R304" s="301"/>
      <c r="S304" s="301"/>
      <c r="T304" s="301"/>
      <c r="U304" s="301"/>
      <c r="V304" s="301"/>
      <c r="W304" s="301"/>
      <c r="X304" s="301"/>
      <c r="Y304" s="301"/>
      <c r="Z304" s="301"/>
      <c r="AA304" s="296"/>
      <c r="AB304" s="297"/>
      <c r="AC304" s="298"/>
      <c r="AD304" s="299"/>
    </row>
    <row r="305" spans="1:30" s="592" customFormat="1" ht="13.5" customHeight="1">
      <c r="A305" s="576"/>
      <c r="B305" s="1264">
        <v>18</v>
      </c>
      <c r="C305" s="1264" t="s">
        <v>1216</v>
      </c>
      <c r="D305" s="570" t="s">
        <v>447</v>
      </c>
      <c r="E305" s="1304" t="s">
        <v>1217</v>
      </c>
      <c r="F305" s="157"/>
      <c r="G305" s="1268" t="s">
        <v>71</v>
      </c>
      <c r="H305" s="1268"/>
      <c r="I305" s="1268"/>
      <c r="J305" s="1268"/>
      <c r="K305" s="1268"/>
      <c r="L305" s="1268"/>
      <c r="M305" s="1600"/>
      <c r="N305" s="1227" t="s">
        <v>154</v>
      </c>
      <c r="O305" s="1228"/>
      <c r="P305" s="1228"/>
      <c r="Q305" s="1228"/>
      <c r="R305" s="1228"/>
      <c r="S305" s="1228"/>
      <c r="T305" s="1228"/>
      <c r="U305" s="1228"/>
      <c r="V305" s="1972"/>
      <c r="W305" s="149"/>
      <c r="X305" s="149"/>
      <c r="Y305" s="149"/>
      <c r="Z305" s="149"/>
      <c r="AA305" s="216"/>
      <c r="AB305" s="1261" t="s">
        <v>558</v>
      </c>
      <c r="AC305" s="1262"/>
      <c r="AD305" s="1263"/>
    </row>
    <row r="306" spans="1:30" s="592" customFormat="1">
      <c r="A306" s="576"/>
      <c r="B306" s="1941"/>
      <c r="C306" s="1264"/>
      <c r="D306" s="570"/>
      <c r="E306" s="1304"/>
      <c r="F306" s="157"/>
      <c r="G306" s="1268"/>
      <c r="H306" s="1268"/>
      <c r="I306" s="1268"/>
      <c r="J306" s="1268"/>
      <c r="K306" s="1268"/>
      <c r="L306" s="1268"/>
      <c r="M306" s="1600"/>
      <c r="N306" s="1231"/>
      <c r="O306" s="1232"/>
      <c r="P306" s="1232"/>
      <c r="Q306" s="1232"/>
      <c r="R306" s="1232"/>
      <c r="S306" s="1232"/>
      <c r="T306" s="1232"/>
      <c r="U306" s="1232"/>
      <c r="V306" s="1973"/>
      <c r="W306" s="149"/>
      <c r="X306" s="149"/>
      <c r="Y306" s="149"/>
      <c r="Z306" s="149"/>
      <c r="AA306" s="216"/>
      <c r="AB306" s="1261"/>
      <c r="AC306" s="1262"/>
      <c r="AD306" s="1263"/>
    </row>
    <row r="307" spans="1:30" s="592" customFormat="1">
      <c r="A307" s="576"/>
      <c r="B307" s="581"/>
      <c r="C307" s="1264"/>
      <c r="D307" s="570"/>
      <c r="E307" s="1304"/>
      <c r="F307" s="157"/>
      <c r="G307" s="560" t="s">
        <v>195</v>
      </c>
      <c r="H307" s="560"/>
      <c r="I307" s="560"/>
      <c r="J307" s="560"/>
      <c r="K307" s="560"/>
      <c r="L307" s="560"/>
      <c r="M307" s="560"/>
      <c r="N307" s="560"/>
      <c r="O307" s="560"/>
      <c r="P307" s="560"/>
      <c r="Q307" s="560"/>
      <c r="R307" s="560"/>
      <c r="S307" s="560"/>
      <c r="T307" s="560"/>
      <c r="U307" s="560"/>
      <c r="V307" s="560"/>
      <c r="W307" s="560"/>
      <c r="X307" s="560"/>
      <c r="Y307" s="560"/>
      <c r="Z307" s="560"/>
      <c r="AA307" s="216"/>
      <c r="AB307" s="619"/>
      <c r="AC307" s="150"/>
      <c r="AD307" s="151"/>
    </row>
    <row r="308" spans="1:30" s="592" customFormat="1" ht="14.25" customHeight="1">
      <c r="A308" s="576"/>
      <c r="B308" s="581"/>
      <c r="C308" s="1264"/>
      <c r="D308" s="570"/>
      <c r="E308" s="1304"/>
      <c r="F308" s="157"/>
      <c r="G308" s="1984"/>
      <c r="H308" s="2005"/>
      <c r="I308" s="2005"/>
      <c r="J308" s="2005"/>
      <c r="K308" s="2005"/>
      <c r="L308" s="2005"/>
      <c r="M308" s="2005"/>
      <c r="N308" s="2005"/>
      <c r="O308" s="2005"/>
      <c r="P308" s="2005"/>
      <c r="Q308" s="2005"/>
      <c r="R308" s="2005"/>
      <c r="S308" s="2005"/>
      <c r="T308" s="2005"/>
      <c r="U308" s="2005"/>
      <c r="V308" s="2005"/>
      <c r="W308" s="2005"/>
      <c r="X308" s="2005"/>
      <c r="Y308" s="2005"/>
      <c r="Z308" s="2006"/>
      <c r="AA308" s="216"/>
      <c r="AB308" s="619"/>
      <c r="AC308" s="150"/>
      <c r="AD308" s="151"/>
    </row>
    <row r="309" spans="1:30" s="592" customFormat="1" ht="15.75" customHeight="1">
      <c r="A309" s="576"/>
      <c r="B309" s="581"/>
      <c r="C309" s="1264"/>
      <c r="D309" s="570"/>
      <c r="E309" s="1304"/>
      <c r="F309" s="157"/>
      <c r="G309" s="2007"/>
      <c r="H309" s="2008"/>
      <c r="I309" s="2008"/>
      <c r="J309" s="2008"/>
      <c r="K309" s="2008"/>
      <c r="L309" s="2008"/>
      <c r="M309" s="2008"/>
      <c r="N309" s="2008"/>
      <c r="O309" s="2008"/>
      <c r="P309" s="2008"/>
      <c r="Q309" s="2008"/>
      <c r="R309" s="2008"/>
      <c r="S309" s="2008"/>
      <c r="T309" s="2008"/>
      <c r="U309" s="2008"/>
      <c r="V309" s="2008"/>
      <c r="W309" s="2008"/>
      <c r="X309" s="2008"/>
      <c r="Y309" s="2008"/>
      <c r="Z309" s="2009"/>
      <c r="AA309" s="216"/>
      <c r="AB309" s="619"/>
      <c r="AC309" s="150"/>
      <c r="AD309" s="151"/>
    </row>
    <row r="310" spans="1:30" s="592" customFormat="1">
      <c r="A310" s="576"/>
      <c r="B310" s="581"/>
      <c r="C310" s="581"/>
      <c r="D310" s="570"/>
      <c r="E310" s="576"/>
      <c r="F310" s="157"/>
      <c r="G310" s="623" t="s">
        <v>196</v>
      </c>
      <c r="H310" s="623"/>
      <c r="I310" s="623"/>
      <c r="J310" s="623"/>
      <c r="K310" s="623"/>
      <c r="L310" s="623"/>
      <c r="M310" s="623"/>
      <c r="N310" s="623"/>
      <c r="O310" s="560"/>
      <c r="P310" s="560"/>
      <c r="Q310" s="600"/>
      <c r="R310" s="600"/>
      <c r="S310" s="600"/>
      <c r="T310" s="600"/>
      <c r="U310" s="600"/>
      <c r="V310" s="600"/>
      <c r="W310" s="600"/>
      <c r="X310" s="600"/>
      <c r="Y310" s="600"/>
      <c r="Z310" s="600"/>
      <c r="AA310" s="216"/>
      <c r="AB310" s="619"/>
      <c r="AC310" s="150"/>
      <c r="AD310" s="151"/>
    </row>
    <row r="311" spans="1:30" s="592" customFormat="1">
      <c r="A311" s="576"/>
      <c r="B311" s="581"/>
      <c r="C311" s="581"/>
      <c r="D311" s="570"/>
      <c r="E311" s="576"/>
      <c r="F311" s="157"/>
      <c r="G311" s="623"/>
      <c r="H311" s="1064" t="s">
        <v>11</v>
      </c>
      <c r="I311" s="1065"/>
      <c r="J311" s="1065"/>
      <c r="K311" s="1066"/>
      <c r="L311" s="1154"/>
      <c r="M311" s="1155"/>
      <c r="N311" s="1155"/>
      <c r="O311" s="1155"/>
      <c r="P311" s="287" t="s">
        <v>5</v>
      </c>
      <c r="Q311" s="600"/>
      <c r="R311" s="600"/>
      <c r="S311" s="600"/>
      <c r="T311" s="600"/>
      <c r="U311" s="600"/>
      <c r="V311" s="600"/>
      <c r="W311" s="600"/>
      <c r="X311" s="600"/>
      <c r="Y311" s="600"/>
      <c r="Z311" s="600"/>
      <c r="AA311" s="216"/>
      <c r="AB311" s="619"/>
      <c r="AC311" s="150"/>
      <c r="AD311" s="151"/>
    </row>
    <row r="312" spans="1:30" s="592" customFormat="1">
      <c r="A312" s="576"/>
      <c r="B312" s="581"/>
      <c r="C312" s="581"/>
      <c r="D312" s="570"/>
      <c r="E312" s="576"/>
      <c r="F312" s="157"/>
      <c r="G312" s="584"/>
      <c r="H312" s="1064" t="s">
        <v>4</v>
      </c>
      <c r="I312" s="1065"/>
      <c r="J312" s="1065"/>
      <c r="K312" s="1066"/>
      <c r="L312" s="1154"/>
      <c r="M312" s="1155"/>
      <c r="N312" s="1155"/>
      <c r="O312" s="1155"/>
      <c r="P312" s="287" t="s">
        <v>5</v>
      </c>
      <c r="Q312" s="600"/>
      <c r="R312" s="600"/>
      <c r="S312" s="600"/>
      <c r="T312" s="600"/>
      <c r="U312" s="600"/>
      <c r="V312" s="600"/>
      <c r="W312" s="600"/>
      <c r="X312" s="600"/>
      <c r="Y312" s="600"/>
      <c r="Z312" s="600"/>
      <c r="AA312" s="216"/>
      <c r="AB312" s="619"/>
      <c r="AC312" s="150"/>
      <c r="AD312" s="151"/>
    </row>
    <row r="313" spans="1:30" s="592" customFormat="1" ht="13.5" customHeight="1">
      <c r="A313" s="576"/>
      <c r="B313" s="581"/>
      <c r="C313" s="581"/>
      <c r="D313" s="570"/>
      <c r="E313" s="576"/>
      <c r="F313" s="449"/>
      <c r="G313" s="300"/>
      <c r="H313" s="300"/>
      <c r="I313" s="300"/>
      <c r="J313" s="300"/>
      <c r="K313" s="300"/>
      <c r="L313" s="300"/>
      <c r="M313" s="300"/>
      <c r="N313" s="300"/>
      <c r="O313" s="300"/>
      <c r="P313" s="300"/>
      <c r="Q313" s="300"/>
      <c r="R313" s="300"/>
      <c r="S313" s="300"/>
      <c r="T313" s="300"/>
      <c r="U313" s="300"/>
      <c r="V313" s="300"/>
      <c r="W313" s="300"/>
      <c r="X313" s="300"/>
      <c r="Y313" s="300"/>
      <c r="Z313" s="300"/>
      <c r="AA313" s="450"/>
      <c r="AB313" s="297"/>
      <c r="AC313" s="298"/>
      <c r="AD313" s="299"/>
    </row>
    <row r="314" spans="1:30" s="592" customFormat="1" ht="13.5" customHeight="1">
      <c r="A314" s="598"/>
      <c r="B314" s="442"/>
      <c r="C314" s="442"/>
      <c r="D314" s="472"/>
      <c r="E314" s="405"/>
      <c r="F314" s="483"/>
      <c r="G314" s="484"/>
      <c r="H314" s="484"/>
      <c r="I314" s="484"/>
      <c r="J314" s="484"/>
      <c r="K314" s="484"/>
      <c r="L314" s="484"/>
      <c r="M314" s="484"/>
      <c r="N314" s="484"/>
      <c r="O314" s="484"/>
      <c r="P314" s="484"/>
      <c r="Q314" s="484"/>
      <c r="R314" s="484"/>
      <c r="S314" s="484"/>
      <c r="T314" s="484"/>
      <c r="U314" s="484"/>
      <c r="V314" s="484"/>
      <c r="W314" s="484"/>
      <c r="X314" s="484"/>
      <c r="Y314" s="484"/>
      <c r="Z314" s="484"/>
      <c r="AA314" s="485"/>
      <c r="AB314" s="486"/>
      <c r="AC314" s="487"/>
      <c r="AD314" s="488"/>
    </row>
    <row r="315" spans="1:30" s="911" customFormat="1" ht="7.5" customHeight="1">
      <c r="A315" s="939"/>
      <c r="B315" s="822"/>
      <c r="C315" s="822"/>
      <c r="D315" s="823"/>
      <c r="E315" s="824"/>
      <c r="F315" s="825"/>
      <c r="G315" s="826"/>
      <c r="H315" s="826"/>
      <c r="I315" s="826"/>
      <c r="J315" s="826"/>
      <c r="K315" s="826"/>
      <c r="L315" s="826"/>
      <c r="M315" s="826"/>
      <c r="N315" s="826"/>
      <c r="O315" s="826"/>
      <c r="P315" s="826"/>
      <c r="Q315" s="826"/>
      <c r="R315" s="826"/>
      <c r="S315" s="826"/>
      <c r="T315" s="826"/>
      <c r="U315" s="826"/>
      <c r="V315" s="826"/>
      <c r="W315" s="826"/>
      <c r="X315" s="826"/>
      <c r="Y315" s="826"/>
      <c r="Z315" s="826"/>
      <c r="AA315" s="827"/>
      <c r="AB315" s="828"/>
      <c r="AC315" s="829"/>
      <c r="AD315" s="830"/>
    </row>
    <row r="316" spans="1:30" s="911" customFormat="1" ht="13.5" customHeight="1">
      <c r="A316" s="1304" t="s">
        <v>1218</v>
      </c>
      <c r="B316" s="581">
        <v>19</v>
      </c>
      <c r="C316" s="1264" t="s">
        <v>1219</v>
      </c>
      <c r="D316" s="570" t="s">
        <v>357</v>
      </c>
      <c r="E316" s="1304" t="s">
        <v>1299</v>
      </c>
      <c r="F316" s="157"/>
      <c r="G316" s="1970" t="s">
        <v>1209</v>
      </c>
      <c r="H316" s="1970"/>
      <c r="I316" s="1970"/>
      <c r="J316" s="1970"/>
      <c r="K316" s="1970"/>
      <c r="L316" s="1970"/>
      <c r="M316" s="1971"/>
      <c r="N316" s="1227" t="s">
        <v>155</v>
      </c>
      <c r="O316" s="1228"/>
      <c r="P316" s="1228"/>
      <c r="Q316" s="1228"/>
      <c r="R316" s="1228"/>
      <c r="S316" s="1228"/>
      <c r="T316" s="1228"/>
      <c r="U316" s="1228"/>
      <c r="V316" s="1972"/>
      <c r="W316" s="480"/>
      <c r="X316" s="480"/>
      <c r="Y316" s="480"/>
      <c r="Z316" s="480"/>
      <c r="AA316" s="450"/>
      <c r="AB316" s="1261" t="s">
        <v>558</v>
      </c>
      <c r="AC316" s="1262"/>
      <c r="AD316" s="1263"/>
    </row>
    <row r="317" spans="1:30" s="592" customFormat="1">
      <c r="A317" s="1938"/>
      <c r="B317" s="581"/>
      <c r="C317" s="1884"/>
      <c r="D317" s="570"/>
      <c r="E317" s="1928"/>
      <c r="F317" s="157"/>
      <c r="G317" s="1970"/>
      <c r="H317" s="1970"/>
      <c r="I317" s="1970"/>
      <c r="J317" s="1970"/>
      <c r="K317" s="1970"/>
      <c r="L317" s="1970"/>
      <c r="M317" s="1971"/>
      <c r="N317" s="1231"/>
      <c r="O317" s="1232"/>
      <c r="P317" s="1232"/>
      <c r="Q317" s="1232"/>
      <c r="R317" s="1232"/>
      <c r="S317" s="1232"/>
      <c r="T317" s="1232"/>
      <c r="U317" s="1232"/>
      <c r="V317" s="1973"/>
      <c r="W317" s="480"/>
      <c r="X317" s="480"/>
      <c r="Y317" s="480"/>
      <c r="Z317" s="480"/>
      <c r="AA317" s="450"/>
      <c r="AB317" s="1261"/>
      <c r="AC317" s="1262"/>
      <c r="AD317" s="1263"/>
    </row>
    <row r="318" spans="1:30" s="592" customFormat="1">
      <c r="A318" s="1938"/>
      <c r="B318" s="581"/>
      <c r="C318" s="1884"/>
      <c r="D318" s="570"/>
      <c r="E318" s="1928"/>
      <c r="F318" s="449"/>
      <c r="G318" s="480"/>
      <c r="H318" s="480"/>
      <c r="I318" s="480"/>
      <c r="J318" s="480"/>
      <c r="K318" s="480"/>
      <c r="L318" s="480"/>
      <c r="M318" s="480"/>
      <c r="N318" s="480"/>
      <c r="O318" s="480"/>
      <c r="P318" s="480"/>
      <c r="Q318" s="480"/>
      <c r="R318" s="480"/>
      <c r="S318" s="480"/>
      <c r="T318" s="480"/>
      <c r="U318" s="480"/>
      <c r="V318" s="480"/>
      <c r="W318" s="480"/>
      <c r="X318" s="480"/>
      <c r="Y318" s="480"/>
      <c r="Z318" s="480"/>
      <c r="AA318" s="450"/>
      <c r="AB318" s="297"/>
      <c r="AC318" s="298"/>
      <c r="AD318" s="299"/>
    </row>
    <row r="319" spans="1:30" s="592" customFormat="1" ht="14.25" customHeight="1">
      <c r="A319" s="576"/>
      <c r="B319" s="581"/>
      <c r="C319" s="1884"/>
      <c r="D319" s="570"/>
      <c r="E319" s="1928"/>
      <c r="F319" s="449"/>
      <c r="G319" s="2032" t="s">
        <v>1220</v>
      </c>
      <c r="H319" s="2032"/>
      <c r="I319" s="2032"/>
      <c r="J319" s="2032"/>
      <c r="K319" s="2032"/>
      <c r="L319" s="2032"/>
      <c r="M319" s="2032"/>
      <c r="N319" s="2032"/>
      <c r="O319" s="2032"/>
      <c r="P319" s="2038"/>
      <c r="Q319" s="1142" t="s">
        <v>199</v>
      </c>
      <c r="R319" s="1143"/>
      <c r="S319" s="1143"/>
      <c r="T319" s="1144"/>
      <c r="U319" s="480"/>
      <c r="V319" s="480"/>
      <c r="W319" s="480"/>
      <c r="X319" s="480"/>
      <c r="Y319" s="480"/>
      <c r="Z319" s="480"/>
      <c r="AA319" s="450"/>
      <c r="AB319" s="619"/>
      <c r="AC319" s="150"/>
      <c r="AD319" s="151"/>
    </row>
    <row r="320" spans="1:30" s="911" customFormat="1" ht="6.75" customHeight="1">
      <c r="A320" s="906"/>
      <c r="B320" s="908"/>
      <c r="C320" s="910"/>
      <c r="D320" s="907"/>
      <c r="E320" s="1928"/>
      <c r="F320" s="449"/>
      <c r="G320" s="934"/>
      <c r="H320" s="934"/>
      <c r="I320" s="934"/>
      <c r="J320" s="934"/>
      <c r="K320" s="934"/>
      <c r="L320" s="934"/>
      <c r="M320" s="934"/>
      <c r="N320" s="934"/>
      <c r="O320" s="934"/>
      <c r="P320" s="934"/>
      <c r="Q320" s="934"/>
      <c r="R320" s="934"/>
      <c r="S320" s="934"/>
      <c r="T320" s="934"/>
      <c r="U320" s="934"/>
      <c r="V320" s="480"/>
      <c r="W320" s="480"/>
      <c r="X320" s="480"/>
      <c r="Y320" s="480"/>
      <c r="Z320" s="480"/>
      <c r="AA320" s="450"/>
      <c r="AB320" s="935"/>
      <c r="AC320" s="150"/>
      <c r="AD320" s="151"/>
    </row>
    <row r="321" spans="1:30" s="592" customFormat="1">
      <c r="A321" s="576"/>
      <c r="B321" s="581"/>
      <c r="C321" s="581"/>
      <c r="D321" s="570"/>
      <c r="E321" s="1928"/>
      <c r="F321" s="449"/>
      <c r="G321" s="605"/>
      <c r="H321" s="2026" t="s">
        <v>727</v>
      </c>
      <c r="I321" s="2027"/>
      <c r="J321" s="2027"/>
      <c r="K321" s="2027"/>
      <c r="L321" s="2028"/>
      <c r="M321" s="2029"/>
      <c r="N321" s="2030"/>
      <c r="O321" s="2030"/>
      <c r="P321" s="2030"/>
      <c r="Q321" s="2030"/>
      <c r="R321" s="2030"/>
      <c r="S321" s="2030"/>
      <c r="T321" s="2030"/>
      <c r="U321" s="2030"/>
      <c r="V321" s="2030"/>
      <c r="W321" s="2030"/>
      <c r="X321" s="2030"/>
      <c r="Y321" s="2031"/>
      <c r="Z321" s="480"/>
      <c r="AA321" s="450"/>
      <c r="AB321" s="619"/>
      <c r="AC321" s="150"/>
      <c r="AD321" s="151"/>
    </row>
    <row r="322" spans="1:30" s="592" customFormat="1">
      <c r="A322" s="576"/>
      <c r="B322" s="581"/>
      <c r="C322" s="581"/>
      <c r="D322" s="570"/>
      <c r="E322" s="1928"/>
      <c r="F322" s="449"/>
      <c r="G322" s="2032" t="s">
        <v>1221</v>
      </c>
      <c r="H322" s="2032"/>
      <c r="I322" s="2032"/>
      <c r="J322" s="2032"/>
      <c r="K322" s="2032"/>
      <c r="L322" s="2032"/>
      <c r="M322" s="2032"/>
      <c r="N322" s="2032"/>
      <c r="O322" s="2032"/>
      <c r="P322" s="2032"/>
      <c r="Q322" s="2032"/>
      <c r="R322" s="2032"/>
      <c r="S322" s="2032"/>
      <c r="T322" s="2032"/>
      <c r="U322" s="2032"/>
      <c r="V322" s="2032"/>
      <c r="W322" s="2032"/>
      <c r="X322" s="2032"/>
      <c r="Y322" s="480"/>
      <c r="Z322" s="480"/>
      <c r="AA322" s="450"/>
      <c r="AB322" s="619"/>
      <c r="AC322" s="150"/>
      <c r="AD322" s="151"/>
    </row>
    <row r="323" spans="1:30" s="592" customFormat="1">
      <c r="A323" s="576"/>
      <c r="B323" s="581"/>
      <c r="C323" s="581"/>
      <c r="D323" s="570"/>
      <c r="E323" s="1928"/>
      <c r="F323" s="449"/>
      <c r="G323" s="480"/>
      <c r="H323" s="2033" t="s">
        <v>1222</v>
      </c>
      <c r="I323" s="2034"/>
      <c r="J323" s="2034"/>
      <c r="K323" s="2034"/>
      <c r="L323" s="2034"/>
      <c r="M323" s="2034"/>
      <c r="N323" s="2034"/>
      <c r="O323" s="2034"/>
      <c r="P323" s="2034"/>
      <c r="Q323" s="2034"/>
      <c r="R323" s="2035"/>
      <c r="S323" s="2036" t="s">
        <v>205</v>
      </c>
      <c r="T323" s="2036"/>
      <c r="U323" s="2036"/>
      <c r="V323" s="2036"/>
      <c r="W323" s="2036"/>
      <c r="X323" s="480"/>
      <c r="Y323" s="480"/>
      <c r="Z323" s="480"/>
      <c r="AA323" s="450"/>
      <c r="AB323" s="619"/>
      <c r="AC323" s="150"/>
      <c r="AD323" s="151"/>
    </row>
    <row r="324" spans="1:30" s="592" customFormat="1">
      <c r="A324" s="576"/>
      <c r="B324" s="581"/>
      <c r="C324" s="581"/>
      <c r="D324" s="570"/>
      <c r="E324" s="1928"/>
      <c r="F324" s="449"/>
      <c r="G324" s="605"/>
      <c r="H324" s="2033" t="s">
        <v>1223</v>
      </c>
      <c r="I324" s="2034"/>
      <c r="J324" s="2034"/>
      <c r="K324" s="2034"/>
      <c r="L324" s="2034"/>
      <c r="M324" s="2034"/>
      <c r="N324" s="2034"/>
      <c r="O324" s="2034"/>
      <c r="P324" s="2034"/>
      <c r="Q324" s="2034"/>
      <c r="R324" s="2035"/>
      <c r="S324" s="2037" t="s">
        <v>199</v>
      </c>
      <c r="T324" s="2037"/>
      <c r="U324" s="2037"/>
      <c r="V324" s="2037"/>
      <c r="W324" s="2037"/>
      <c r="X324" s="480"/>
      <c r="Y324" s="480"/>
      <c r="Z324" s="480"/>
      <c r="AA324" s="450"/>
      <c r="AB324" s="619"/>
      <c r="AC324" s="150"/>
      <c r="AD324" s="151"/>
    </row>
    <row r="325" spans="1:30" s="592" customFormat="1">
      <c r="A325" s="576"/>
      <c r="B325" s="581"/>
      <c r="C325" s="581"/>
      <c r="D325" s="570"/>
      <c r="E325" s="576"/>
      <c r="F325" s="449"/>
      <c r="G325" s="480"/>
      <c r="H325" s="2033" t="s">
        <v>1224</v>
      </c>
      <c r="I325" s="2034"/>
      <c r="J325" s="2034"/>
      <c r="K325" s="2034"/>
      <c r="L325" s="2034"/>
      <c r="M325" s="2034"/>
      <c r="N325" s="2034"/>
      <c r="O325" s="2034"/>
      <c r="P325" s="2034"/>
      <c r="Q325" s="2034"/>
      <c r="R325" s="2035"/>
      <c r="S325" s="2037" t="s">
        <v>199</v>
      </c>
      <c r="T325" s="2037"/>
      <c r="U325" s="2037"/>
      <c r="V325" s="2037"/>
      <c r="W325" s="2037"/>
      <c r="X325" s="480"/>
      <c r="Y325" s="480"/>
      <c r="Z325" s="480"/>
      <c r="AA325" s="450"/>
      <c r="AB325" s="619"/>
      <c r="AC325" s="150"/>
      <c r="AD325" s="151"/>
    </row>
    <row r="326" spans="1:30" s="592" customFormat="1">
      <c r="A326" s="576"/>
      <c r="B326" s="581"/>
      <c r="C326" s="581"/>
      <c r="D326" s="570"/>
      <c r="E326" s="576"/>
      <c r="F326" s="449"/>
      <c r="G326" s="480"/>
      <c r="H326" s="2051" t="s">
        <v>1225</v>
      </c>
      <c r="I326" s="2052"/>
      <c r="J326" s="2052"/>
      <c r="K326" s="2052"/>
      <c r="L326" s="2052"/>
      <c r="M326" s="2052"/>
      <c r="N326" s="2052"/>
      <c r="O326" s="2052"/>
      <c r="P326" s="2052"/>
      <c r="Q326" s="2052"/>
      <c r="R326" s="2053"/>
      <c r="S326" s="2037" t="s">
        <v>199</v>
      </c>
      <c r="T326" s="2037"/>
      <c r="U326" s="2037"/>
      <c r="V326" s="2037"/>
      <c r="W326" s="2037"/>
      <c r="X326" s="480"/>
      <c r="Y326" s="480"/>
      <c r="Z326" s="480"/>
      <c r="AA326" s="450"/>
      <c r="AB326" s="619"/>
      <c r="AC326" s="150"/>
      <c r="AD326" s="151"/>
    </row>
    <row r="327" spans="1:30" s="592" customFormat="1">
      <c r="A327" s="576"/>
      <c r="B327" s="581"/>
      <c r="C327" s="581"/>
      <c r="D327" s="570"/>
      <c r="E327" s="576"/>
      <c r="F327" s="449"/>
      <c r="G327" s="2032" t="s">
        <v>1226</v>
      </c>
      <c r="H327" s="2032"/>
      <c r="I327" s="2032"/>
      <c r="J327" s="2032"/>
      <c r="K327" s="2032"/>
      <c r="L327" s="2032"/>
      <c r="M327" s="2032"/>
      <c r="N327" s="2032"/>
      <c r="O327" s="2032"/>
      <c r="P327" s="2032"/>
      <c r="Q327" s="2032"/>
      <c r="R327" s="2032"/>
      <c r="S327" s="2032"/>
      <c r="T327" s="2032"/>
      <c r="U327" s="2032"/>
      <c r="V327" s="2032"/>
      <c r="W327" s="2059"/>
      <c r="X327" s="300"/>
      <c r="Y327" s="300"/>
      <c r="Z327" s="300"/>
      <c r="AA327" s="450"/>
      <c r="AB327" s="619"/>
      <c r="AC327" s="150"/>
      <c r="AD327" s="151"/>
    </row>
    <row r="328" spans="1:30" s="592" customFormat="1">
      <c r="A328" s="576"/>
      <c r="B328" s="581"/>
      <c r="C328" s="581"/>
      <c r="D328" s="570"/>
      <c r="E328" s="576"/>
      <c r="F328" s="449"/>
      <c r="G328" s="300"/>
      <c r="H328" s="1984"/>
      <c r="I328" s="2005"/>
      <c r="J328" s="2005"/>
      <c r="K328" s="2005"/>
      <c r="L328" s="2005"/>
      <c r="M328" s="2005"/>
      <c r="N328" s="2005"/>
      <c r="O328" s="2005"/>
      <c r="P328" s="2005"/>
      <c r="Q328" s="2005"/>
      <c r="R328" s="2005"/>
      <c r="S328" s="2005"/>
      <c r="T328" s="2005"/>
      <c r="U328" s="2005"/>
      <c r="V328" s="2005"/>
      <c r="W328" s="2005"/>
      <c r="X328" s="2005"/>
      <c r="Y328" s="2006"/>
      <c r="Z328" s="300"/>
      <c r="AA328" s="450"/>
      <c r="AB328" s="619"/>
      <c r="AC328" s="150"/>
      <c r="AD328" s="151"/>
    </row>
    <row r="329" spans="1:30" s="592" customFormat="1">
      <c r="A329" s="576"/>
      <c r="B329" s="581"/>
      <c r="C329" s="581"/>
      <c r="D329" s="570"/>
      <c r="E329" s="576"/>
      <c r="F329" s="449"/>
      <c r="G329" s="300"/>
      <c r="H329" s="2007"/>
      <c r="I329" s="2008"/>
      <c r="J329" s="2008"/>
      <c r="K329" s="2008"/>
      <c r="L329" s="2008"/>
      <c r="M329" s="2008"/>
      <c r="N329" s="2008"/>
      <c r="O329" s="2008"/>
      <c r="P329" s="2008"/>
      <c r="Q329" s="2008"/>
      <c r="R329" s="2008"/>
      <c r="S329" s="2008"/>
      <c r="T329" s="2008"/>
      <c r="U329" s="2008"/>
      <c r="V329" s="2008"/>
      <c r="W329" s="2008"/>
      <c r="X329" s="2008"/>
      <c r="Y329" s="2009"/>
      <c r="Z329" s="300"/>
      <c r="AA329" s="450"/>
      <c r="AB329" s="619"/>
      <c r="AC329" s="150"/>
      <c r="AD329" s="151"/>
    </row>
    <row r="330" spans="1:30" s="592" customFormat="1" ht="6.75" customHeight="1">
      <c r="A330" s="576"/>
      <c r="B330" s="581"/>
      <c r="C330" s="581"/>
      <c r="D330" s="570"/>
      <c r="E330" s="576"/>
      <c r="F330" s="449"/>
      <c r="G330" s="300"/>
      <c r="H330" s="300"/>
      <c r="I330" s="300"/>
      <c r="J330" s="300"/>
      <c r="K330" s="300"/>
      <c r="L330" s="300"/>
      <c r="M330" s="300"/>
      <c r="N330" s="300"/>
      <c r="O330" s="300"/>
      <c r="P330" s="300"/>
      <c r="Q330" s="300"/>
      <c r="R330" s="300"/>
      <c r="S330" s="300"/>
      <c r="T330" s="300"/>
      <c r="U330" s="300"/>
      <c r="V330" s="300"/>
      <c r="W330" s="300"/>
      <c r="X330" s="300"/>
      <c r="Y330" s="300"/>
      <c r="Z330" s="300"/>
      <c r="AA330" s="450"/>
      <c r="AB330" s="619"/>
      <c r="AC330" s="150"/>
      <c r="AD330" s="151"/>
    </row>
    <row r="331" spans="1:30" s="592" customFormat="1">
      <c r="A331" s="576"/>
      <c r="B331" s="581"/>
      <c r="C331" s="581"/>
      <c r="D331" s="570"/>
      <c r="E331" s="576"/>
      <c r="F331" s="157"/>
      <c r="G331" s="623" t="s">
        <v>728</v>
      </c>
      <c r="H331" s="218"/>
      <c r="I331" s="218"/>
      <c r="J331" s="218"/>
      <c r="K331" s="218"/>
      <c r="L331" s="1142" t="s">
        <v>199</v>
      </c>
      <c r="M331" s="1143"/>
      <c r="N331" s="1143"/>
      <c r="O331" s="1144"/>
      <c r="P331" s="218"/>
      <c r="Q331" s="218"/>
      <c r="R331" s="218"/>
      <c r="S331" s="218"/>
      <c r="T331" s="218"/>
      <c r="U331" s="218"/>
      <c r="V331" s="218"/>
      <c r="W331" s="218"/>
      <c r="X331" s="218"/>
      <c r="Y331" s="218"/>
      <c r="Z331" s="218"/>
      <c r="AA331" s="216"/>
      <c r="AB331" s="619"/>
      <c r="AC331" s="150"/>
      <c r="AD331" s="151"/>
    </row>
    <row r="332" spans="1:30" s="592" customFormat="1">
      <c r="A332" s="576"/>
      <c r="B332" s="581"/>
      <c r="C332" s="581"/>
      <c r="D332" s="570"/>
      <c r="E332" s="576"/>
      <c r="F332" s="157"/>
      <c r="G332" s="623" t="s">
        <v>289</v>
      </c>
      <c r="H332" s="386"/>
      <c r="I332" s="386"/>
      <c r="J332" s="386"/>
      <c r="K332" s="386"/>
      <c r="L332" s="386"/>
      <c r="M332" s="386"/>
      <c r="N332" s="386"/>
      <c r="O332" s="386"/>
      <c r="P332" s="386"/>
      <c r="Q332" s="386"/>
      <c r="R332" s="386"/>
      <c r="S332" s="386"/>
      <c r="T332" s="386"/>
      <c r="U332" s="386"/>
      <c r="V332" s="386"/>
      <c r="W332" s="386"/>
      <c r="X332" s="386"/>
      <c r="Y332" s="386"/>
      <c r="Z332" s="386"/>
      <c r="AA332" s="216"/>
      <c r="AB332" s="619"/>
      <c r="AC332" s="150"/>
      <c r="AD332" s="151"/>
    </row>
    <row r="333" spans="1:30" s="592" customFormat="1">
      <c r="A333" s="576"/>
      <c r="B333" s="581"/>
      <c r="C333" s="581"/>
      <c r="D333" s="570"/>
      <c r="E333" s="576"/>
      <c r="F333" s="157"/>
      <c r="G333" s="28"/>
      <c r="H333" s="2054" t="s">
        <v>288</v>
      </c>
      <c r="I333" s="2054"/>
      <c r="J333" s="2054"/>
      <c r="K333" s="2054"/>
      <c r="L333" s="2054"/>
      <c r="M333" s="2054"/>
      <c r="N333" s="2054"/>
      <c r="O333" s="2054"/>
      <c r="P333" s="2054"/>
      <c r="Q333" s="2054"/>
      <c r="R333" s="2054"/>
      <c r="S333" s="2054"/>
      <c r="T333" s="2054"/>
      <c r="U333" s="2054"/>
      <c r="V333" s="2054"/>
      <c r="W333" s="1142" t="s">
        <v>199</v>
      </c>
      <c r="X333" s="1143"/>
      <c r="Y333" s="1143"/>
      <c r="Z333" s="1144"/>
      <c r="AA333" s="216"/>
      <c r="AB333" s="619"/>
      <c r="AC333" s="150"/>
      <c r="AD333" s="151"/>
    </row>
    <row r="334" spans="1:30" s="592" customFormat="1">
      <c r="A334" s="576"/>
      <c r="B334" s="581"/>
      <c r="C334" s="581"/>
      <c r="D334" s="570"/>
      <c r="E334" s="576"/>
      <c r="F334" s="157"/>
      <c r="G334" s="28"/>
      <c r="H334" s="1559" t="s">
        <v>290</v>
      </c>
      <c r="I334" s="1559"/>
      <c r="J334" s="1559"/>
      <c r="K334" s="1559"/>
      <c r="L334" s="1559"/>
      <c r="M334" s="1559"/>
      <c r="N334" s="1559"/>
      <c r="O334" s="1559"/>
      <c r="P334" s="1559"/>
      <c r="Q334" s="1559"/>
      <c r="R334" s="1559"/>
      <c r="S334" s="1559"/>
      <c r="T334" s="1559"/>
      <c r="U334" s="1559"/>
      <c r="V334" s="1559"/>
      <c r="W334" s="1357" t="s">
        <v>199</v>
      </c>
      <c r="X334" s="1357"/>
      <c r="Y334" s="1357"/>
      <c r="Z334" s="1357"/>
      <c r="AA334" s="216"/>
      <c r="AB334" s="619"/>
      <c r="AC334" s="150"/>
      <c r="AD334" s="151"/>
    </row>
    <row r="335" spans="1:30" s="592" customFormat="1">
      <c r="A335" s="576"/>
      <c r="B335" s="581"/>
      <c r="C335" s="581"/>
      <c r="D335" s="570"/>
      <c r="E335" s="576"/>
      <c r="F335" s="157"/>
      <c r="G335" s="28"/>
      <c r="H335" s="1559"/>
      <c r="I335" s="1559"/>
      <c r="J335" s="1559"/>
      <c r="K335" s="1559"/>
      <c r="L335" s="1559"/>
      <c r="M335" s="1559"/>
      <c r="N335" s="1559"/>
      <c r="O335" s="1559"/>
      <c r="P335" s="1559"/>
      <c r="Q335" s="1559"/>
      <c r="R335" s="1559"/>
      <c r="S335" s="1559"/>
      <c r="T335" s="1559"/>
      <c r="U335" s="1559"/>
      <c r="V335" s="1559"/>
      <c r="W335" s="1357"/>
      <c r="X335" s="1357"/>
      <c r="Y335" s="1357"/>
      <c r="Z335" s="1357"/>
      <c r="AA335" s="216"/>
      <c r="AB335" s="619"/>
      <c r="AC335" s="150"/>
      <c r="AD335" s="151"/>
    </row>
    <row r="336" spans="1:30" s="592" customFormat="1" ht="11.25" customHeight="1">
      <c r="A336" s="576"/>
      <c r="B336" s="581"/>
      <c r="C336" s="581"/>
      <c r="D336" s="570"/>
      <c r="E336" s="576"/>
      <c r="F336" s="449"/>
      <c r="G336" s="300"/>
      <c r="H336" s="300"/>
      <c r="I336" s="300"/>
      <c r="J336" s="300"/>
      <c r="K336" s="300"/>
      <c r="L336" s="300"/>
      <c r="M336" s="300"/>
      <c r="N336" s="300"/>
      <c r="O336" s="300"/>
      <c r="P336" s="300"/>
      <c r="Q336" s="300"/>
      <c r="R336" s="300"/>
      <c r="S336" s="300"/>
      <c r="T336" s="300"/>
      <c r="U336" s="300"/>
      <c r="V336" s="300"/>
      <c r="W336" s="300"/>
      <c r="X336" s="300"/>
      <c r="Y336" s="300"/>
      <c r="Z336" s="300"/>
      <c r="AA336" s="450"/>
      <c r="AB336" s="2055"/>
      <c r="AC336" s="2056"/>
      <c r="AD336" s="2057"/>
    </row>
    <row r="337" spans="1:30" s="592" customFormat="1" ht="10.5" customHeight="1">
      <c r="A337" s="576"/>
      <c r="B337" s="581"/>
      <c r="C337" s="581"/>
      <c r="D337" s="570"/>
      <c r="E337" s="576"/>
      <c r="F337" s="449"/>
      <c r="G337" s="300"/>
      <c r="H337" s="300"/>
      <c r="I337" s="300"/>
      <c r="J337" s="300"/>
      <c r="K337" s="300"/>
      <c r="L337" s="300"/>
      <c r="M337" s="300"/>
      <c r="N337" s="300"/>
      <c r="O337" s="300"/>
      <c r="P337" s="300"/>
      <c r="Q337" s="300"/>
      <c r="R337" s="300"/>
      <c r="S337" s="300"/>
      <c r="T337" s="300"/>
      <c r="U337" s="300"/>
      <c r="V337" s="300"/>
      <c r="W337" s="300"/>
      <c r="X337" s="300"/>
      <c r="Y337" s="300"/>
      <c r="Z337" s="300"/>
      <c r="AA337" s="450"/>
      <c r="AB337" s="2058"/>
      <c r="AC337" s="2056"/>
      <c r="AD337" s="2057"/>
    </row>
    <row r="338" spans="1:30" s="620" customFormat="1" ht="13.5" customHeight="1">
      <c r="A338" s="612"/>
      <c r="B338" s="443">
        <v>20</v>
      </c>
      <c r="C338" s="2039" t="s">
        <v>1227</v>
      </c>
      <c r="D338" s="642" t="s">
        <v>357</v>
      </c>
      <c r="E338" s="2043" t="s">
        <v>1228</v>
      </c>
      <c r="F338" s="276"/>
      <c r="G338" s="613" t="s">
        <v>928</v>
      </c>
      <c r="H338" s="2042" t="s">
        <v>1229</v>
      </c>
      <c r="I338" s="2042"/>
      <c r="J338" s="2042"/>
      <c r="K338" s="2042"/>
      <c r="L338" s="2042"/>
      <c r="M338" s="2042"/>
      <c r="N338" s="2042"/>
      <c r="O338" s="2042"/>
      <c r="P338" s="2042"/>
      <c r="Q338" s="2042"/>
      <c r="R338" s="2042"/>
      <c r="S338" s="2042"/>
      <c r="T338" s="1142" t="s">
        <v>199</v>
      </c>
      <c r="U338" s="1143"/>
      <c r="V338" s="1143"/>
      <c r="W338" s="1144"/>
      <c r="X338" s="300"/>
      <c r="AA338" s="455"/>
      <c r="AB338" s="2045" t="s">
        <v>558</v>
      </c>
      <c r="AC338" s="2046"/>
      <c r="AD338" s="2047"/>
    </row>
    <row r="339" spans="1:30" s="620" customFormat="1" ht="3.75" customHeight="1">
      <c r="A339" s="612"/>
      <c r="B339" s="443"/>
      <c r="C339" s="2040"/>
      <c r="D339" s="642"/>
      <c r="E339" s="2043"/>
      <c r="F339" s="276"/>
      <c r="G339" s="2048"/>
      <c r="H339" s="2048"/>
      <c r="I339" s="2048"/>
      <c r="J339" s="2048"/>
      <c r="K339" s="2048"/>
      <c r="L339" s="2048"/>
      <c r="M339" s="2048"/>
      <c r="N339" s="2049"/>
      <c r="O339" s="2049"/>
      <c r="P339" s="2049"/>
      <c r="Q339" s="2049"/>
      <c r="R339" s="2049"/>
      <c r="S339" s="2049"/>
      <c r="T339" s="2049"/>
      <c r="U339" s="2049"/>
      <c r="V339" s="2049"/>
      <c r="W339" s="2049"/>
      <c r="X339" s="2049"/>
      <c r="Y339" s="2049"/>
      <c r="Z339" s="2049"/>
      <c r="AA339" s="285"/>
      <c r="AB339" s="2045"/>
      <c r="AC339" s="2046"/>
      <c r="AD339" s="2047"/>
    </row>
    <row r="340" spans="1:30" s="620" customFormat="1" ht="3.75" customHeight="1">
      <c r="A340" s="612"/>
      <c r="B340" s="443"/>
      <c r="C340" s="2041"/>
      <c r="D340" s="642"/>
      <c r="E340" s="2043"/>
      <c r="F340" s="276"/>
      <c r="G340" s="2048"/>
      <c r="H340" s="2048"/>
      <c r="I340" s="2048"/>
      <c r="J340" s="2048"/>
      <c r="K340" s="2048"/>
      <c r="L340" s="2048"/>
      <c r="M340" s="2048"/>
      <c r="N340" s="2049"/>
      <c r="O340" s="2049"/>
      <c r="P340" s="2049"/>
      <c r="Q340" s="2049"/>
      <c r="R340" s="2049"/>
      <c r="S340" s="2049"/>
      <c r="T340" s="2049"/>
      <c r="U340" s="2049"/>
      <c r="V340" s="2049"/>
      <c r="W340" s="2049"/>
      <c r="X340" s="2049"/>
      <c r="Y340" s="2049"/>
      <c r="Z340" s="2049"/>
      <c r="AA340" s="285"/>
      <c r="AB340" s="2045"/>
      <c r="AC340" s="2046"/>
      <c r="AD340" s="2047"/>
    </row>
    <row r="341" spans="1:30" s="620" customFormat="1" ht="17.25" customHeight="1">
      <c r="A341" s="612"/>
      <c r="B341" s="443"/>
      <c r="C341" s="2041"/>
      <c r="D341" s="642"/>
      <c r="E341" s="2043"/>
      <c r="F341" s="276"/>
      <c r="G341" s="606"/>
      <c r="H341" s="1974" t="s">
        <v>1230</v>
      </c>
      <c r="I341" s="1974"/>
      <c r="J341" s="1974"/>
      <c r="K341" s="1974"/>
      <c r="L341" s="1974"/>
      <c r="M341" s="1974"/>
      <c r="N341" s="1974"/>
      <c r="O341" s="1974"/>
      <c r="P341" s="1974"/>
      <c r="Q341" s="1974"/>
      <c r="R341" s="1974"/>
      <c r="S341" s="1974"/>
      <c r="T341" s="1974"/>
      <c r="U341" s="1974"/>
      <c r="V341" s="1974"/>
      <c r="W341" s="1974"/>
      <c r="X341" s="1974"/>
      <c r="Y341" s="1974"/>
      <c r="Z341" s="1974"/>
      <c r="AA341" s="2050"/>
      <c r="AB341" s="314"/>
      <c r="AC341" s="315"/>
      <c r="AD341" s="316"/>
    </row>
    <row r="342" spans="1:30" s="620" customFormat="1" ht="13.5" customHeight="1">
      <c r="A342" s="612"/>
      <c r="B342" s="443"/>
      <c r="C342" s="611"/>
      <c r="D342" s="642"/>
      <c r="E342" s="2043"/>
      <c r="F342" s="276"/>
      <c r="G342" s="613"/>
      <c r="H342" s="2044" t="s">
        <v>1231</v>
      </c>
      <c r="I342" s="2044"/>
      <c r="J342" s="2044"/>
      <c r="K342" s="2044"/>
      <c r="L342" s="2044"/>
      <c r="M342" s="2044"/>
      <c r="N342" s="2044"/>
      <c r="O342" s="2044"/>
      <c r="P342" s="2044"/>
      <c r="Q342" s="2044"/>
      <c r="R342" s="2044"/>
      <c r="S342" s="2044"/>
      <c r="T342" s="2044"/>
      <c r="U342" s="1357" t="s">
        <v>199</v>
      </c>
      <c r="V342" s="1357"/>
      <c r="W342" s="1357"/>
      <c r="X342" s="1357"/>
      <c r="AA342" s="455"/>
      <c r="AB342" s="314"/>
      <c r="AC342" s="315"/>
      <c r="AD342" s="316"/>
    </row>
    <row r="343" spans="1:30" s="620" customFormat="1" ht="13.5" customHeight="1">
      <c r="A343" s="612"/>
      <c r="B343" s="443"/>
      <c r="C343" s="611"/>
      <c r="D343" s="642"/>
      <c r="E343" s="2043"/>
      <c r="F343" s="276"/>
      <c r="G343" s="606"/>
      <c r="H343" s="2044" t="s">
        <v>1232</v>
      </c>
      <c r="I343" s="2044"/>
      <c r="J343" s="2044"/>
      <c r="K343" s="2044"/>
      <c r="L343" s="2044"/>
      <c r="M343" s="2044"/>
      <c r="N343" s="2044"/>
      <c r="O343" s="2044"/>
      <c r="P343" s="2044"/>
      <c r="Q343" s="2044"/>
      <c r="R343" s="2044"/>
      <c r="S343" s="2044"/>
      <c r="T343" s="2044"/>
      <c r="U343" s="1357" t="s">
        <v>199</v>
      </c>
      <c r="V343" s="1357"/>
      <c r="W343" s="1357"/>
      <c r="X343" s="1357"/>
      <c r="Y343" s="613"/>
      <c r="Z343" s="613"/>
      <c r="AA343" s="285"/>
      <c r="AB343" s="314"/>
      <c r="AC343" s="315"/>
      <c r="AD343" s="316"/>
    </row>
    <row r="344" spans="1:30" s="620" customFormat="1" ht="18" customHeight="1">
      <c r="A344" s="612"/>
      <c r="B344" s="443"/>
      <c r="C344" s="611"/>
      <c r="D344" s="642"/>
      <c r="E344" s="2043"/>
      <c r="F344" s="276"/>
      <c r="G344" s="606"/>
      <c r="H344" s="2044" t="s">
        <v>1233</v>
      </c>
      <c r="I344" s="2044"/>
      <c r="J344" s="2044"/>
      <c r="K344" s="2044"/>
      <c r="L344" s="2044"/>
      <c r="M344" s="2044"/>
      <c r="N344" s="2044"/>
      <c r="O344" s="2044"/>
      <c r="P344" s="2044"/>
      <c r="Q344" s="2044"/>
      <c r="R344" s="2044"/>
      <c r="S344" s="2044"/>
      <c r="T344" s="2044"/>
      <c r="U344" s="1357" t="s">
        <v>199</v>
      </c>
      <c r="V344" s="1357"/>
      <c r="W344" s="1357"/>
      <c r="X344" s="1357"/>
      <c r="Y344" s="613"/>
      <c r="Z344" s="613"/>
      <c r="AA344" s="285"/>
      <c r="AB344" s="314"/>
      <c r="AC344" s="315"/>
      <c r="AD344" s="316"/>
    </row>
    <row r="345" spans="1:30" s="620" customFormat="1" ht="7.5" customHeight="1">
      <c r="A345" s="612"/>
      <c r="B345" s="443"/>
      <c r="C345" s="611"/>
      <c r="D345" s="642"/>
      <c r="E345" s="2043"/>
      <c r="F345" s="276"/>
      <c r="G345" s="606"/>
      <c r="H345" s="606"/>
      <c r="I345" s="606"/>
      <c r="J345" s="606"/>
      <c r="K345" s="606"/>
      <c r="L345" s="606"/>
      <c r="M345" s="606"/>
      <c r="N345" s="406"/>
      <c r="O345" s="406"/>
      <c r="P345" s="406"/>
      <c r="Q345" s="406"/>
      <c r="R345" s="406"/>
      <c r="S345" s="406"/>
      <c r="T345" s="406"/>
      <c r="U345" s="406"/>
      <c r="V345" s="406"/>
      <c r="W345" s="613"/>
      <c r="X345" s="613"/>
      <c r="Y345" s="613"/>
      <c r="Z345" s="613"/>
      <c r="AA345" s="285"/>
      <c r="AB345" s="314"/>
      <c r="AC345" s="315"/>
      <c r="AD345" s="316"/>
    </row>
    <row r="346" spans="1:30" s="620" customFormat="1" ht="13.5" customHeight="1">
      <c r="A346" s="612"/>
      <c r="B346" s="443"/>
      <c r="C346" s="611"/>
      <c r="D346" s="642"/>
      <c r="E346" s="1938"/>
      <c r="F346" s="411"/>
      <c r="G346" s="2238" t="s">
        <v>1234</v>
      </c>
      <c r="H346" s="2064"/>
      <c r="I346" s="2064"/>
      <c r="J346" s="2064"/>
      <c r="K346" s="2064"/>
      <c r="L346" s="2064"/>
      <c r="M346" s="2064"/>
      <c r="N346" s="2064"/>
      <c r="O346" s="2064"/>
      <c r="P346" s="2064"/>
      <c r="Q346" s="2064"/>
      <c r="R346" s="2064"/>
      <c r="S346" s="408"/>
      <c r="T346" s="1142" t="s">
        <v>199</v>
      </c>
      <c r="U346" s="1143"/>
      <c r="V346" s="1143"/>
      <c r="W346" s="1144"/>
      <c r="X346" s="407"/>
      <c r="Y346" s="407"/>
      <c r="Z346" s="407"/>
      <c r="AA346" s="456"/>
      <c r="AB346" s="2045" t="s">
        <v>1235</v>
      </c>
      <c r="AC346" s="2060"/>
      <c r="AD346" s="2061"/>
    </row>
    <row r="347" spans="1:30" s="620" customFormat="1" ht="13.5" customHeight="1">
      <c r="A347" s="612"/>
      <c r="B347" s="443"/>
      <c r="C347" s="611"/>
      <c r="D347" s="642"/>
      <c r="E347" s="2063" t="s">
        <v>1236</v>
      </c>
      <c r="F347" s="276"/>
      <c r="G347" s="613"/>
      <c r="H347" s="2042" t="s">
        <v>1411</v>
      </c>
      <c r="I347" s="2042"/>
      <c r="J347" s="2042"/>
      <c r="K347" s="2042"/>
      <c r="L347" s="2042"/>
      <c r="M347" s="2042"/>
      <c r="N347" s="2042"/>
      <c r="O347" s="2042"/>
      <c r="P347" s="2042"/>
      <c r="Q347" s="2042"/>
      <c r="R347" s="2042"/>
      <c r="S347" s="2042"/>
      <c r="T347" s="2064"/>
      <c r="U347" s="406"/>
      <c r="V347" s="406"/>
      <c r="W347" s="613"/>
      <c r="X347" s="613"/>
      <c r="Y347" s="613"/>
      <c r="AA347" s="455"/>
      <c r="AB347" s="2062"/>
      <c r="AC347" s="2060"/>
      <c r="AD347" s="2061"/>
    </row>
    <row r="348" spans="1:30" s="620" customFormat="1" ht="13.5" customHeight="1">
      <c r="A348" s="612"/>
      <c r="B348" s="443"/>
      <c r="C348" s="611"/>
      <c r="D348" s="642"/>
      <c r="E348" s="2063"/>
      <c r="F348" s="276"/>
      <c r="G348" s="617"/>
      <c r="H348" s="2074" t="s">
        <v>1412</v>
      </c>
      <c r="I348" s="2075"/>
      <c r="J348" s="2076"/>
      <c r="K348" s="1322"/>
      <c r="L348" s="2152"/>
      <c r="M348" s="2152"/>
      <c r="N348" s="2152"/>
      <c r="O348" s="2152"/>
      <c r="P348" s="2152"/>
      <c r="Q348" s="2152"/>
      <c r="R348" s="2152"/>
      <c r="S348" s="2152"/>
      <c r="T348" s="2152"/>
      <c r="U348" s="2152"/>
      <c r="V348" s="2152"/>
      <c r="W348" s="2152"/>
      <c r="X348" s="2152"/>
      <c r="Y348" s="2153"/>
      <c r="Z348" s="300"/>
      <c r="AA348" s="285"/>
      <c r="AB348" s="614"/>
      <c r="AC348" s="615"/>
      <c r="AD348" s="616"/>
    </row>
    <row r="349" spans="1:30" s="931" customFormat="1" ht="13.5" customHeight="1">
      <c r="A349" s="929"/>
      <c r="B349" s="443"/>
      <c r="C349" s="928"/>
      <c r="D349" s="940"/>
      <c r="E349" s="932"/>
      <c r="F349" s="276"/>
      <c r="G349" s="933"/>
      <c r="H349" s="2077"/>
      <c r="I349" s="2078"/>
      <c r="J349" s="2079"/>
      <c r="K349" s="2156"/>
      <c r="L349" s="2157"/>
      <c r="M349" s="2157"/>
      <c r="N349" s="2157"/>
      <c r="O349" s="2157"/>
      <c r="P349" s="2157"/>
      <c r="Q349" s="2157"/>
      <c r="R349" s="2157"/>
      <c r="S349" s="2157"/>
      <c r="T349" s="2157"/>
      <c r="U349" s="2157"/>
      <c r="V349" s="2157"/>
      <c r="W349" s="2157"/>
      <c r="X349" s="2157"/>
      <c r="Y349" s="2158"/>
      <c r="Z349" s="300"/>
      <c r="AA349" s="285"/>
      <c r="AB349" s="925"/>
      <c r="AC349" s="926"/>
      <c r="AD349" s="927"/>
    </row>
    <row r="350" spans="1:30" s="931" customFormat="1" ht="13.5" customHeight="1">
      <c r="A350" s="929"/>
      <c r="B350" s="443"/>
      <c r="C350" s="928"/>
      <c r="D350" s="940"/>
      <c r="E350" s="932"/>
      <c r="F350" s="276"/>
      <c r="G350" s="933"/>
      <c r="H350" s="2074" t="s">
        <v>1413</v>
      </c>
      <c r="I350" s="2075"/>
      <c r="J350" s="2076"/>
      <c r="K350" s="1322"/>
      <c r="L350" s="2152"/>
      <c r="M350" s="2152"/>
      <c r="N350" s="2152"/>
      <c r="O350" s="2152"/>
      <c r="P350" s="2152"/>
      <c r="Q350" s="2152"/>
      <c r="R350" s="2152"/>
      <c r="S350" s="2152"/>
      <c r="T350" s="2152"/>
      <c r="U350" s="2152"/>
      <c r="V350" s="2152"/>
      <c r="W350" s="2152"/>
      <c r="X350" s="2152"/>
      <c r="Y350" s="2153"/>
      <c r="Z350" s="300"/>
      <c r="AA350" s="285"/>
      <c r="AB350" s="925"/>
      <c r="AC350" s="926"/>
      <c r="AD350" s="927"/>
    </row>
    <row r="351" spans="1:30" s="931" customFormat="1" ht="13.5" customHeight="1">
      <c r="A351" s="929"/>
      <c r="B351" s="443"/>
      <c r="C351" s="928"/>
      <c r="D351" s="940"/>
      <c r="E351" s="932"/>
      <c r="F351" s="276"/>
      <c r="G351" s="933"/>
      <c r="H351" s="2077"/>
      <c r="I351" s="2078"/>
      <c r="J351" s="2079"/>
      <c r="K351" s="2156"/>
      <c r="L351" s="2157"/>
      <c r="M351" s="2157"/>
      <c r="N351" s="2157"/>
      <c r="O351" s="2157"/>
      <c r="P351" s="2157"/>
      <c r="Q351" s="2157"/>
      <c r="R351" s="2157"/>
      <c r="S351" s="2157"/>
      <c r="T351" s="2157"/>
      <c r="U351" s="2157"/>
      <c r="V351" s="2157"/>
      <c r="W351" s="2157"/>
      <c r="X351" s="2157"/>
      <c r="Y351" s="2158"/>
      <c r="Z351" s="300"/>
      <c r="AA351" s="285"/>
      <c r="AB351" s="925"/>
      <c r="AC351" s="926"/>
      <c r="AD351" s="927"/>
    </row>
    <row r="352" spans="1:30" s="931" customFormat="1" ht="6.75" customHeight="1">
      <c r="A352" s="929"/>
      <c r="B352" s="443"/>
      <c r="C352" s="928"/>
      <c r="D352" s="940"/>
      <c r="E352" s="932"/>
      <c r="F352" s="276"/>
      <c r="G352" s="933"/>
      <c r="H352" s="933"/>
      <c r="I352" s="933"/>
      <c r="J352" s="933"/>
      <c r="K352" s="933"/>
      <c r="L352" s="933"/>
      <c r="M352" s="933"/>
      <c r="N352" s="277"/>
      <c r="O352" s="277"/>
      <c r="P352" s="277"/>
      <c r="Q352" s="277"/>
      <c r="R352" s="277"/>
      <c r="S352" s="277"/>
      <c r="T352" s="277"/>
      <c r="U352" s="277"/>
      <c r="V352" s="277"/>
      <c r="W352" s="277"/>
      <c r="X352" s="277"/>
      <c r="Y352" s="277"/>
      <c r="Z352" s="277"/>
      <c r="AA352" s="285"/>
      <c r="AB352" s="925"/>
      <c r="AC352" s="926"/>
      <c r="AD352" s="927"/>
    </row>
    <row r="353" spans="1:40" s="620" customFormat="1" ht="13.5" customHeight="1">
      <c r="A353" s="612"/>
      <c r="B353" s="444"/>
      <c r="C353" s="467"/>
      <c r="D353" s="473"/>
      <c r="E353" s="409"/>
      <c r="F353" s="411"/>
      <c r="G353" s="613" t="s">
        <v>928</v>
      </c>
      <c r="H353" s="2065" t="s">
        <v>1237</v>
      </c>
      <c r="I353" s="2065"/>
      <c r="J353" s="2065"/>
      <c r="K353" s="2065"/>
      <c r="L353" s="2065"/>
      <c r="M353" s="2065"/>
      <c r="N353" s="2065"/>
      <c r="O353" s="2065"/>
      <c r="P353" s="2065"/>
      <c r="Q353" s="2065"/>
      <c r="R353" s="2065"/>
      <c r="S353" s="2065"/>
      <c r="T353" s="2066"/>
      <c r="U353" s="410"/>
      <c r="V353" s="406"/>
      <c r="W353" s="613"/>
      <c r="X353" s="613"/>
      <c r="Y353" s="613"/>
      <c r="AA353" s="455"/>
      <c r="AB353" s="2045" t="s">
        <v>558</v>
      </c>
      <c r="AC353" s="2046"/>
      <c r="AD353" s="2047"/>
    </row>
    <row r="354" spans="1:40">
      <c r="A354" s="576"/>
      <c r="B354" s="581"/>
      <c r="C354" s="581"/>
      <c r="D354" s="588"/>
      <c r="E354" s="409"/>
      <c r="F354" s="411"/>
      <c r="G354" s="613"/>
      <c r="H354" s="2067"/>
      <c r="I354" s="2067"/>
      <c r="J354" s="2067"/>
      <c r="K354" s="2067"/>
      <c r="L354" s="2067"/>
      <c r="M354" s="2067"/>
      <c r="N354" s="2067"/>
      <c r="O354" s="2068" t="s">
        <v>1238</v>
      </c>
      <c r="P354" s="2069"/>
      <c r="Q354" s="2069"/>
      <c r="R354" s="2069"/>
      <c r="S354" s="2069"/>
      <c r="T354" s="2070"/>
      <c r="U354" s="1222" t="s">
        <v>228</v>
      </c>
      <c r="V354" s="2071"/>
      <c r="W354" s="2071"/>
      <c r="X354" s="2072"/>
      <c r="Y354" s="613"/>
      <c r="Z354" s="613"/>
      <c r="AA354" s="285"/>
      <c r="AB354" s="2045"/>
      <c r="AC354" s="2046"/>
      <c r="AD354" s="2047"/>
      <c r="AE354" s="72"/>
    </row>
    <row r="355" spans="1:40">
      <c r="A355" s="576"/>
      <c r="B355" s="581"/>
      <c r="C355" s="581"/>
      <c r="D355" s="588"/>
      <c r="E355" s="576"/>
      <c r="F355" s="281"/>
      <c r="G355" s="613"/>
      <c r="H355" s="2073" t="s">
        <v>102</v>
      </c>
      <c r="I355" s="2073"/>
      <c r="J355" s="2073"/>
      <c r="K355" s="2073" t="s">
        <v>11</v>
      </c>
      <c r="L355" s="2073"/>
      <c r="M355" s="2073"/>
      <c r="N355" s="2073"/>
      <c r="O355" s="1357" t="s">
        <v>160</v>
      </c>
      <c r="P355" s="1357"/>
      <c r="Q355" s="1357"/>
      <c r="R355" s="1357"/>
      <c r="S355" s="1357"/>
      <c r="T355" s="1357"/>
      <c r="U355" s="1142" t="s">
        <v>199</v>
      </c>
      <c r="V355" s="1143"/>
      <c r="W355" s="1143"/>
      <c r="X355" s="1144"/>
      <c r="Y355" s="613"/>
      <c r="Z355" s="613"/>
      <c r="AA355" s="285"/>
      <c r="AB355" s="2045"/>
      <c r="AC355" s="2046"/>
      <c r="AD355" s="2047"/>
      <c r="AE355" s="72"/>
    </row>
    <row r="356" spans="1:40">
      <c r="A356" s="576"/>
      <c r="B356" s="581"/>
      <c r="C356" s="581"/>
      <c r="D356" s="588"/>
      <c r="E356" s="576"/>
      <c r="F356" s="281"/>
      <c r="G356" s="613"/>
      <c r="H356" s="2073"/>
      <c r="I356" s="2073"/>
      <c r="J356" s="2073"/>
      <c r="K356" s="2073" t="s">
        <v>77</v>
      </c>
      <c r="L356" s="2073"/>
      <c r="M356" s="2073"/>
      <c r="N356" s="2073"/>
      <c r="O356" s="1357" t="s">
        <v>160</v>
      </c>
      <c r="P356" s="1357"/>
      <c r="Q356" s="1357"/>
      <c r="R356" s="1357"/>
      <c r="S356" s="1357"/>
      <c r="T356" s="1357"/>
      <c r="U356" s="1142" t="s">
        <v>199</v>
      </c>
      <c r="V356" s="1143"/>
      <c r="W356" s="1143"/>
      <c r="X356" s="1144"/>
      <c r="Y356" s="613"/>
      <c r="Z356" s="613"/>
      <c r="AA356" s="285"/>
      <c r="AB356" s="2045"/>
      <c r="AC356" s="2046"/>
      <c r="AD356" s="2047"/>
      <c r="AE356" s="72"/>
    </row>
    <row r="357" spans="1:40">
      <c r="A357" s="576"/>
      <c r="B357" s="581"/>
      <c r="C357" s="581"/>
      <c r="D357" s="588"/>
      <c r="E357" s="576"/>
      <c r="F357" s="281"/>
      <c r="G357" s="613"/>
      <c r="H357" s="2073" t="s">
        <v>103</v>
      </c>
      <c r="I357" s="2073"/>
      <c r="J357" s="2073"/>
      <c r="K357" s="2073" t="s">
        <v>11</v>
      </c>
      <c r="L357" s="2073"/>
      <c r="M357" s="2073"/>
      <c r="N357" s="2073"/>
      <c r="O357" s="1357" t="s">
        <v>160</v>
      </c>
      <c r="P357" s="1357"/>
      <c r="Q357" s="1357"/>
      <c r="R357" s="1357"/>
      <c r="S357" s="1357"/>
      <c r="T357" s="1357"/>
      <c r="U357" s="1142" t="s">
        <v>199</v>
      </c>
      <c r="V357" s="1143"/>
      <c r="W357" s="1143"/>
      <c r="X357" s="1144"/>
      <c r="Y357" s="613"/>
      <c r="Z357" s="613"/>
      <c r="AA357" s="285"/>
      <c r="AB357" s="2045"/>
      <c r="AC357" s="2046"/>
      <c r="AD357" s="2047"/>
      <c r="AE357" s="72"/>
    </row>
    <row r="358" spans="1:40">
      <c r="A358" s="576"/>
      <c r="B358" s="581"/>
      <c r="C358" s="581"/>
      <c r="D358" s="588"/>
      <c r="E358" s="576"/>
      <c r="F358" s="281"/>
      <c r="G358" s="613"/>
      <c r="H358" s="2073"/>
      <c r="I358" s="2073"/>
      <c r="J358" s="2073"/>
      <c r="K358" s="2073" t="s">
        <v>77</v>
      </c>
      <c r="L358" s="2073"/>
      <c r="M358" s="2073"/>
      <c r="N358" s="2073"/>
      <c r="O358" s="1357" t="s">
        <v>160</v>
      </c>
      <c r="P358" s="1357"/>
      <c r="Q358" s="1357"/>
      <c r="R358" s="1357"/>
      <c r="S358" s="1357"/>
      <c r="T358" s="1357"/>
      <c r="U358" s="1142" t="s">
        <v>199</v>
      </c>
      <c r="V358" s="1143"/>
      <c r="W358" s="1143"/>
      <c r="X358" s="1144"/>
      <c r="Y358" s="613"/>
      <c r="Z358" s="613"/>
      <c r="AA358" s="285"/>
      <c r="AB358" s="2045"/>
      <c r="AC358" s="2046"/>
      <c r="AD358" s="2047"/>
      <c r="AE358" s="72"/>
    </row>
    <row r="359" spans="1:40" ht="9" customHeight="1">
      <c r="A359" s="576"/>
      <c r="B359" s="581"/>
      <c r="C359" s="581"/>
      <c r="D359" s="588"/>
      <c r="E359" s="576"/>
      <c r="F359" s="281"/>
      <c r="G359" s="613"/>
      <c r="H359" s="620"/>
      <c r="I359" s="620"/>
      <c r="J359" s="620"/>
      <c r="K359" s="620"/>
      <c r="L359" s="620"/>
      <c r="M359" s="620"/>
      <c r="N359" s="620"/>
      <c r="O359" s="620"/>
      <c r="P359" s="620"/>
      <c r="Q359" s="620"/>
      <c r="R359" s="620"/>
      <c r="S359" s="620"/>
      <c r="T359" s="620"/>
      <c r="U359" s="620"/>
      <c r="V359" s="620"/>
      <c r="W359" s="620"/>
      <c r="X359" s="620"/>
      <c r="Y359" s="613"/>
      <c r="Z359" s="613"/>
      <c r="AA359" s="285"/>
      <c r="AB359" s="2045"/>
      <c r="AC359" s="2046"/>
      <c r="AD359" s="2047"/>
      <c r="AE359" s="72"/>
    </row>
    <row r="360" spans="1:40" ht="12.75" customHeight="1">
      <c r="A360" s="576"/>
      <c r="B360" s="581"/>
      <c r="C360" s="581"/>
      <c r="D360" s="588"/>
      <c r="E360" s="576"/>
      <c r="F360" s="281"/>
      <c r="G360" s="2042" t="s">
        <v>1239</v>
      </c>
      <c r="H360" s="2236"/>
      <c r="I360" s="2236"/>
      <c r="J360" s="2236"/>
      <c r="K360" s="2236"/>
      <c r="L360" s="2236"/>
      <c r="M360" s="2236"/>
      <c r="N360" s="2236"/>
      <c r="O360" s="2236"/>
      <c r="P360" s="2236"/>
      <c r="Q360" s="2236"/>
      <c r="R360" s="2236"/>
      <c r="S360" s="2237"/>
      <c r="T360" s="1374" t="s">
        <v>199</v>
      </c>
      <c r="U360" s="1375"/>
      <c r="V360" s="1375"/>
      <c r="W360" s="1501"/>
      <c r="X360" s="489"/>
      <c r="Y360" s="613"/>
      <c r="Z360" s="613"/>
      <c r="AA360" s="285"/>
      <c r="AB360" s="2045"/>
      <c r="AC360" s="2046"/>
      <c r="AD360" s="2047"/>
      <c r="AE360" s="72"/>
    </row>
    <row r="361" spans="1:40" s="23" customFormat="1" ht="6.75" customHeight="1">
      <c r="A361" s="598"/>
      <c r="B361" s="585"/>
      <c r="C361" s="585"/>
      <c r="D361" s="632"/>
      <c r="E361" s="598"/>
      <c r="F361" s="490"/>
      <c r="G361" s="621"/>
      <c r="H361" s="491"/>
      <c r="I361" s="491"/>
      <c r="J361" s="491"/>
      <c r="K361" s="491"/>
      <c r="L361" s="491"/>
      <c r="M361" s="491"/>
      <c r="N361" s="491"/>
      <c r="O361" s="491"/>
      <c r="P361" s="491"/>
      <c r="Q361" s="491"/>
      <c r="R361" s="491"/>
      <c r="S361" s="491"/>
      <c r="T361" s="492"/>
      <c r="U361" s="492"/>
      <c r="V361" s="492"/>
      <c r="W361" s="492"/>
      <c r="X361" s="493"/>
      <c r="Y361" s="621"/>
      <c r="Z361" s="621"/>
      <c r="AA361" s="322"/>
      <c r="AB361" s="412"/>
      <c r="AC361" s="413"/>
      <c r="AD361" s="414"/>
      <c r="AE361" s="74"/>
    </row>
    <row r="362" spans="1:40" s="755" customFormat="1" ht="6" customHeight="1">
      <c r="A362" s="747"/>
      <c r="B362" s="742"/>
      <c r="C362" s="742"/>
      <c r="D362" s="768"/>
      <c r="E362" s="747"/>
      <c r="F362" s="738"/>
      <c r="G362" s="781"/>
      <c r="H362" s="787"/>
      <c r="I362" s="787"/>
      <c r="J362" s="787"/>
      <c r="K362" s="787"/>
      <c r="L362" s="787"/>
      <c r="M362" s="787"/>
      <c r="N362" s="491"/>
      <c r="O362" s="491"/>
      <c r="P362" s="491"/>
      <c r="Q362" s="491"/>
      <c r="R362" s="491"/>
      <c r="S362" s="491"/>
      <c r="T362" s="291"/>
      <c r="U362" s="291"/>
      <c r="V362" s="291"/>
      <c r="W362" s="277"/>
      <c r="X362" s="489"/>
      <c r="Y362" s="781"/>
      <c r="Z362" s="781"/>
      <c r="AA362" s="285"/>
      <c r="AB362" s="782"/>
      <c r="AC362" s="783"/>
      <c r="AD362" s="784"/>
      <c r="AE362" s="71"/>
    </row>
    <row r="363" spans="1:40" s="592" customFormat="1" ht="13.5" customHeight="1">
      <c r="A363" s="576"/>
      <c r="B363" s="581">
        <v>21</v>
      </c>
      <c r="C363" s="1264" t="s">
        <v>585</v>
      </c>
      <c r="D363" s="570" t="s">
        <v>447</v>
      </c>
      <c r="E363" s="1870" t="s">
        <v>1240</v>
      </c>
      <c r="F363" s="157"/>
      <c r="G363" s="1268" t="s">
        <v>1209</v>
      </c>
      <c r="H363" s="1268"/>
      <c r="I363" s="1268"/>
      <c r="J363" s="1268"/>
      <c r="K363" s="1268"/>
      <c r="L363" s="1268"/>
      <c r="M363" s="1268"/>
      <c r="N363" s="1246" t="s">
        <v>154</v>
      </c>
      <c r="O363" s="1246"/>
      <c r="P363" s="1246"/>
      <c r="Q363" s="1246"/>
      <c r="R363" s="1246"/>
      <c r="S363" s="1246"/>
      <c r="T363" s="1613"/>
      <c r="U363" s="1613"/>
      <c r="V363" s="1613"/>
      <c r="W363" s="149"/>
      <c r="X363" s="149"/>
      <c r="Y363" s="149"/>
      <c r="Z363" s="149"/>
      <c r="AA363" s="216"/>
      <c r="AB363" s="1261" t="s">
        <v>558</v>
      </c>
      <c r="AC363" s="1262"/>
      <c r="AD363" s="1263"/>
    </row>
    <row r="364" spans="1:40" s="592" customFormat="1">
      <c r="A364" s="576"/>
      <c r="B364" s="581"/>
      <c r="C364" s="1264"/>
      <c r="D364" s="570"/>
      <c r="E364" s="1870"/>
      <c r="F364" s="157"/>
      <c r="G364" s="1268"/>
      <c r="H364" s="1268"/>
      <c r="I364" s="1268"/>
      <c r="J364" s="1268"/>
      <c r="K364" s="1268"/>
      <c r="L364" s="1268"/>
      <c r="M364" s="1268"/>
      <c r="N364" s="1246"/>
      <c r="O364" s="1246"/>
      <c r="P364" s="1246"/>
      <c r="Q364" s="1246"/>
      <c r="R364" s="1246"/>
      <c r="S364" s="1246"/>
      <c r="T364" s="1246"/>
      <c r="U364" s="1246"/>
      <c r="V364" s="1246"/>
      <c r="W364" s="149"/>
      <c r="X364" s="149"/>
      <c r="Y364" s="149"/>
      <c r="Z364" s="149"/>
      <c r="AA364" s="216"/>
      <c r="AB364" s="1261"/>
      <c r="AC364" s="1262"/>
      <c r="AD364" s="1263"/>
    </row>
    <row r="365" spans="1:40" s="592" customFormat="1">
      <c r="A365" s="576"/>
      <c r="B365" s="581"/>
      <c r="C365" s="581"/>
      <c r="D365" s="570"/>
      <c r="E365" s="1870"/>
      <c r="F365" s="157"/>
      <c r="G365" s="623"/>
      <c r="H365" s="623"/>
      <c r="I365" s="623"/>
      <c r="J365" s="623"/>
      <c r="K365" s="623"/>
      <c r="L365" s="623"/>
      <c r="M365" s="623"/>
      <c r="N365" s="149"/>
      <c r="O365" s="149"/>
      <c r="P365" s="149"/>
      <c r="Q365" s="149"/>
      <c r="R365" s="149"/>
      <c r="S365" s="149"/>
      <c r="T365" s="149"/>
      <c r="U365" s="149"/>
      <c r="V365" s="149"/>
      <c r="W365" s="149"/>
      <c r="X365" s="149"/>
      <c r="Y365" s="149"/>
      <c r="Z365" s="149"/>
      <c r="AA365" s="216"/>
      <c r="AB365" s="619"/>
      <c r="AC365" s="150"/>
      <c r="AD365" s="151"/>
    </row>
    <row r="366" spans="1:40" s="592" customFormat="1" ht="13.5" customHeight="1">
      <c r="A366" s="576"/>
      <c r="B366" s="581"/>
      <c r="C366" s="581"/>
      <c r="D366" s="570"/>
      <c r="E366" s="1870"/>
      <c r="F366" s="157"/>
      <c r="G366" s="2080" t="s">
        <v>716</v>
      </c>
      <c r="H366" s="2080"/>
      <c r="I366" s="2080"/>
      <c r="J366" s="2080"/>
      <c r="K366" s="2080"/>
      <c r="L366" s="2080"/>
      <c r="M366" s="2081"/>
      <c r="N366" s="1374" t="s">
        <v>199</v>
      </c>
      <c r="O366" s="1375"/>
      <c r="P366" s="1375"/>
      <c r="Q366" s="1375"/>
      <c r="R366" s="1375"/>
      <c r="S366" s="1375"/>
      <c r="T366" s="1375"/>
      <c r="U366" s="1375"/>
      <c r="V366" s="1501"/>
      <c r="W366" s="149"/>
      <c r="X366" s="149"/>
      <c r="Y366" s="149"/>
      <c r="Z366" s="149"/>
      <c r="AA366" s="216"/>
      <c r="AB366" s="619"/>
      <c r="AC366" s="150"/>
      <c r="AD366" s="151"/>
    </row>
    <row r="367" spans="1:40" s="592" customFormat="1">
      <c r="A367" s="576"/>
      <c r="B367" s="581"/>
      <c r="C367" s="581"/>
      <c r="D367" s="570"/>
      <c r="E367" s="1870"/>
      <c r="F367" s="157"/>
      <c r="G367" s="2080"/>
      <c r="H367" s="2080"/>
      <c r="I367" s="2080"/>
      <c r="J367" s="2080"/>
      <c r="K367" s="2080"/>
      <c r="L367" s="2080"/>
      <c r="M367" s="2081"/>
      <c r="N367" s="1377"/>
      <c r="O367" s="1378"/>
      <c r="P367" s="1378"/>
      <c r="Q367" s="1378"/>
      <c r="R367" s="1378"/>
      <c r="S367" s="1378"/>
      <c r="T367" s="1378"/>
      <c r="U367" s="1378"/>
      <c r="V367" s="1545"/>
      <c r="W367" s="149"/>
      <c r="X367" s="149"/>
      <c r="Y367" s="149"/>
      <c r="Z367" s="149"/>
      <c r="AA367" s="216"/>
      <c r="AB367" s="619"/>
      <c r="AC367" s="150"/>
      <c r="AD367" s="151"/>
    </row>
    <row r="368" spans="1:40" s="592" customFormat="1">
      <c r="A368" s="576"/>
      <c r="B368" s="581"/>
      <c r="C368" s="581"/>
      <c r="D368" s="570"/>
      <c r="E368" s="1870"/>
      <c r="F368" s="449"/>
      <c r="G368" s="613" t="s">
        <v>928</v>
      </c>
      <c r="H368" s="2065" t="s">
        <v>1092</v>
      </c>
      <c r="I368" s="2065"/>
      <c r="J368" s="2065"/>
      <c r="K368" s="2065"/>
      <c r="L368" s="2065"/>
      <c r="M368" s="2065"/>
      <c r="N368" s="2065"/>
      <c r="O368" s="2065"/>
      <c r="P368" s="2065"/>
      <c r="Q368" s="2065"/>
      <c r="R368" s="2065"/>
      <c r="S368" s="2065"/>
      <c r="T368" s="637"/>
      <c r="U368" s="637"/>
      <c r="V368" s="637"/>
      <c r="W368" s="300"/>
      <c r="X368" s="300"/>
      <c r="Y368" s="300"/>
      <c r="Z368" s="300"/>
      <c r="AA368" s="450"/>
      <c r="AB368" s="297"/>
      <c r="AC368" s="298"/>
      <c r="AD368" s="299"/>
      <c r="AE368" s="605"/>
      <c r="AF368" s="605"/>
      <c r="AG368" s="605"/>
      <c r="AH368" s="605"/>
      <c r="AI368" s="605"/>
      <c r="AJ368" s="605"/>
      <c r="AK368" s="605"/>
      <c r="AL368" s="605"/>
      <c r="AM368" s="605"/>
      <c r="AN368" s="605"/>
    </row>
    <row r="369" spans="1:30" s="592" customFormat="1">
      <c r="A369" s="576"/>
      <c r="B369" s="581"/>
      <c r="C369" s="581"/>
      <c r="D369" s="570"/>
      <c r="E369" s="1870"/>
      <c r="F369" s="157"/>
      <c r="G369" s="149"/>
      <c r="H369" s="1382" t="s">
        <v>1093</v>
      </c>
      <c r="I369" s="1382"/>
      <c r="J369" s="1382"/>
      <c r="K369" s="1382"/>
      <c r="L369" s="1382"/>
      <c r="M369" s="1382"/>
      <c r="N369" s="1382"/>
      <c r="O369" s="1382"/>
      <c r="P369" s="1382"/>
      <c r="Q369" s="1382"/>
      <c r="R369" s="1382"/>
      <c r="S369" s="1382"/>
      <c r="T369" s="1382"/>
      <c r="U369" s="1357" t="s">
        <v>199</v>
      </c>
      <c r="V369" s="1357"/>
      <c r="W369" s="1357"/>
      <c r="X369" s="1357"/>
      <c r="Y369" s="149"/>
      <c r="Z369" s="149"/>
      <c r="AA369" s="216"/>
      <c r="AB369" s="619"/>
      <c r="AC369" s="150"/>
      <c r="AD369" s="151"/>
    </row>
    <row r="370" spans="1:30" s="592" customFormat="1">
      <c r="A370" s="576"/>
      <c r="B370" s="581"/>
      <c r="C370" s="581"/>
      <c r="D370" s="570"/>
      <c r="E370" s="1870"/>
      <c r="F370" s="157"/>
      <c r="G370" s="623"/>
      <c r="H370" s="1382" t="s">
        <v>1094</v>
      </c>
      <c r="I370" s="1382"/>
      <c r="J370" s="1382"/>
      <c r="K370" s="1382"/>
      <c r="L370" s="1382"/>
      <c r="M370" s="1382"/>
      <c r="N370" s="1382"/>
      <c r="O370" s="1382"/>
      <c r="P370" s="1382"/>
      <c r="Q370" s="1382"/>
      <c r="R370" s="1382"/>
      <c r="S370" s="1382"/>
      <c r="T370" s="1382"/>
      <c r="U370" s="1357" t="s">
        <v>199</v>
      </c>
      <c r="V370" s="1357"/>
      <c r="W370" s="1357"/>
      <c r="X370" s="1357"/>
      <c r="Y370" s="149"/>
      <c r="Z370" s="149"/>
      <c r="AA370" s="216"/>
      <c r="AB370" s="619"/>
      <c r="AC370" s="150"/>
      <c r="AD370" s="151"/>
    </row>
    <row r="371" spans="1:30" s="592" customFormat="1">
      <c r="A371" s="576"/>
      <c r="B371" s="581"/>
      <c r="C371" s="581"/>
      <c r="D371" s="570"/>
      <c r="E371" s="1870"/>
      <c r="F371" s="157"/>
      <c r="G371" s="2080" t="s">
        <v>1095</v>
      </c>
      <c r="H371" s="2080"/>
      <c r="I371" s="2080"/>
      <c r="J371" s="2080"/>
      <c r="K371" s="2080"/>
      <c r="L371" s="2080"/>
      <c r="M371" s="2080"/>
      <c r="N371" s="2080"/>
      <c r="O371" s="2080"/>
      <c r="P371" s="2080"/>
      <c r="Q371" s="2080"/>
      <c r="R371" s="2080"/>
      <c r="S371" s="2080"/>
      <c r="T371" s="2080"/>
      <c r="U371" s="1018"/>
      <c r="V371" s="1018"/>
      <c r="W371" s="1018"/>
      <c r="X371" s="1018"/>
      <c r="Y371" s="149"/>
      <c r="Z371" s="149"/>
      <c r="AA371" s="216"/>
      <c r="AB371" s="619"/>
      <c r="AC371" s="150"/>
      <c r="AD371" s="151"/>
    </row>
    <row r="372" spans="1:30" s="592" customFormat="1">
      <c r="A372" s="576"/>
      <c r="B372" s="581"/>
      <c r="C372" s="581"/>
      <c r="D372" s="570"/>
      <c r="E372" s="1870"/>
      <c r="F372" s="157"/>
      <c r="G372" s="623"/>
      <c r="H372" s="1382" t="s">
        <v>299</v>
      </c>
      <c r="I372" s="1382"/>
      <c r="J372" s="1382"/>
      <c r="K372" s="1382"/>
      <c r="L372" s="1382"/>
      <c r="M372" s="1382"/>
      <c r="N372" s="1382"/>
      <c r="O372" s="1382"/>
      <c r="P372" s="1382"/>
      <c r="Q372" s="1382"/>
      <c r="R372" s="1382"/>
      <c r="S372" s="1382"/>
      <c r="T372" s="1382"/>
      <c r="U372" s="1357" t="s">
        <v>199</v>
      </c>
      <c r="V372" s="1357"/>
      <c r="W372" s="1357"/>
      <c r="X372" s="1357"/>
      <c r="Y372" s="149"/>
      <c r="Z372" s="149"/>
      <c r="AA372" s="216"/>
      <c r="AB372" s="619"/>
      <c r="AC372" s="150"/>
      <c r="AD372" s="151"/>
    </row>
    <row r="373" spans="1:30" s="592" customFormat="1">
      <c r="A373" s="576"/>
      <c r="B373" s="581"/>
      <c r="C373" s="581"/>
      <c r="D373" s="570"/>
      <c r="E373" s="1870"/>
      <c r="F373" s="157"/>
      <c r="G373" s="623"/>
      <c r="H373" s="1382" t="s">
        <v>302</v>
      </c>
      <c r="I373" s="1382"/>
      <c r="J373" s="1382"/>
      <c r="K373" s="1382"/>
      <c r="L373" s="1382"/>
      <c r="M373" s="1382"/>
      <c r="N373" s="1382"/>
      <c r="O373" s="1382"/>
      <c r="P373" s="1382"/>
      <c r="Q373" s="1382"/>
      <c r="R373" s="1382"/>
      <c r="S373" s="1382"/>
      <c r="T373" s="1382"/>
      <c r="U373" s="1357" t="s">
        <v>199</v>
      </c>
      <c r="V373" s="1357"/>
      <c r="W373" s="1357"/>
      <c r="X373" s="1357"/>
      <c r="Y373" s="149"/>
      <c r="Z373" s="149"/>
      <c r="AA373" s="216"/>
      <c r="AB373" s="619"/>
      <c r="AC373" s="150"/>
      <c r="AD373" s="151"/>
    </row>
    <row r="374" spans="1:30" s="592" customFormat="1">
      <c r="A374" s="576"/>
      <c r="B374" s="581"/>
      <c r="C374" s="581"/>
      <c r="D374" s="570"/>
      <c r="E374" s="1870"/>
      <c r="F374" s="157"/>
      <c r="G374" s="623"/>
      <c r="H374" s="1383" t="s">
        <v>300</v>
      </c>
      <c r="I374" s="1430"/>
      <c r="J374" s="1430"/>
      <c r="K374" s="1430"/>
      <c r="L374" s="1430"/>
      <c r="M374" s="1430"/>
      <c r="N374" s="1430"/>
      <c r="O374" s="1430"/>
      <c r="P374" s="1430"/>
      <c r="Q374" s="1430"/>
      <c r="R374" s="1430"/>
      <c r="S374" s="1430"/>
      <c r="T374" s="1431"/>
      <c r="U374" s="1142" t="s">
        <v>199</v>
      </c>
      <c r="V374" s="1143"/>
      <c r="W374" s="1143"/>
      <c r="X374" s="1144"/>
      <c r="Y374" s="149"/>
      <c r="Z374" s="149"/>
      <c r="AA374" s="216"/>
      <c r="AB374" s="619"/>
      <c r="AC374" s="150"/>
      <c r="AD374" s="151"/>
    </row>
    <row r="375" spans="1:30" s="592" customFormat="1">
      <c r="A375" s="576"/>
      <c r="B375" s="581"/>
      <c r="C375" s="581"/>
      <c r="D375" s="570"/>
      <c r="E375" s="576"/>
      <c r="F375" s="157"/>
      <c r="G375" s="149"/>
      <c r="H375" s="1383" t="s">
        <v>301</v>
      </c>
      <c r="I375" s="1430"/>
      <c r="J375" s="1430"/>
      <c r="K375" s="1430"/>
      <c r="L375" s="1430"/>
      <c r="M375" s="1430"/>
      <c r="N375" s="1430"/>
      <c r="O375" s="1430"/>
      <c r="P375" s="1430"/>
      <c r="Q375" s="1430"/>
      <c r="R375" s="1430"/>
      <c r="S375" s="1430"/>
      <c r="T375" s="1431"/>
      <c r="U375" s="1142" t="s">
        <v>199</v>
      </c>
      <c r="V375" s="1143"/>
      <c r="W375" s="1143"/>
      <c r="X375" s="1144"/>
      <c r="Y375" s="149"/>
      <c r="Z375" s="149"/>
      <c r="AA375" s="216"/>
      <c r="AB375" s="619"/>
      <c r="AC375" s="150"/>
      <c r="AD375" s="151"/>
    </row>
    <row r="376" spans="1:30" s="592" customFormat="1">
      <c r="A376" s="576"/>
      <c r="B376" s="581"/>
      <c r="C376" s="581"/>
      <c r="D376" s="570"/>
      <c r="E376" s="1870" t="s">
        <v>1241</v>
      </c>
      <c r="F376" s="157"/>
      <c r="G376" s="623"/>
      <c r="H376" s="1383" t="s">
        <v>747</v>
      </c>
      <c r="I376" s="1430"/>
      <c r="J376" s="1430"/>
      <c r="K376" s="1430"/>
      <c r="L376" s="1430"/>
      <c r="M376" s="1430"/>
      <c r="N376" s="1430"/>
      <c r="O376" s="1430"/>
      <c r="P376" s="1430"/>
      <c r="Q376" s="1430"/>
      <c r="R376" s="1430"/>
      <c r="S376" s="1430"/>
      <c r="T376" s="1431"/>
      <c r="U376" s="1142" t="s">
        <v>199</v>
      </c>
      <c r="V376" s="1143"/>
      <c r="W376" s="1143"/>
      <c r="X376" s="1144"/>
      <c r="Y376" s="149"/>
      <c r="Z376" s="149"/>
      <c r="AA376" s="216"/>
      <c r="AB376" s="619"/>
      <c r="AC376" s="150"/>
      <c r="AD376" s="151"/>
    </row>
    <row r="377" spans="1:30" s="592" customFormat="1">
      <c r="A377" s="576"/>
      <c r="B377" s="581"/>
      <c r="C377" s="581"/>
      <c r="D377" s="570"/>
      <c r="E377" s="1870"/>
      <c r="F377" s="157"/>
      <c r="G377" s="623"/>
      <c r="H377" s="623"/>
      <c r="Y377" s="149"/>
      <c r="Z377" s="149"/>
      <c r="AA377" s="216"/>
      <c r="AB377" s="619"/>
      <c r="AC377" s="150"/>
      <c r="AD377" s="151"/>
    </row>
    <row r="378" spans="1:30">
      <c r="A378" s="152"/>
      <c r="B378" s="593"/>
      <c r="C378" s="593"/>
      <c r="D378" s="160"/>
      <c r="E378" s="1870"/>
      <c r="F378" s="159"/>
      <c r="G378" s="2080" t="s">
        <v>1102</v>
      </c>
      <c r="H378" s="2080"/>
      <c r="I378" s="2080"/>
      <c r="J378" s="2080"/>
      <c r="K378" s="2080"/>
      <c r="L378" s="2080"/>
      <c r="M378" s="2080"/>
      <c r="N378" s="2080"/>
      <c r="O378" s="2080"/>
      <c r="P378" s="2080"/>
      <c r="Q378" s="2080"/>
      <c r="R378" s="2080"/>
      <c r="S378" s="2080"/>
      <c r="T378" s="623"/>
      <c r="U378" s="1357" t="s">
        <v>199</v>
      </c>
      <c r="V378" s="1357"/>
      <c r="W378" s="1357"/>
      <c r="X378" s="1357"/>
      <c r="Y378" s="108"/>
      <c r="Z378" s="108"/>
      <c r="AA378" s="457"/>
      <c r="AB378" s="76"/>
      <c r="AC378" s="77"/>
      <c r="AD378" s="78"/>
    </row>
    <row r="379" spans="1:30">
      <c r="A379" s="152"/>
      <c r="B379" s="593"/>
      <c r="C379" s="593"/>
      <c r="D379" s="160"/>
      <c r="E379" s="1870"/>
      <c r="F379" s="159"/>
      <c r="H379" s="623"/>
      <c r="I379" s="623"/>
      <c r="J379" s="623"/>
      <c r="K379" s="623"/>
      <c r="L379" s="623"/>
      <c r="M379" s="623"/>
      <c r="N379" s="623"/>
      <c r="O379" s="623"/>
      <c r="P379" s="623"/>
      <c r="Q379" s="623"/>
      <c r="R379" s="623"/>
      <c r="S379" s="623"/>
      <c r="T379" s="623"/>
      <c r="U379" s="623"/>
      <c r="V379" s="623"/>
      <c r="W379" s="108"/>
      <c r="X379" s="108"/>
      <c r="Y379" s="108"/>
      <c r="Z379" s="108"/>
      <c r="AA379" s="457"/>
      <c r="AB379" s="76"/>
      <c r="AC379" s="77"/>
      <c r="AD379" s="78"/>
    </row>
    <row r="380" spans="1:30">
      <c r="A380" s="152"/>
      <c r="B380" s="593"/>
      <c r="C380" s="593"/>
      <c r="D380" s="160"/>
      <c r="E380" s="1870"/>
      <c r="F380" s="159"/>
      <c r="G380" s="2080" t="s">
        <v>717</v>
      </c>
      <c r="H380" s="2080"/>
      <c r="I380" s="2080"/>
      <c r="J380" s="2080"/>
      <c r="K380" s="2080"/>
      <c r="L380" s="2080"/>
      <c r="M380" s="2080"/>
      <c r="N380" s="2080"/>
      <c r="O380" s="2080"/>
      <c r="P380" s="2080"/>
      <c r="Q380" s="2080"/>
      <c r="R380" s="2080"/>
      <c r="S380" s="2080"/>
      <c r="T380" s="108"/>
      <c r="U380" s="1357" t="s">
        <v>199</v>
      </c>
      <c r="V380" s="1357"/>
      <c r="W380" s="1357"/>
      <c r="X380" s="1357"/>
      <c r="Y380" s="108"/>
      <c r="Z380" s="108"/>
      <c r="AA380" s="457"/>
      <c r="AB380" s="76"/>
      <c r="AC380" s="77"/>
      <c r="AD380" s="78"/>
    </row>
    <row r="381" spans="1:30">
      <c r="A381" s="152"/>
      <c r="B381" s="593"/>
      <c r="C381" s="593"/>
      <c r="D381" s="160"/>
      <c r="E381" s="1870"/>
      <c r="F381" s="159"/>
      <c r="G381" s="108"/>
      <c r="H381" s="108"/>
      <c r="I381" s="108"/>
      <c r="J381" s="108"/>
      <c r="K381" s="108"/>
      <c r="L381" s="108"/>
      <c r="M381" s="108"/>
      <c r="N381" s="108"/>
      <c r="O381" s="108"/>
      <c r="P381" s="108"/>
      <c r="Q381" s="108"/>
      <c r="R381" s="108"/>
      <c r="S381" s="108"/>
      <c r="T381" s="108"/>
      <c r="U381" s="108"/>
      <c r="V381" s="108"/>
      <c r="W381" s="108"/>
      <c r="X381" s="108"/>
      <c r="Y381" s="108"/>
      <c r="Z381" s="108"/>
      <c r="AA381" s="457"/>
      <c r="AB381" s="76"/>
      <c r="AC381" s="77"/>
      <c r="AD381" s="78"/>
    </row>
    <row r="382" spans="1:30" s="620" customFormat="1" ht="7.5" customHeight="1">
      <c r="A382" s="612"/>
      <c r="B382" s="444"/>
      <c r="C382" s="467"/>
      <c r="D382" s="473"/>
      <c r="E382" s="415"/>
      <c r="F382" s="276"/>
      <c r="G382" s="610"/>
      <c r="H382" s="610"/>
      <c r="I382" s="610"/>
      <c r="J382" s="610"/>
      <c r="K382" s="610"/>
      <c r="L382" s="610"/>
      <c r="M382" s="610"/>
      <c r="N382" s="610"/>
      <c r="O382" s="610"/>
      <c r="P382" s="610"/>
      <c r="Q382" s="610"/>
      <c r="R382" s="610"/>
      <c r="S382" s="610"/>
      <c r="T382" s="610"/>
      <c r="U382" s="610"/>
      <c r="V382" s="610"/>
      <c r="W382" s="610"/>
      <c r="X382" s="610"/>
      <c r="Y382" s="610"/>
      <c r="Z382" s="610"/>
      <c r="AA382" s="285"/>
      <c r="AB382" s="314"/>
      <c r="AC382" s="315"/>
      <c r="AD382" s="316"/>
    </row>
    <row r="383" spans="1:30" s="620" customFormat="1" ht="13.5" customHeight="1">
      <c r="A383" s="612"/>
      <c r="B383" s="443">
        <v>22</v>
      </c>
      <c r="C383" s="2039" t="s">
        <v>1242</v>
      </c>
      <c r="D383" s="570" t="s">
        <v>357</v>
      </c>
      <c r="E383" s="2043" t="s">
        <v>1333</v>
      </c>
      <c r="F383" s="276"/>
      <c r="G383" s="613" t="s">
        <v>928</v>
      </c>
      <c r="H383" s="416" t="s">
        <v>1243</v>
      </c>
      <c r="I383" s="579"/>
      <c r="J383" s="579"/>
      <c r="K383" s="579"/>
      <c r="L383" s="579"/>
      <c r="M383" s="579"/>
      <c r="N383" s="579"/>
      <c r="O383" s="579"/>
      <c r="P383" s="579"/>
      <c r="Q383" s="579"/>
      <c r="R383" s="579"/>
      <c r="S383" s="579"/>
      <c r="T383" s="579"/>
      <c r="U383" s="579"/>
      <c r="V383" s="579"/>
      <c r="W383" s="579"/>
      <c r="X383" s="579"/>
      <c r="Y383" s="417"/>
      <c r="Z383" s="417"/>
      <c r="AA383" s="458"/>
      <c r="AB383" s="2045" t="s">
        <v>1235</v>
      </c>
      <c r="AC383" s="2046"/>
      <c r="AD383" s="2047"/>
    </row>
    <row r="384" spans="1:30" s="620" customFormat="1" ht="13.5" customHeight="1">
      <c r="A384" s="612"/>
      <c r="B384" s="282"/>
      <c r="C384" s="2039"/>
      <c r="D384" s="642"/>
      <c r="E384" s="2083"/>
      <c r="F384" s="276"/>
      <c r="G384" s="1226" t="s">
        <v>71</v>
      </c>
      <c r="H384" s="1226"/>
      <c r="I384" s="1226"/>
      <c r="J384" s="1226"/>
      <c r="K384" s="1226"/>
      <c r="L384" s="1226"/>
      <c r="M384" s="2082"/>
      <c r="N384" s="1246" t="s">
        <v>1244</v>
      </c>
      <c r="O384" s="1246"/>
      <c r="P384" s="1246"/>
      <c r="Q384" s="1246"/>
      <c r="R384" s="1246"/>
      <c r="S384" s="1246"/>
      <c r="T384" s="1246"/>
      <c r="U384" s="1246"/>
      <c r="V384" s="1246"/>
      <c r="W384" s="1246"/>
      <c r="X384" s="1246"/>
      <c r="Y384" s="1246"/>
      <c r="Z384" s="1246"/>
      <c r="AA384" s="285"/>
      <c r="AB384" s="2045"/>
      <c r="AC384" s="2046"/>
      <c r="AD384" s="2047"/>
    </row>
    <row r="385" spans="1:30" s="620" customFormat="1">
      <c r="A385" s="612"/>
      <c r="B385" s="282"/>
      <c r="C385" s="2041"/>
      <c r="D385" s="642"/>
      <c r="E385" s="2084"/>
      <c r="F385" s="276"/>
      <c r="G385" s="1226"/>
      <c r="H385" s="1226"/>
      <c r="I385" s="1226"/>
      <c r="J385" s="1226"/>
      <c r="K385" s="1226"/>
      <c r="L385" s="1226"/>
      <c r="M385" s="2082"/>
      <c r="N385" s="1246"/>
      <c r="O385" s="1246"/>
      <c r="P385" s="1246"/>
      <c r="Q385" s="1246"/>
      <c r="R385" s="1246"/>
      <c r="S385" s="1246"/>
      <c r="T385" s="1246"/>
      <c r="U385" s="1246"/>
      <c r="V385" s="1246"/>
      <c r="W385" s="1246"/>
      <c r="X385" s="1246"/>
      <c r="Y385" s="1246"/>
      <c r="Z385" s="1246"/>
      <c r="AA385" s="285"/>
      <c r="AB385" s="2045"/>
      <c r="AC385" s="2046"/>
      <c r="AD385" s="2047"/>
    </row>
    <row r="386" spans="1:30" s="620" customFormat="1">
      <c r="A386" s="612"/>
      <c r="B386" s="282"/>
      <c r="C386" s="2041"/>
      <c r="D386" s="642"/>
      <c r="E386" s="2084"/>
      <c r="F386" s="459"/>
      <c r="G386" s="620" t="s">
        <v>1245</v>
      </c>
      <c r="AA386" s="455"/>
      <c r="AB386" s="314"/>
      <c r="AC386" s="315"/>
      <c r="AD386" s="316"/>
    </row>
    <row r="387" spans="1:30" s="620" customFormat="1" ht="13.5" customHeight="1">
      <c r="A387" s="612"/>
      <c r="B387" s="282"/>
      <c r="C387" s="611"/>
      <c r="D387" s="642"/>
      <c r="E387" s="2084"/>
      <c r="F387" s="276"/>
      <c r="G387" s="606"/>
      <c r="H387" s="606"/>
      <c r="I387" s="1142"/>
      <c r="J387" s="1144"/>
      <c r="K387" s="2085" t="s">
        <v>1246</v>
      </c>
      <c r="L387" s="2086"/>
      <c r="M387" s="2086"/>
      <c r="N387" s="2086"/>
      <c r="O387" s="2086"/>
      <c r="P387" s="2086"/>
      <c r="Q387" s="2086"/>
      <c r="R387" s="2086"/>
      <c r="S387" s="2086"/>
      <c r="T387" s="2086"/>
      <c r="U387" s="2086"/>
      <c r="V387" s="2086"/>
      <c r="W387" s="2086"/>
      <c r="X387" s="2086"/>
      <c r="Y387" s="2086"/>
      <c r="Z387" s="2087"/>
      <c r="AA387" s="285"/>
      <c r="AB387" s="314"/>
      <c r="AC387" s="315"/>
      <c r="AD387" s="316"/>
    </row>
    <row r="388" spans="1:30" s="620" customFormat="1">
      <c r="A388" s="612"/>
      <c r="B388" s="282"/>
      <c r="C388" s="611"/>
      <c r="D388" s="642"/>
      <c r="E388" s="2084"/>
      <c r="F388" s="276"/>
      <c r="G388" s="606"/>
      <c r="H388" s="606"/>
      <c r="I388" s="1374"/>
      <c r="J388" s="1501"/>
      <c r="K388" s="2088" t="s">
        <v>327</v>
      </c>
      <c r="L388" s="2089"/>
      <c r="M388" s="2089"/>
      <c r="N388" s="2089"/>
      <c r="O388" s="2089"/>
      <c r="P388" s="2089"/>
      <c r="Q388" s="2089"/>
      <c r="R388" s="2089"/>
      <c r="S388" s="2089"/>
      <c r="T388" s="2089"/>
      <c r="U388" s="2089"/>
      <c r="V388" s="2089"/>
      <c r="W388" s="2089"/>
      <c r="X388" s="2089"/>
      <c r="Y388" s="2089"/>
      <c r="Z388" s="2090"/>
      <c r="AA388" s="285"/>
      <c r="AB388" s="314"/>
      <c r="AC388" s="315"/>
      <c r="AD388" s="316"/>
    </row>
    <row r="389" spans="1:30" s="620" customFormat="1">
      <c r="A389" s="612"/>
      <c r="B389" s="282"/>
      <c r="C389" s="611"/>
      <c r="D389" s="642"/>
      <c r="E389" s="2084"/>
      <c r="F389" s="276"/>
      <c r="G389" s="606"/>
      <c r="H389" s="606"/>
      <c r="I389" s="1377"/>
      <c r="J389" s="1545"/>
      <c r="K389" s="418" t="s">
        <v>1247</v>
      </c>
      <c r="L389" s="2091"/>
      <c r="M389" s="2091"/>
      <c r="N389" s="2091"/>
      <c r="O389" s="2091"/>
      <c r="P389" s="2091"/>
      <c r="Q389" s="2091"/>
      <c r="R389" s="2091"/>
      <c r="S389" s="2091"/>
      <c r="T389" s="2091"/>
      <c r="U389" s="2091"/>
      <c r="V389" s="2091"/>
      <c r="W389" s="2091"/>
      <c r="X389" s="2091"/>
      <c r="Y389" s="2091"/>
      <c r="Z389" s="419" t="s">
        <v>1248</v>
      </c>
      <c r="AA389" s="285"/>
      <c r="AB389" s="314"/>
      <c r="AC389" s="315"/>
      <c r="AD389" s="316"/>
    </row>
    <row r="390" spans="1:30" s="620" customFormat="1">
      <c r="A390" s="612"/>
      <c r="B390" s="282"/>
      <c r="C390" s="611"/>
      <c r="D390" s="642"/>
      <c r="E390" s="2084"/>
      <c r="F390" s="276"/>
      <c r="G390" s="606"/>
      <c r="H390" s="606"/>
      <c r="I390" s="420"/>
      <c r="J390" s="637"/>
      <c r="K390" s="627"/>
      <c r="L390" s="421"/>
      <c r="M390" s="421"/>
      <c r="N390" s="421"/>
      <c r="O390" s="421"/>
      <c r="P390" s="421"/>
      <c r="Q390" s="421"/>
      <c r="R390" s="421"/>
      <c r="S390" s="421"/>
      <c r="T390" s="421"/>
      <c r="U390" s="421"/>
      <c r="V390" s="421"/>
      <c r="W390" s="421"/>
      <c r="X390" s="627"/>
      <c r="Y390" s="613"/>
      <c r="Z390" s="613"/>
      <c r="AA390" s="285"/>
      <c r="AB390" s="314"/>
      <c r="AC390" s="315"/>
      <c r="AD390" s="316"/>
    </row>
    <row r="391" spans="1:30" s="620" customFormat="1">
      <c r="A391" s="612"/>
      <c r="B391" s="282"/>
      <c r="C391" s="611"/>
      <c r="D391" s="642"/>
      <c r="E391" s="2084"/>
      <c r="F391" s="459"/>
      <c r="G391" s="620" t="s">
        <v>1249</v>
      </c>
      <c r="H391" s="622"/>
      <c r="I391" s="622"/>
      <c r="J391" s="622"/>
      <c r="K391" s="622"/>
      <c r="L391" s="622"/>
      <c r="M391" s="622"/>
      <c r="N391" s="1142" t="s">
        <v>199</v>
      </c>
      <c r="O391" s="1143"/>
      <c r="P391" s="1143"/>
      <c r="Q391" s="1144"/>
      <c r="AA391" s="455"/>
      <c r="AB391" s="314"/>
      <c r="AC391" s="315"/>
      <c r="AD391" s="316"/>
    </row>
    <row r="392" spans="1:30" s="620" customFormat="1">
      <c r="A392" s="612"/>
      <c r="B392" s="282"/>
      <c r="C392" s="611"/>
      <c r="D392" s="642"/>
      <c r="E392" s="2084"/>
      <c r="F392" s="459"/>
      <c r="H392" s="422"/>
      <c r="I392" s="422"/>
      <c r="J392" s="422"/>
      <c r="K392" s="422"/>
      <c r="L392" s="422"/>
      <c r="M392" s="423"/>
      <c r="N392" s="424"/>
      <c r="O392" s="424"/>
      <c r="P392" s="424"/>
      <c r="Q392" s="424"/>
      <c r="AA392" s="455"/>
      <c r="AB392" s="314"/>
      <c r="AC392" s="315"/>
      <c r="AD392" s="316"/>
    </row>
    <row r="393" spans="1:30" s="620" customFormat="1">
      <c r="A393" s="612"/>
      <c r="B393" s="282"/>
      <c r="C393" s="611"/>
      <c r="D393" s="642"/>
      <c r="E393" s="2084"/>
      <c r="F393" s="276"/>
      <c r="G393" s="613" t="s">
        <v>928</v>
      </c>
      <c r="H393" s="579" t="s">
        <v>1250</v>
      </c>
      <c r="I393" s="579"/>
      <c r="J393" s="579"/>
      <c r="K393" s="579"/>
      <c r="L393" s="579"/>
      <c r="M393" s="579"/>
      <c r="N393" s="579"/>
      <c r="O393" s="579"/>
      <c r="P393" s="579"/>
      <c r="Q393" s="579"/>
      <c r="R393" s="579"/>
      <c r="S393" s="579"/>
      <c r="T393" s="579"/>
      <c r="U393" s="579"/>
      <c r="V393" s="579"/>
      <c r="W393" s="579"/>
      <c r="X393" s="579"/>
      <c r="Y393" s="417"/>
      <c r="Z393" s="417"/>
      <c r="AA393" s="458"/>
      <c r="AB393" s="2045" t="s">
        <v>1235</v>
      </c>
      <c r="AC393" s="2046"/>
      <c r="AD393" s="2047"/>
    </row>
    <row r="394" spans="1:30" s="620" customFormat="1" ht="13.5" customHeight="1">
      <c r="A394" s="612"/>
      <c r="B394" s="282"/>
      <c r="C394" s="611"/>
      <c r="D394" s="642"/>
      <c r="E394" s="2084"/>
      <c r="F394" s="276"/>
      <c r="G394" s="1226" t="s">
        <v>71</v>
      </c>
      <c r="H394" s="1226"/>
      <c r="I394" s="1226"/>
      <c r="J394" s="1226"/>
      <c r="K394" s="1226"/>
      <c r="L394" s="1226"/>
      <c r="M394" s="2082"/>
      <c r="N394" s="1246" t="s">
        <v>1244</v>
      </c>
      <c r="O394" s="1246"/>
      <c r="P394" s="1246"/>
      <c r="Q394" s="1246"/>
      <c r="R394" s="1246"/>
      <c r="S394" s="1246"/>
      <c r="T394" s="1246"/>
      <c r="U394" s="1246"/>
      <c r="V394" s="1246"/>
      <c r="W394" s="1246"/>
      <c r="X394" s="1246"/>
      <c r="Y394" s="1246"/>
      <c r="Z394" s="1246"/>
      <c r="AA394" s="285"/>
      <c r="AB394" s="2045"/>
      <c r="AC394" s="2046"/>
      <c r="AD394" s="2047"/>
    </row>
    <row r="395" spans="1:30" s="620" customFormat="1">
      <c r="A395" s="612"/>
      <c r="B395" s="282"/>
      <c r="C395" s="611"/>
      <c r="D395" s="642"/>
      <c r="E395" s="2084"/>
      <c r="F395" s="276"/>
      <c r="G395" s="1226"/>
      <c r="H395" s="1226"/>
      <c r="I395" s="1226"/>
      <c r="J395" s="1226"/>
      <c r="K395" s="1226"/>
      <c r="L395" s="1226"/>
      <c r="M395" s="2082"/>
      <c r="N395" s="1246"/>
      <c r="O395" s="1246"/>
      <c r="P395" s="1246"/>
      <c r="Q395" s="1246"/>
      <c r="R395" s="1246"/>
      <c r="S395" s="1246"/>
      <c r="T395" s="1246"/>
      <c r="U395" s="1246"/>
      <c r="V395" s="1246"/>
      <c r="W395" s="1246"/>
      <c r="X395" s="1246"/>
      <c r="Y395" s="1246"/>
      <c r="Z395" s="1246"/>
      <c r="AA395" s="285"/>
      <c r="AB395" s="2045"/>
      <c r="AC395" s="2046"/>
      <c r="AD395" s="2047"/>
    </row>
    <row r="396" spans="1:30" s="699" customFormat="1">
      <c r="A396" s="694"/>
      <c r="B396" s="282"/>
      <c r="C396" s="693"/>
      <c r="D396" s="711"/>
      <c r="E396" s="695"/>
      <c r="F396" s="276"/>
      <c r="G396" s="687"/>
      <c r="H396" s="687"/>
      <c r="I396" s="687"/>
      <c r="J396" s="687"/>
      <c r="K396" s="687"/>
      <c r="L396" s="687"/>
      <c r="M396" s="687"/>
      <c r="N396" s="725"/>
      <c r="O396" s="725"/>
      <c r="P396" s="725"/>
      <c r="Q396" s="725"/>
      <c r="R396" s="725"/>
      <c r="S396" s="725"/>
      <c r="T396" s="725"/>
      <c r="U396" s="725"/>
      <c r="V396" s="725"/>
      <c r="W396" s="725"/>
      <c r="X396" s="725"/>
      <c r="Y396" s="725"/>
      <c r="Z396" s="725"/>
      <c r="AA396" s="285"/>
      <c r="AB396" s="690"/>
      <c r="AC396" s="691"/>
      <c r="AD396" s="692"/>
    </row>
    <row r="397" spans="1:30" s="699" customFormat="1">
      <c r="A397" s="694"/>
      <c r="B397" s="282"/>
      <c r="C397" s="693"/>
      <c r="D397" s="711"/>
      <c r="E397" s="695"/>
      <c r="F397" s="276"/>
      <c r="G397" s="687"/>
      <c r="H397" s="687"/>
      <c r="I397" s="687"/>
      <c r="J397" s="687"/>
      <c r="K397" s="687"/>
      <c r="L397" s="687"/>
      <c r="M397" s="687"/>
      <c r="N397" s="726"/>
      <c r="O397" s="726"/>
      <c r="P397" s="726"/>
      <c r="Q397" s="726"/>
      <c r="R397" s="726"/>
      <c r="S397" s="726"/>
      <c r="T397" s="726"/>
      <c r="U397" s="726"/>
      <c r="V397" s="726"/>
      <c r="W397" s="726"/>
      <c r="X397" s="726"/>
      <c r="Y397" s="726"/>
      <c r="Z397" s="726"/>
      <c r="AA397" s="285"/>
      <c r="AB397" s="690"/>
      <c r="AC397" s="691"/>
      <c r="AD397" s="692"/>
    </row>
    <row r="398" spans="1:30" s="699" customFormat="1">
      <c r="A398" s="694"/>
      <c r="B398" s="282"/>
      <c r="C398" s="693"/>
      <c r="D398" s="711"/>
      <c r="E398" s="695"/>
      <c r="F398" s="276"/>
      <c r="G398" s="687"/>
      <c r="H398" s="687"/>
      <c r="I398" s="687"/>
      <c r="J398" s="687"/>
      <c r="K398" s="687"/>
      <c r="L398" s="687"/>
      <c r="M398" s="687"/>
      <c r="N398" s="726"/>
      <c r="O398" s="726"/>
      <c r="P398" s="726"/>
      <c r="Q398" s="726"/>
      <c r="R398" s="726"/>
      <c r="S398" s="726"/>
      <c r="T398" s="726"/>
      <c r="U398" s="726"/>
      <c r="V398" s="726"/>
      <c r="W398" s="726"/>
      <c r="X398" s="726"/>
      <c r="Y398" s="726"/>
      <c r="Z398" s="726"/>
      <c r="AA398" s="285"/>
      <c r="AB398" s="690"/>
      <c r="AC398" s="691"/>
      <c r="AD398" s="692"/>
    </row>
    <row r="399" spans="1:30" s="699" customFormat="1">
      <c r="A399" s="694"/>
      <c r="B399" s="282"/>
      <c r="C399" s="693"/>
      <c r="D399" s="711"/>
      <c r="E399" s="695"/>
      <c r="F399" s="276"/>
      <c r="G399" s="687"/>
      <c r="H399" s="687"/>
      <c r="I399" s="687"/>
      <c r="J399" s="687"/>
      <c r="K399" s="687"/>
      <c r="L399" s="687"/>
      <c r="M399" s="687"/>
      <c r="N399" s="726"/>
      <c r="O399" s="726"/>
      <c r="P399" s="726"/>
      <c r="Q399" s="726"/>
      <c r="R399" s="726"/>
      <c r="S399" s="726"/>
      <c r="T399" s="726"/>
      <c r="U399" s="726"/>
      <c r="V399" s="726"/>
      <c r="W399" s="726"/>
      <c r="X399" s="726"/>
      <c r="Y399" s="726"/>
      <c r="Z399" s="726"/>
      <c r="AA399" s="285"/>
      <c r="AB399" s="690"/>
      <c r="AC399" s="691"/>
      <c r="AD399" s="692"/>
    </row>
    <row r="400" spans="1:30" s="699" customFormat="1">
      <c r="A400" s="694"/>
      <c r="B400" s="282"/>
      <c r="C400" s="693"/>
      <c r="D400" s="711"/>
      <c r="E400" s="695"/>
      <c r="F400" s="276"/>
      <c r="G400" s="687"/>
      <c r="H400" s="687"/>
      <c r="I400" s="687"/>
      <c r="J400" s="687"/>
      <c r="K400" s="687"/>
      <c r="L400" s="687"/>
      <c r="M400" s="687"/>
      <c r="N400" s="726"/>
      <c r="O400" s="726"/>
      <c r="P400" s="726"/>
      <c r="Q400" s="726"/>
      <c r="R400" s="726"/>
      <c r="S400" s="726"/>
      <c r="T400" s="726"/>
      <c r="U400" s="726"/>
      <c r="V400" s="726"/>
      <c r="W400" s="726"/>
      <c r="X400" s="726"/>
      <c r="Y400" s="726"/>
      <c r="Z400" s="726"/>
      <c r="AA400" s="285"/>
      <c r="AB400" s="690"/>
      <c r="AC400" s="691"/>
      <c r="AD400" s="692"/>
    </row>
    <row r="401" spans="1:30" s="699" customFormat="1">
      <c r="A401" s="694"/>
      <c r="B401" s="282"/>
      <c r="C401" s="693"/>
      <c r="D401" s="711"/>
      <c r="E401" s="695"/>
      <c r="F401" s="276"/>
      <c r="G401" s="687"/>
      <c r="H401" s="687"/>
      <c r="I401" s="687"/>
      <c r="J401" s="687"/>
      <c r="K401" s="687"/>
      <c r="L401" s="687"/>
      <c r="M401" s="687"/>
      <c r="N401" s="726"/>
      <c r="O401" s="726"/>
      <c r="P401" s="726"/>
      <c r="Q401" s="726"/>
      <c r="R401" s="726"/>
      <c r="S401" s="726"/>
      <c r="T401" s="726"/>
      <c r="U401" s="726"/>
      <c r="V401" s="726"/>
      <c r="W401" s="726"/>
      <c r="X401" s="726"/>
      <c r="Y401" s="726"/>
      <c r="Z401" s="726"/>
      <c r="AA401" s="285"/>
      <c r="AB401" s="690"/>
      <c r="AC401" s="691"/>
      <c r="AD401" s="692"/>
    </row>
    <row r="402" spans="1:30" s="699" customFormat="1">
      <c r="A402" s="694"/>
      <c r="B402" s="282"/>
      <c r="C402" s="693"/>
      <c r="D402" s="711"/>
      <c r="E402" s="695"/>
      <c r="F402" s="276"/>
      <c r="G402" s="687"/>
      <c r="H402" s="687"/>
      <c r="I402" s="687"/>
      <c r="J402" s="687"/>
      <c r="K402" s="687"/>
      <c r="L402" s="687"/>
      <c r="M402" s="687"/>
      <c r="N402" s="726"/>
      <c r="O402" s="726"/>
      <c r="P402" s="726"/>
      <c r="Q402" s="726"/>
      <c r="R402" s="726"/>
      <c r="S402" s="726"/>
      <c r="T402" s="726"/>
      <c r="U402" s="726"/>
      <c r="V402" s="726"/>
      <c r="W402" s="726"/>
      <c r="X402" s="726"/>
      <c r="Y402" s="726"/>
      <c r="Z402" s="726"/>
      <c r="AA402" s="285"/>
      <c r="AB402" s="690"/>
      <c r="AC402" s="691"/>
      <c r="AD402" s="692"/>
    </row>
    <row r="403" spans="1:30" s="699" customFormat="1">
      <c r="A403" s="694"/>
      <c r="B403" s="282"/>
      <c r="C403" s="693"/>
      <c r="D403" s="711"/>
      <c r="E403" s="695"/>
      <c r="F403" s="276"/>
      <c r="G403" s="687"/>
      <c r="H403" s="687"/>
      <c r="I403" s="687"/>
      <c r="J403" s="687"/>
      <c r="K403" s="687"/>
      <c r="L403" s="687"/>
      <c r="M403" s="687"/>
      <c r="N403" s="726"/>
      <c r="O403" s="726"/>
      <c r="P403" s="726"/>
      <c r="Q403" s="726"/>
      <c r="R403" s="726"/>
      <c r="S403" s="726"/>
      <c r="T403" s="726"/>
      <c r="U403" s="726"/>
      <c r="V403" s="726"/>
      <c r="W403" s="726"/>
      <c r="X403" s="726"/>
      <c r="Y403" s="726"/>
      <c r="Z403" s="726"/>
      <c r="AA403" s="285"/>
      <c r="AB403" s="690"/>
      <c r="AC403" s="691"/>
      <c r="AD403" s="692"/>
    </row>
    <row r="404" spans="1:30" s="699" customFormat="1">
      <c r="A404" s="694"/>
      <c r="B404" s="282"/>
      <c r="C404" s="693"/>
      <c r="D404" s="711"/>
      <c r="E404" s="695"/>
      <c r="F404" s="276"/>
      <c r="G404" s="687"/>
      <c r="H404" s="687"/>
      <c r="I404" s="687"/>
      <c r="J404" s="687"/>
      <c r="K404" s="687"/>
      <c r="L404" s="687"/>
      <c r="M404" s="687"/>
      <c r="N404" s="726"/>
      <c r="O404" s="726"/>
      <c r="P404" s="726"/>
      <c r="Q404" s="726"/>
      <c r="R404" s="726"/>
      <c r="S404" s="726"/>
      <c r="T404" s="726"/>
      <c r="U404" s="726"/>
      <c r="V404" s="726"/>
      <c r="W404" s="726"/>
      <c r="X404" s="726"/>
      <c r="Y404" s="726"/>
      <c r="Z404" s="726"/>
      <c r="AA404" s="285"/>
      <c r="AB404" s="690"/>
      <c r="AC404" s="691"/>
      <c r="AD404" s="692"/>
    </row>
    <row r="405" spans="1:30" s="592" customFormat="1" ht="6.75" customHeight="1">
      <c r="A405" s="598"/>
      <c r="B405" s="585"/>
      <c r="C405" s="585"/>
      <c r="D405" s="379"/>
      <c r="E405" s="626"/>
      <c r="F405" s="372"/>
      <c r="G405" s="241"/>
      <c r="H405" s="241"/>
      <c r="I405" s="241"/>
      <c r="J405" s="241"/>
      <c r="K405" s="241"/>
      <c r="L405" s="241"/>
      <c r="M405" s="241"/>
      <c r="N405" s="241"/>
      <c r="O405" s="241"/>
      <c r="P405" s="241"/>
      <c r="Q405" s="241"/>
      <c r="R405" s="241"/>
      <c r="S405" s="241"/>
      <c r="T405" s="241"/>
      <c r="U405" s="241"/>
      <c r="V405" s="241"/>
      <c r="W405" s="241"/>
      <c r="X405" s="241"/>
      <c r="Y405" s="241"/>
      <c r="Z405" s="241"/>
      <c r="AA405" s="373"/>
      <c r="AB405" s="242"/>
      <c r="AC405" s="243"/>
      <c r="AD405" s="244"/>
    </row>
    <row r="406" spans="1:30" s="592" customFormat="1" ht="5.25" customHeight="1">
      <c r="A406" s="576"/>
      <c r="B406" s="581"/>
      <c r="C406" s="581"/>
      <c r="D406" s="570"/>
      <c r="E406" s="625"/>
      <c r="F406" s="157"/>
      <c r="G406" s="149"/>
      <c r="H406" s="149"/>
      <c r="I406" s="149"/>
      <c r="J406" s="149"/>
      <c r="K406" s="149"/>
      <c r="L406" s="149"/>
      <c r="M406" s="149"/>
      <c r="N406" s="149"/>
      <c r="O406" s="149"/>
      <c r="P406" s="149"/>
      <c r="Q406" s="149"/>
      <c r="R406" s="149"/>
      <c r="S406" s="149"/>
      <c r="T406" s="149"/>
      <c r="U406" s="149"/>
      <c r="V406" s="149"/>
      <c r="W406" s="149"/>
      <c r="X406" s="149"/>
      <c r="Y406" s="149"/>
      <c r="Z406" s="149"/>
      <c r="AA406" s="216"/>
      <c r="AB406" s="619"/>
      <c r="AC406" s="150"/>
      <c r="AD406" s="151"/>
    </row>
    <row r="407" spans="1:30" ht="13.5" customHeight="1">
      <c r="A407" s="152"/>
      <c r="B407" s="593">
        <v>23</v>
      </c>
      <c r="C407" s="1264" t="s">
        <v>792</v>
      </c>
      <c r="D407" s="160" t="s">
        <v>358</v>
      </c>
      <c r="E407" s="1870" t="s">
        <v>1251</v>
      </c>
      <c r="F407" s="159"/>
      <c r="G407" s="1268" t="s">
        <v>71</v>
      </c>
      <c r="H407" s="1268"/>
      <c r="I407" s="1268"/>
      <c r="J407" s="1268"/>
      <c r="K407" s="1268"/>
      <c r="L407" s="1268"/>
      <c r="M407" s="1600"/>
      <c r="N407" s="1227" t="s">
        <v>154</v>
      </c>
      <c r="O407" s="1228"/>
      <c r="P407" s="1228"/>
      <c r="Q407" s="1228"/>
      <c r="R407" s="1228"/>
      <c r="S407" s="1228"/>
      <c r="T407" s="1228"/>
      <c r="U407" s="1228"/>
      <c r="V407" s="1972"/>
      <c r="W407" s="108"/>
      <c r="X407" s="108"/>
      <c r="Y407" s="108"/>
      <c r="Z407" s="108"/>
      <c r="AA407" s="457"/>
      <c r="AB407" s="1261" t="s">
        <v>558</v>
      </c>
      <c r="AC407" s="1262"/>
      <c r="AD407" s="1263"/>
    </row>
    <row r="408" spans="1:30">
      <c r="A408" s="152"/>
      <c r="B408" s="593"/>
      <c r="C408" s="1264"/>
      <c r="D408" s="160"/>
      <c r="E408" s="1870"/>
      <c r="F408" s="159"/>
      <c r="G408" s="1268"/>
      <c r="H408" s="1268"/>
      <c r="I408" s="1268"/>
      <c r="J408" s="1268"/>
      <c r="K408" s="1268"/>
      <c r="L408" s="1268"/>
      <c r="M408" s="1600"/>
      <c r="N408" s="1231"/>
      <c r="O408" s="1232"/>
      <c r="P408" s="1232"/>
      <c r="Q408" s="1232"/>
      <c r="R408" s="1232"/>
      <c r="S408" s="1232"/>
      <c r="T408" s="1232"/>
      <c r="U408" s="1232"/>
      <c r="V408" s="1973"/>
      <c r="W408" s="108"/>
      <c r="X408" s="108"/>
      <c r="Y408" s="108"/>
      <c r="Z408" s="108"/>
      <c r="AA408" s="457"/>
      <c r="AB408" s="1261"/>
      <c r="AC408" s="1262"/>
      <c r="AD408" s="1263"/>
    </row>
    <row r="409" spans="1:30">
      <c r="A409" s="152"/>
      <c r="B409" s="593"/>
      <c r="C409" s="1264"/>
      <c r="D409" s="160"/>
      <c r="E409" s="1870"/>
      <c r="F409" s="466"/>
      <c r="G409" s="620" t="s">
        <v>1096</v>
      </c>
      <c r="H409" s="620"/>
      <c r="I409" s="620"/>
      <c r="J409" s="620"/>
      <c r="K409" s="620"/>
      <c r="L409" s="620"/>
      <c r="M409" s="620"/>
      <c r="N409" s="620"/>
      <c r="O409" s="620"/>
      <c r="P409" s="494"/>
      <c r="Q409" s="494"/>
      <c r="R409" s="931" t="s">
        <v>1414</v>
      </c>
      <c r="S409" s="931"/>
      <c r="T409" s="931"/>
      <c r="U409" s="931"/>
      <c r="V409" s="931"/>
      <c r="W409" s="931"/>
      <c r="X409" s="931"/>
      <c r="Y409" s="931"/>
      <c r="Z409" s="931"/>
      <c r="AA409" s="495"/>
      <c r="AB409" s="309"/>
      <c r="AC409" s="310"/>
      <c r="AD409" s="311"/>
    </row>
    <row r="410" spans="1:30" ht="13.5" customHeight="1">
      <c r="A410" s="152"/>
      <c r="B410" s="593"/>
      <c r="C410" s="1264"/>
      <c r="D410" s="160"/>
      <c r="E410" s="1870"/>
      <c r="F410" s="466"/>
      <c r="G410" s="620"/>
      <c r="H410" s="1142"/>
      <c r="I410" s="1144"/>
      <c r="J410" s="2092" t="s">
        <v>1421</v>
      </c>
      <c r="K410" s="2093"/>
      <c r="L410" s="2093"/>
      <c r="M410" s="2093"/>
      <c r="N410" s="2093"/>
      <c r="O410" s="2093"/>
      <c r="P410" s="2094"/>
      <c r="Q410" s="613"/>
      <c r="R410" s="1142"/>
      <c r="S410" s="1144"/>
      <c r="T410" s="2092" t="s">
        <v>1415</v>
      </c>
      <c r="U410" s="2093"/>
      <c r="V410" s="2093"/>
      <c r="W410" s="2093"/>
      <c r="X410" s="2093"/>
      <c r="Y410" s="2093"/>
      <c r="Z410" s="2094"/>
      <c r="AA410" s="924"/>
      <c r="AB410" s="309"/>
      <c r="AC410" s="310"/>
      <c r="AD410" s="311"/>
    </row>
    <row r="411" spans="1:30">
      <c r="A411" s="152"/>
      <c r="B411" s="593"/>
      <c r="C411" s="1264"/>
      <c r="D411" s="160"/>
      <c r="E411" s="1870"/>
      <c r="F411" s="466"/>
      <c r="G411" s="636"/>
      <c r="H411" s="1142"/>
      <c r="I411" s="1144"/>
      <c r="J411" s="2092" t="s">
        <v>1097</v>
      </c>
      <c r="K411" s="2093"/>
      <c r="L411" s="2093"/>
      <c r="M411" s="2093"/>
      <c r="N411" s="2093"/>
      <c r="O411" s="2093"/>
      <c r="P411" s="2094"/>
      <c r="Q411" s="636"/>
      <c r="R411" s="1142"/>
      <c r="S411" s="1144"/>
      <c r="T411" s="2100" t="s">
        <v>1416</v>
      </c>
      <c r="U411" s="2101"/>
      <c r="V411" s="2101"/>
      <c r="W411" s="2101"/>
      <c r="X411" s="2101"/>
      <c r="Y411" s="2101"/>
      <c r="Z411" s="2102"/>
      <c r="AA411" s="924"/>
      <c r="AB411" s="309"/>
      <c r="AC411" s="310"/>
      <c r="AD411" s="311"/>
    </row>
    <row r="412" spans="1:30">
      <c r="A412" s="152"/>
      <c r="B412" s="593"/>
      <c r="C412" s="593"/>
      <c r="D412" s="160"/>
      <c r="E412" s="1870"/>
      <c r="F412" s="466"/>
      <c r="G412" s="636"/>
      <c r="H412" s="1142"/>
      <c r="I412" s="1144"/>
      <c r="J412" s="2092" t="s">
        <v>1252</v>
      </c>
      <c r="K412" s="2093"/>
      <c r="L412" s="2093"/>
      <c r="M412" s="2093"/>
      <c r="N412" s="2093"/>
      <c r="O412" s="2093"/>
      <c r="P412" s="2094"/>
      <c r="Q412" s="636"/>
      <c r="R412" s="1374"/>
      <c r="S412" s="1375"/>
      <c r="T412" s="2100" t="s">
        <v>327</v>
      </c>
      <c r="U412" s="2101"/>
      <c r="V412" s="2101"/>
      <c r="W412" s="2101"/>
      <c r="X412" s="2101"/>
      <c r="Y412" s="2101"/>
      <c r="Z412" s="2102"/>
      <c r="AA412" s="924"/>
      <c r="AB412" s="309"/>
      <c r="AC412" s="310"/>
      <c r="AD412" s="311"/>
    </row>
    <row r="413" spans="1:30">
      <c r="A413" s="152"/>
      <c r="B413" s="593"/>
      <c r="C413" s="593"/>
      <c r="D413" s="160"/>
      <c r="E413" s="1870"/>
      <c r="F413" s="466"/>
      <c r="G413" s="636"/>
      <c r="H413" s="1374"/>
      <c r="I413" s="1501"/>
      <c r="J413" s="2106" t="s">
        <v>715</v>
      </c>
      <c r="K413" s="2107"/>
      <c r="L413" s="2107"/>
      <c r="M413" s="2107"/>
      <c r="N413" s="2107"/>
      <c r="O413" s="2107"/>
      <c r="P413" s="2108"/>
      <c r="Q413" s="636"/>
      <c r="R413" s="1377"/>
      <c r="S413" s="1378"/>
      <c r="T413" s="951" t="s">
        <v>1417</v>
      </c>
      <c r="U413" s="2103"/>
      <c r="V413" s="2103"/>
      <c r="W413" s="2103"/>
      <c r="X413" s="2103"/>
      <c r="Y413" s="2103"/>
      <c r="Z413" s="952" t="s">
        <v>1418</v>
      </c>
      <c r="AA413" s="285"/>
      <c r="AB413" s="309"/>
      <c r="AC413" s="310"/>
      <c r="AD413" s="311"/>
    </row>
    <row r="414" spans="1:30" s="916" customFormat="1">
      <c r="A414" s="152"/>
      <c r="B414" s="909"/>
      <c r="C414" s="909"/>
      <c r="D414" s="160"/>
      <c r="E414" s="1870"/>
      <c r="F414" s="466"/>
      <c r="G414" s="920"/>
      <c r="H414" s="2104"/>
      <c r="I414" s="2105"/>
      <c r="J414" s="951" t="s">
        <v>1419</v>
      </c>
      <c r="K414" s="2103"/>
      <c r="L414" s="2103"/>
      <c r="M414" s="2103"/>
      <c r="N414" s="2103"/>
      <c r="O414" s="2103"/>
      <c r="P414" s="952" t="s">
        <v>1420</v>
      </c>
      <c r="Q414" s="920"/>
      <c r="R414" s="2109" t="s">
        <v>1422</v>
      </c>
      <c r="S414" s="2109"/>
      <c r="T414" s="2109"/>
      <c r="U414" s="2109"/>
      <c r="V414" s="2109"/>
      <c r="W414" s="2109"/>
      <c r="X414" s="2109"/>
      <c r="Y414" s="2109"/>
      <c r="Z414" s="2109"/>
      <c r="AA414" s="285"/>
      <c r="AB414" s="309"/>
      <c r="AC414" s="310"/>
      <c r="AD414" s="311"/>
    </row>
    <row r="415" spans="1:30" s="916" customFormat="1" ht="13.5" customHeight="1">
      <c r="A415" s="152"/>
      <c r="B415" s="909"/>
      <c r="C415" s="909"/>
      <c r="D415" s="160"/>
      <c r="E415" s="1870"/>
      <c r="F415" s="466"/>
      <c r="G415" s="920"/>
      <c r="H415" s="2109" t="s">
        <v>1422</v>
      </c>
      <c r="I415" s="2109"/>
      <c r="J415" s="2109"/>
      <c r="K415" s="2109"/>
      <c r="L415" s="2109"/>
      <c r="M415" s="2109"/>
      <c r="N415" s="2109"/>
      <c r="O415" s="2109"/>
      <c r="P415" s="2109"/>
      <c r="Q415" s="920"/>
      <c r="R415" s="2110"/>
      <c r="S415" s="2110"/>
      <c r="T415" s="2110"/>
      <c r="U415" s="2110"/>
      <c r="V415" s="2110"/>
      <c r="W415" s="2110"/>
      <c r="X415" s="2110"/>
      <c r="Y415" s="2110"/>
      <c r="Z415" s="2110"/>
      <c r="AA415" s="285"/>
      <c r="AB415" s="309"/>
      <c r="AC415" s="310"/>
      <c r="AD415" s="311"/>
    </row>
    <row r="416" spans="1:30" s="916" customFormat="1">
      <c r="A416" s="152"/>
      <c r="B416" s="909"/>
      <c r="C416" s="909"/>
      <c r="D416" s="160"/>
      <c r="E416" s="1870"/>
      <c r="F416" s="466"/>
      <c r="G416" s="920"/>
      <c r="H416" s="2110"/>
      <c r="I416" s="2110"/>
      <c r="J416" s="2110"/>
      <c r="K416" s="2110"/>
      <c r="L416" s="2110"/>
      <c r="M416" s="2110"/>
      <c r="N416" s="2110"/>
      <c r="O416" s="2110"/>
      <c r="P416" s="2110"/>
      <c r="Q416" s="920"/>
      <c r="R416" s="920"/>
      <c r="S416" s="920"/>
      <c r="T416" s="920"/>
      <c r="U416" s="920"/>
      <c r="V416" s="920"/>
      <c r="W416" s="920"/>
      <c r="X416" s="920"/>
      <c r="Y416" s="920"/>
      <c r="Z416" s="920"/>
      <c r="AA416" s="285"/>
      <c r="AB416" s="309"/>
      <c r="AC416" s="310"/>
      <c r="AD416" s="311"/>
    </row>
    <row r="417" spans="1:30">
      <c r="A417" s="152"/>
      <c r="B417" s="593"/>
      <c r="C417" s="593"/>
      <c r="D417" s="160"/>
      <c r="E417" s="1870"/>
      <c r="F417" s="466"/>
      <c r="G417" s="613" t="s">
        <v>810</v>
      </c>
      <c r="H417" s="613"/>
      <c r="I417" s="613"/>
      <c r="J417" s="613"/>
      <c r="K417" s="613"/>
      <c r="L417" s="613"/>
      <c r="M417" s="613"/>
      <c r="N417" s="613"/>
      <c r="O417" s="613"/>
      <c r="P417" s="613"/>
      <c r="Q417" s="613"/>
      <c r="R417" s="613"/>
      <c r="S417" s="613"/>
      <c r="T417" s="613"/>
      <c r="U417" s="613"/>
      <c r="V417" s="613"/>
      <c r="W417" s="613"/>
      <c r="X417" s="613"/>
      <c r="Y417" s="613"/>
      <c r="Z417" s="636"/>
      <c r="AA417" s="285"/>
      <c r="AB417" s="309"/>
      <c r="AC417" s="310"/>
      <c r="AD417" s="311"/>
    </row>
    <row r="418" spans="1:30">
      <c r="A418" s="152"/>
      <c r="B418" s="593"/>
      <c r="C418" s="593"/>
      <c r="D418" s="160"/>
      <c r="E418" s="1870"/>
      <c r="F418" s="466"/>
      <c r="G418" s="1984"/>
      <c r="H418" s="2005"/>
      <c r="I418" s="2005"/>
      <c r="J418" s="2005"/>
      <c r="K418" s="2005"/>
      <c r="L418" s="2005"/>
      <c r="M418" s="2005"/>
      <c r="N418" s="2005"/>
      <c r="O418" s="2005"/>
      <c r="P418" s="2005"/>
      <c r="Q418" s="2005"/>
      <c r="R418" s="2005"/>
      <c r="S418" s="2005"/>
      <c r="T418" s="2005"/>
      <c r="U418" s="2005"/>
      <c r="V418" s="2005"/>
      <c r="W418" s="2005"/>
      <c r="X418" s="2005"/>
      <c r="Y418" s="2005"/>
      <c r="Z418" s="2006"/>
      <c r="AA418" s="455"/>
      <c r="AB418" s="309"/>
      <c r="AC418" s="310"/>
      <c r="AD418" s="311"/>
    </row>
    <row r="419" spans="1:30">
      <c r="A419" s="152"/>
      <c r="B419" s="593"/>
      <c r="C419" s="593"/>
      <c r="D419" s="160"/>
      <c r="E419" s="1870"/>
      <c r="F419" s="466"/>
      <c r="G419" s="2095"/>
      <c r="H419" s="2096"/>
      <c r="I419" s="2096"/>
      <c r="J419" s="2096"/>
      <c r="K419" s="2096"/>
      <c r="L419" s="2096"/>
      <c r="M419" s="2096"/>
      <c r="N419" s="2096"/>
      <c r="O419" s="2096"/>
      <c r="P419" s="2096"/>
      <c r="Q419" s="2096"/>
      <c r="R419" s="2096"/>
      <c r="S419" s="2096"/>
      <c r="T419" s="2096"/>
      <c r="U419" s="2096"/>
      <c r="V419" s="2096"/>
      <c r="W419" s="2096"/>
      <c r="X419" s="2096"/>
      <c r="Y419" s="2096"/>
      <c r="Z419" s="2097"/>
      <c r="AA419" s="628"/>
      <c r="AB419" s="309"/>
      <c r="AC419" s="310"/>
      <c r="AD419" s="311"/>
    </row>
    <row r="420" spans="1:30">
      <c r="A420" s="152"/>
      <c r="B420" s="593"/>
      <c r="C420" s="593"/>
      <c r="D420" s="160"/>
      <c r="E420" s="1870"/>
      <c r="F420" s="466"/>
      <c r="G420" s="2007"/>
      <c r="H420" s="2008"/>
      <c r="I420" s="2008"/>
      <c r="J420" s="2008"/>
      <c r="K420" s="2008"/>
      <c r="L420" s="2008"/>
      <c r="M420" s="2008"/>
      <c r="N420" s="2008"/>
      <c r="O420" s="2008"/>
      <c r="P420" s="2008"/>
      <c r="Q420" s="2008"/>
      <c r="R420" s="2008"/>
      <c r="S420" s="2008"/>
      <c r="T420" s="2008"/>
      <c r="U420" s="2008"/>
      <c r="V420" s="2008"/>
      <c r="W420" s="2008"/>
      <c r="X420" s="2008"/>
      <c r="Y420" s="2008"/>
      <c r="Z420" s="2009"/>
      <c r="AA420" s="455"/>
      <c r="AB420" s="309"/>
      <c r="AC420" s="310"/>
      <c r="AD420" s="311"/>
    </row>
    <row r="421" spans="1:30">
      <c r="A421" s="152"/>
      <c r="B421" s="593"/>
      <c r="C421" s="593"/>
      <c r="D421" s="160"/>
      <c r="E421" s="1870"/>
      <c r="F421" s="466"/>
      <c r="G421" s="2098" t="s">
        <v>723</v>
      </c>
      <c r="H421" s="2098"/>
      <c r="I421" s="2098"/>
      <c r="J421" s="2098"/>
      <c r="K421" s="2098"/>
      <c r="L421" s="2098"/>
      <c r="M421" s="2098"/>
      <c r="N421" s="2098"/>
      <c r="O421" s="2098"/>
      <c r="P421" s="2098"/>
      <c r="Q421" s="2098"/>
      <c r="R421" s="2098"/>
      <c r="S421" s="2098"/>
      <c r="T421" s="2098"/>
      <c r="U421" s="2098"/>
      <c r="V421" s="2098"/>
      <c r="W421" s="2098"/>
      <c r="X421" s="2098"/>
      <c r="Y421" s="2098"/>
      <c r="Z421" s="2098"/>
      <c r="AA421" s="2099"/>
      <c r="AB421" s="309"/>
      <c r="AC421" s="310"/>
      <c r="AD421" s="311"/>
    </row>
    <row r="422" spans="1:30">
      <c r="A422" s="152"/>
      <c r="B422" s="593"/>
      <c r="C422" s="593"/>
      <c r="D422" s="160"/>
      <c r="E422" s="1870"/>
      <c r="F422" s="466"/>
      <c r="G422" s="1984"/>
      <c r="H422" s="2005"/>
      <c r="I422" s="2005"/>
      <c r="J422" s="2005"/>
      <c r="K422" s="2005"/>
      <c r="L422" s="2005"/>
      <c r="M422" s="2005"/>
      <c r="N422" s="2005"/>
      <c r="O422" s="2005"/>
      <c r="P422" s="2005"/>
      <c r="Q422" s="2005"/>
      <c r="R422" s="2005"/>
      <c r="S422" s="2005"/>
      <c r="T422" s="2005"/>
      <c r="U422" s="2005"/>
      <c r="V422" s="2005"/>
      <c r="W422" s="2005"/>
      <c r="X422" s="2005"/>
      <c r="Y422" s="2005"/>
      <c r="Z422" s="2006"/>
      <c r="AA422" s="455"/>
      <c r="AB422" s="309"/>
      <c r="AC422" s="310"/>
      <c r="AD422" s="311"/>
    </row>
    <row r="423" spans="1:30" ht="27.75" customHeight="1">
      <c r="A423" s="152"/>
      <c r="B423" s="593"/>
      <c r="C423" s="593"/>
      <c r="D423" s="160"/>
      <c r="E423" s="1870"/>
      <c r="F423" s="466"/>
      <c r="G423" s="2095"/>
      <c r="H423" s="2096"/>
      <c r="I423" s="2096"/>
      <c r="J423" s="2096"/>
      <c r="K423" s="2096"/>
      <c r="L423" s="2096"/>
      <c r="M423" s="2096"/>
      <c r="N423" s="2096"/>
      <c r="O423" s="2096"/>
      <c r="P423" s="2096"/>
      <c r="Q423" s="2096"/>
      <c r="R423" s="2096"/>
      <c r="S423" s="2096"/>
      <c r="T423" s="2096"/>
      <c r="U423" s="2096"/>
      <c r="V423" s="2096"/>
      <c r="W423" s="2096"/>
      <c r="X423" s="2096"/>
      <c r="Y423" s="2096"/>
      <c r="Z423" s="2097"/>
      <c r="AA423" s="455"/>
      <c r="AB423" s="309"/>
      <c r="AC423" s="310"/>
      <c r="AD423" s="311"/>
    </row>
    <row r="424" spans="1:30">
      <c r="A424" s="152"/>
      <c r="B424" s="593"/>
      <c r="C424" s="593"/>
      <c r="D424" s="160"/>
      <c r="E424" s="588"/>
      <c r="F424" s="496"/>
      <c r="G424" s="2007"/>
      <c r="H424" s="2008"/>
      <c r="I424" s="2008"/>
      <c r="J424" s="2008"/>
      <c r="K424" s="2008"/>
      <c r="L424" s="2008"/>
      <c r="M424" s="2008"/>
      <c r="N424" s="2008"/>
      <c r="O424" s="2008"/>
      <c r="P424" s="2008"/>
      <c r="Q424" s="2008"/>
      <c r="R424" s="2008"/>
      <c r="S424" s="2008"/>
      <c r="T424" s="2008"/>
      <c r="U424" s="2008"/>
      <c r="V424" s="2008"/>
      <c r="W424" s="2008"/>
      <c r="X424" s="2008"/>
      <c r="Y424" s="2008"/>
      <c r="Z424" s="2009"/>
      <c r="AA424" s="497"/>
      <c r="AB424" s="498"/>
      <c r="AC424" s="499"/>
      <c r="AD424" s="500"/>
    </row>
    <row r="425" spans="1:30" s="592" customFormat="1" ht="5.25" customHeight="1">
      <c r="A425" s="576"/>
      <c r="B425" s="581"/>
      <c r="C425" s="581"/>
      <c r="D425" s="570"/>
      <c r="E425" s="576"/>
      <c r="F425" s="449"/>
      <c r="G425" s="501"/>
      <c r="H425" s="501"/>
      <c r="I425" s="501"/>
      <c r="J425" s="501"/>
      <c r="K425" s="501"/>
      <c r="L425" s="501"/>
      <c r="M425" s="501"/>
      <c r="N425" s="501"/>
      <c r="O425" s="501"/>
      <c r="P425" s="501"/>
      <c r="Q425" s="501"/>
      <c r="R425" s="501"/>
      <c r="S425" s="501"/>
      <c r="T425" s="501"/>
      <c r="U425" s="501"/>
      <c r="V425" s="501"/>
      <c r="W425" s="501"/>
      <c r="X425" s="501"/>
      <c r="Y425" s="501"/>
      <c r="Z425" s="501"/>
      <c r="AA425" s="285"/>
      <c r="AB425" s="297"/>
      <c r="AC425" s="298"/>
      <c r="AD425" s="299"/>
    </row>
    <row r="426" spans="1:30" s="592" customFormat="1">
      <c r="A426" s="1304" t="s">
        <v>1253</v>
      </c>
      <c r="B426" s="581">
        <v>24</v>
      </c>
      <c r="C426" s="1264" t="s">
        <v>1254</v>
      </c>
      <c r="D426" s="570" t="s">
        <v>447</v>
      </c>
      <c r="E426" s="1304" t="s">
        <v>1255</v>
      </c>
      <c r="F426" s="157"/>
      <c r="G426" s="1268" t="s">
        <v>71</v>
      </c>
      <c r="H426" s="1268"/>
      <c r="I426" s="1268"/>
      <c r="J426" s="1268"/>
      <c r="K426" s="1268"/>
      <c r="L426" s="1268"/>
      <c r="M426" s="1268"/>
      <c r="N426" s="1246" t="s">
        <v>154</v>
      </c>
      <c r="O426" s="1246"/>
      <c r="P426" s="1246"/>
      <c r="Q426" s="1246"/>
      <c r="R426" s="1246"/>
      <c r="S426" s="1246"/>
      <c r="T426" s="1246"/>
      <c r="U426" s="1246"/>
      <c r="V426" s="1246"/>
      <c r="W426" s="149"/>
      <c r="X426" s="149"/>
      <c r="Y426" s="149"/>
      <c r="Z426" s="149"/>
      <c r="AA426" s="216"/>
      <c r="AB426" s="1261" t="s">
        <v>558</v>
      </c>
      <c r="AC426" s="1262"/>
      <c r="AD426" s="1263"/>
    </row>
    <row r="427" spans="1:30" s="592" customFormat="1">
      <c r="A427" s="1304"/>
      <c r="B427" s="581"/>
      <c r="C427" s="1264"/>
      <c r="D427" s="570"/>
      <c r="E427" s="1304"/>
      <c r="F427" s="157"/>
      <c r="G427" s="1268"/>
      <c r="H427" s="1268"/>
      <c r="I427" s="1268"/>
      <c r="J427" s="1268"/>
      <c r="K427" s="1268"/>
      <c r="L427" s="1268"/>
      <c r="M427" s="1268"/>
      <c r="N427" s="1246"/>
      <c r="O427" s="1246"/>
      <c r="P427" s="1246"/>
      <c r="Q427" s="1246"/>
      <c r="R427" s="1246"/>
      <c r="S427" s="1246"/>
      <c r="T427" s="1246"/>
      <c r="U427" s="1246"/>
      <c r="V427" s="1246"/>
      <c r="W427" s="149"/>
      <c r="X427" s="149"/>
      <c r="Y427" s="149"/>
      <c r="Z427" s="149"/>
      <c r="AA427" s="216"/>
      <c r="AB427" s="1261"/>
      <c r="AC427" s="1262"/>
      <c r="AD427" s="1263"/>
    </row>
    <row r="428" spans="1:30" s="592" customFormat="1">
      <c r="A428" s="576"/>
      <c r="B428" s="581"/>
      <c r="C428" s="1264"/>
      <c r="D428" s="570"/>
      <c r="E428" s="1304"/>
      <c r="F428" s="157"/>
      <c r="G428" s="149"/>
      <c r="H428" s="149"/>
      <c r="I428" s="149"/>
      <c r="J428" s="149"/>
      <c r="K428" s="149"/>
      <c r="L428" s="149"/>
      <c r="M428" s="149"/>
      <c r="N428" s="149"/>
      <c r="O428" s="149"/>
      <c r="P428" s="149"/>
      <c r="Q428" s="149"/>
      <c r="R428" s="149"/>
      <c r="S428" s="149"/>
      <c r="T428" s="149"/>
      <c r="U428" s="149"/>
      <c r="V428" s="149"/>
      <c r="W428" s="149"/>
      <c r="X428" s="149"/>
      <c r="Y428" s="149"/>
      <c r="Z428" s="149"/>
      <c r="AA428" s="216"/>
      <c r="AB428" s="619"/>
      <c r="AC428" s="150"/>
      <c r="AD428" s="151"/>
    </row>
    <row r="429" spans="1:30" s="592" customFormat="1">
      <c r="A429" s="576"/>
      <c r="B429" s="581"/>
      <c r="C429" s="581"/>
      <c r="D429" s="570"/>
      <c r="E429" s="1304"/>
      <c r="F429" s="157"/>
      <c r="G429" s="623" t="s">
        <v>197</v>
      </c>
      <c r="H429" s="623"/>
      <c r="I429" s="623"/>
      <c r="J429" s="623"/>
      <c r="K429" s="623"/>
      <c r="L429" s="623"/>
      <c r="M429" s="623"/>
      <c r="N429" s="623"/>
      <c r="O429" s="623"/>
      <c r="P429" s="623"/>
      <c r="Q429" s="623"/>
      <c r="R429" s="623"/>
      <c r="S429" s="623"/>
      <c r="T429" s="623"/>
      <c r="U429" s="623"/>
      <c r="V429" s="623"/>
      <c r="W429" s="623"/>
      <c r="X429" s="623"/>
      <c r="Y429" s="623"/>
      <c r="Z429" s="623"/>
      <c r="AA429" s="624"/>
      <c r="AB429" s="619"/>
      <c r="AC429" s="150"/>
      <c r="AD429" s="151"/>
    </row>
    <row r="430" spans="1:30" s="592" customFormat="1">
      <c r="A430" s="576"/>
      <c r="B430" s="581"/>
      <c r="C430" s="581"/>
      <c r="D430" s="570"/>
      <c r="E430" s="1304"/>
      <c r="F430" s="157"/>
      <c r="G430" s="2020"/>
      <c r="H430" s="2021"/>
      <c r="I430" s="2021"/>
      <c r="J430" s="2021"/>
      <c r="K430" s="2021"/>
      <c r="L430" s="2021"/>
      <c r="M430" s="2021"/>
      <c r="N430" s="2021"/>
      <c r="O430" s="2021"/>
      <c r="P430" s="2021"/>
      <c r="Q430" s="2021"/>
      <c r="R430" s="2021"/>
      <c r="S430" s="2021"/>
      <c r="T430" s="2021"/>
      <c r="U430" s="2021"/>
      <c r="V430" s="2021"/>
      <c r="W430" s="2021"/>
      <c r="X430" s="2021"/>
      <c r="Y430" s="2021"/>
      <c r="Z430" s="2022"/>
      <c r="AA430" s="624"/>
      <c r="AB430" s="619"/>
      <c r="AC430" s="150"/>
      <c r="AD430" s="151"/>
    </row>
    <row r="431" spans="1:30" s="592" customFormat="1">
      <c r="A431" s="576"/>
      <c r="B431" s="581"/>
      <c r="C431" s="581"/>
      <c r="D431" s="570"/>
      <c r="E431" s="1304"/>
      <c r="F431" s="157"/>
      <c r="G431" s="2111"/>
      <c r="H431" s="2112"/>
      <c r="I431" s="2112"/>
      <c r="J431" s="2112"/>
      <c r="K431" s="2112"/>
      <c r="L431" s="2112"/>
      <c r="M431" s="2112"/>
      <c r="N431" s="2112"/>
      <c r="O431" s="2112"/>
      <c r="P431" s="2112"/>
      <c r="Q431" s="2112"/>
      <c r="R431" s="2112"/>
      <c r="S431" s="2112"/>
      <c r="T431" s="2112"/>
      <c r="U431" s="2112"/>
      <c r="V431" s="2112"/>
      <c r="W431" s="2112"/>
      <c r="X431" s="2112"/>
      <c r="Y431" s="2112"/>
      <c r="Z431" s="2113"/>
      <c r="AA431" s="624"/>
      <c r="AB431" s="619"/>
      <c r="AC431" s="150"/>
      <c r="AD431" s="151"/>
    </row>
    <row r="432" spans="1:30" s="592" customFormat="1">
      <c r="A432" s="576"/>
      <c r="B432" s="581"/>
      <c r="C432" s="581"/>
      <c r="D432" s="570"/>
      <c r="E432" s="1304"/>
      <c r="F432" s="157"/>
      <c r="G432" s="2111"/>
      <c r="H432" s="2112"/>
      <c r="I432" s="2112"/>
      <c r="J432" s="2112"/>
      <c r="K432" s="2112"/>
      <c r="L432" s="2112"/>
      <c r="M432" s="2112"/>
      <c r="N432" s="2112"/>
      <c r="O432" s="2112"/>
      <c r="P432" s="2112"/>
      <c r="Q432" s="2112"/>
      <c r="R432" s="2112"/>
      <c r="S432" s="2112"/>
      <c r="T432" s="2112"/>
      <c r="U432" s="2112"/>
      <c r="V432" s="2112"/>
      <c r="W432" s="2112"/>
      <c r="X432" s="2112"/>
      <c r="Y432" s="2112"/>
      <c r="Z432" s="2113"/>
      <c r="AA432" s="624"/>
      <c r="AB432" s="619"/>
      <c r="AC432" s="150"/>
      <c r="AD432" s="151"/>
    </row>
    <row r="433" spans="1:30" s="592" customFormat="1">
      <c r="A433" s="576"/>
      <c r="B433" s="581"/>
      <c r="C433" s="581"/>
      <c r="D433" s="570"/>
      <c r="E433" s="576"/>
      <c r="F433" s="157"/>
      <c r="G433" s="2023"/>
      <c r="H433" s="2024"/>
      <c r="I433" s="2024"/>
      <c r="J433" s="2024"/>
      <c r="K433" s="2024"/>
      <c r="L433" s="2024"/>
      <c r="M433" s="2024"/>
      <c r="N433" s="2024"/>
      <c r="O433" s="2024"/>
      <c r="P433" s="2024"/>
      <c r="Q433" s="2024"/>
      <c r="R433" s="2024"/>
      <c r="S433" s="2024"/>
      <c r="T433" s="2024"/>
      <c r="U433" s="2024"/>
      <c r="V433" s="2024"/>
      <c r="W433" s="2024"/>
      <c r="X433" s="2024"/>
      <c r="Y433" s="2024"/>
      <c r="Z433" s="2025"/>
      <c r="AA433" s="624"/>
      <c r="AB433" s="619"/>
      <c r="AC433" s="150"/>
      <c r="AD433" s="151"/>
    </row>
    <row r="434" spans="1:30" s="592" customFormat="1">
      <c r="A434" s="576"/>
      <c r="B434" s="581"/>
      <c r="C434" s="581"/>
      <c r="D434" s="570"/>
      <c r="E434" s="576"/>
      <c r="F434" s="157"/>
      <c r="G434" s="2114" t="s">
        <v>198</v>
      </c>
      <c r="H434" s="2115"/>
      <c r="I434" s="2115"/>
      <c r="J434" s="2115"/>
      <c r="K434" s="2115"/>
      <c r="L434" s="2115"/>
      <c r="M434" s="2115"/>
      <c r="N434" s="2115"/>
      <c r="O434" s="2115"/>
      <c r="P434" s="2115"/>
      <c r="Q434" s="2115"/>
      <c r="R434" s="2115"/>
      <c r="S434" s="2115"/>
      <c r="T434" s="2115"/>
      <c r="U434" s="2115"/>
      <c r="V434" s="2115"/>
      <c r="W434" s="2115"/>
      <c r="X434" s="2115"/>
      <c r="Y434" s="2115"/>
      <c r="Z434" s="2115"/>
      <c r="AA434" s="2116"/>
      <c r="AB434" s="619"/>
      <c r="AC434" s="150"/>
      <c r="AD434" s="151"/>
    </row>
    <row r="435" spans="1:30" s="592" customFormat="1">
      <c r="A435" s="576"/>
      <c r="B435" s="581"/>
      <c r="C435" s="581"/>
      <c r="D435" s="570"/>
      <c r="E435" s="576"/>
      <c r="F435" s="157"/>
      <c r="G435" s="1984"/>
      <c r="H435" s="2005"/>
      <c r="I435" s="2005"/>
      <c r="J435" s="2005"/>
      <c r="K435" s="2005"/>
      <c r="L435" s="2005"/>
      <c r="M435" s="2005"/>
      <c r="N435" s="2005"/>
      <c r="O435" s="2005"/>
      <c r="P435" s="2005"/>
      <c r="Q435" s="2005"/>
      <c r="R435" s="2005"/>
      <c r="S435" s="2005"/>
      <c r="T435" s="2005"/>
      <c r="U435" s="2005"/>
      <c r="V435" s="2005"/>
      <c r="W435" s="2005"/>
      <c r="X435" s="2005"/>
      <c r="Y435" s="2005"/>
      <c r="Z435" s="2006"/>
      <c r="AA435" s="603"/>
      <c r="AB435" s="619"/>
      <c r="AC435" s="150"/>
      <c r="AD435" s="151"/>
    </row>
    <row r="436" spans="1:30" s="592" customFormat="1">
      <c r="A436" s="576"/>
      <c r="B436" s="581"/>
      <c r="C436" s="581"/>
      <c r="D436" s="570"/>
      <c r="E436" s="576"/>
      <c r="F436" s="157"/>
      <c r="G436" s="2095"/>
      <c r="H436" s="2096"/>
      <c r="I436" s="2096"/>
      <c r="J436" s="2096"/>
      <c r="K436" s="2096"/>
      <c r="L436" s="2096"/>
      <c r="M436" s="2096"/>
      <c r="N436" s="2096"/>
      <c r="O436" s="2096"/>
      <c r="P436" s="2096"/>
      <c r="Q436" s="2096"/>
      <c r="R436" s="2096"/>
      <c r="S436" s="2096"/>
      <c r="T436" s="2096"/>
      <c r="U436" s="2096"/>
      <c r="V436" s="2096"/>
      <c r="W436" s="2096"/>
      <c r="X436" s="2096"/>
      <c r="Y436" s="2096"/>
      <c r="Z436" s="2097"/>
      <c r="AA436" s="603"/>
      <c r="AB436" s="619"/>
      <c r="AC436" s="150"/>
      <c r="AD436" s="151"/>
    </row>
    <row r="437" spans="1:30" s="592" customFormat="1">
      <c r="A437" s="576"/>
      <c r="B437" s="581"/>
      <c r="C437" s="581"/>
      <c r="D437" s="570"/>
      <c r="E437" s="576"/>
      <c r="F437" s="157"/>
      <c r="G437" s="2007"/>
      <c r="H437" s="2008"/>
      <c r="I437" s="2008"/>
      <c r="J437" s="2008"/>
      <c r="K437" s="2008"/>
      <c r="L437" s="2008"/>
      <c r="M437" s="2008"/>
      <c r="N437" s="2008"/>
      <c r="O437" s="2008"/>
      <c r="P437" s="2008"/>
      <c r="Q437" s="2008"/>
      <c r="R437" s="2008"/>
      <c r="S437" s="2008"/>
      <c r="T437" s="2008"/>
      <c r="U437" s="2008"/>
      <c r="V437" s="2008"/>
      <c r="W437" s="2008"/>
      <c r="X437" s="2008"/>
      <c r="Y437" s="2008"/>
      <c r="Z437" s="2009"/>
      <c r="AA437" s="603"/>
      <c r="AB437" s="619"/>
      <c r="AC437" s="150"/>
      <c r="AD437" s="151"/>
    </row>
    <row r="438" spans="1:30" s="592" customFormat="1" ht="5.25" customHeight="1">
      <c r="A438" s="576"/>
      <c r="B438" s="581"/>
      <c r="C438" s="581"/>
      <c r="D438" s="570"/>
      <c r="E438" s="576"/>
      <c r="F438" s="157"/>
      <c r="G438" s="149"/>
      <c r="H438" s="149"/>
      <c r="I438" s="149"/>
      <c r="J438" s="149"/>
      <c r="K438" s="149"/>
      <c r="L438" s="149"/>
      <c r="M438" s="149"/>
      <c r="N438" s="149"/>
      <c r="O438" s="149"/>
      <c r="P438" s="149"/>
      <c r="Q438" s="149"/>
      <c r="R438" s="149"/>
      <c r="S438" s="149"/>
      <c r="T438" s="149"/>
      <c r="U438" s="149"/>
      <c r="V438" s="149"/>
      <c r="W438" s="149"/>
      <c r="X438" s="149"/>
      <c r="Y438" s="149"/>
      <c r="Z438" s="149"/>
      <c r="AA438" s="216"/>
      <c r="AB438" s="619"/>
      <c r="AC438" s="150"/>
      <c r="AD438" s="151"/>
    </row>
    <row r="439" spans="1:30" s="592" customFormat="1">
      <c r="A439" s="576"/>
      <c r="B439" s="581">
        <v>25</v>
      </c>
      <c r="C439" s="1264" t="s">
        <v>582</v>
      </c>
      <c r="D439" s="570" t="s">
        <v>447</v>
      </c>
      <c r="E439" s="1304" t="s">
        <v>1256</v>
      </c>
      <c r="F439" s="157"/>
      <c r="G439" s="1268" t="s">
        <v>71</v>
      </c>
      <c r="H439" s="1268"/>
      <c r="I439" s="1268"/>
      <c r="J439" s="1268"/>
      <c r="K439" s="1268"/>
      <c r="L439" s="1268"/>
      <c r="M439" s="1268"/>
      <c r="N439" s="1246" t="s">
        <v>154</v>
      </c>
      <c r="O439" s="1246"/>
      <c r="P439" s="1246"/>
      <c r="Q439" s="1246"/>
      <c r="R439" s="1246"/>
      <c r="S439" s="1246"/>
      <c r="T439" s="1246"/>
      <c r="U439" s="1246"/>
      <c r="V439" s="1246"/>
      <c r="W439" s="149"/>
      <c r="X439" s="149"/>
      <c r="Y439" s="149"/>
      <c r="Z439" s="149"/>
      <c r="AA439" s="216"/>
      <c r="AB439" s="1261" t="s">
        <v>558</v>
      </c>
      <c r="AC439" s="1262"/>
      <c r="AD439" s="1263"/>
    </row>
    <row r="440" spans="1:30" s="592" customFormat="1">
      <c r="A440" s="576"/>
      <c r="B440" s="581"/>
      <c r="C440" s="1264"/>
      <c r="D440" s="570"/>
      <c r="E440" s="1304"/>
      <c r="F440" s="157"/>
      <c r="G440" s="1268"/>
      <c r="H440" s="1268"/>
      <c r="I440" s="1268"/>
      <c r="J440" s="1268"/>
      <c r="K440" s="1268"/>
      <c r="L440" s="1268"/>
      <c r="M440" s="1268"/>
      <c r="N440" s="1246"/>
      <c r="O440" s="1246"/>
      <c r="P440" s="1246"/>
      <c r="Q440" s="1246"/>
      <c r="R440" s="1246"/>
      <c r="S440" s="1246"/>
      <c r="T440" s="1246"/>
      <c r="U440" s="1246"/>
      <c r="V440" s="1246"/>
      <c r="W440" s="149"/>
      <c r="X440" s="149"/>
      <c r="Y440" s="149"/>
      <c r="Z440" s="149"/>
      <c r="AA440" s="216"/>
      <c r="AB440" s="1261"/>
      <c r="AC440" s="1262"/>
      <c r="AD440" s="1263"/>
    </row>
    <row r="441" spans="1:30" s="592" customFormat="1">
      <c r="A441" s="576"/>
      <c r="B441" s="581"/>
      <c r="C441" s="1264"/>
      <c r="D441" s="570"/>
      <c r="E441" s="1304"/>
      <c r="F441" s="157"/>
      <c r="G441" s="149"/>
      <c r="H441" s="149"/>
      <c r="I441" s="149"/>
      <c r="J441" s="149"/>
      <c r="K441" s="149"/>
      <c r="L441" s="149"/>
      <c r="M441" s="149"/>
      <c r="N441" s="149"/>
      <c r="O441" s="149"/>
      <c r="P441" s="149"/>
      <c r="Q441" s="149"/>
      <c r="R441" s="149"/>
      <c r="S441" s="149"/>
      <c r="T441" s="149"/>
      <c r="U441" s="149"/>
      <c r="V441" s="149"/>
      <c r="W441" s="149"/>
      <c r="X441" s="149"/>
      <c r="Y441" s="149"/>
      <c r="Z441" s="149"/>
      <c r="AA441" s="216"/>
      <c r="AB441" s="619"/>
      <c r="AC441" s="150"/>
      <c r="AD441" s="151"/>
    </row>
    <row r="442" spans="1:30" s="592" customFormat="1">
      <c r="A442" s="576"/>
      <c r="B442" s="581"/>
      <c r="C442" s="581"/>
      <c r="D442" s="570"/>
      <c r="E442" s="1304"/>
      <c r="F442" s="157"/>
      <c r="G442" s="1951" t="s">
        <v>583</v>
      </c>
      <c r="H442" s="1951"/>
      <c r="I442" s="1951"/>
      <c r="J442" s="1951"/>
      <c r="K442" s="1951"/>
      <c r="L442" s="1951"/>
      <c r="M442" s="1951"/>
      <c r="N442" s="1951"/>
      <c r="O442" s="1951"/>
      <c r="P442" s="1951"/>
      <c r="Q442" s="1951"/>
      <c r="R442" s="1951"/>
      <c r="S442" s="1951"/>
      <c r="T442" s="1951"/>
      <c r="U442" s="1951"/>
      <c r="V442" s="1951"/>
      <c r="W442" s="1951"/>
      <c r="X442" s="1951"/>
      <c r="Y442" s="1951"/>
      <c r="Z442" s="1951"/>
      <c r="AA442" s="216"/>
      <c r="AB442" s="619"/>
      <c r="AC442" s="150"/>
      <c r="AD442" s="151"/>
    </row>
    <row r="443" spans="1:30" s="592" customFormat="1">
      <c r="A443" s="576"/>
      <c r="B443" s="581"/>
      <c r="C443" s="581"/>
      <c r="D443" s="570"/>
      <c r="E443" s="576"/>
      <c r="F443" s="157"/>
      <c r="G443" s="1984"/>
      <c r="H443" s="2005"/>
      <c r="I443" s="2005"/>
      <c r="J443" s="2005"/>
      <c r="K443" s="2005"/>
      <c r="L443" s="2005"/>
      <c r="M443" s="2005"/>
      <c r="N443" s="2005"/>
      <c r="O443" s="2005"/>
      <c r="P443" s="2005"/>
      <c r="Q443" s="2005"/>
      <c r="R443" s="2005"/>
      <c r="S443" s="2005"/>
      <c r="T443" s="2005"/>
      <c r="U443" s="2005"/>
      <c r="V443" s="2005"/>
      <c r="W443" s="2005"/>
      <c r="X443" s="2005"/>
      <c r="Y443" s="2005"/>
      <c r="Z443" s="2006"/>
      <c r="AA443" s="216"/>
      <c r="AB443" s="619"/>
      <c r="AC443" s="150"/>
      <c r="AD443" s="151"/>
    </row>
    <row r="444" spans="1:30" s="592" customFormat="1">
      <c r="A444" s="576"/>
      <c r="B444" s="581"/>
      <c r="C444" s="581"/>
      <c r="D444" s="570"/>
      <c r="E444" s="576"/>
      <c r="F444" s="157"/>
      <c r="G444" s="2095"/>
      <c r="H444" s="2096"/>
      <c r="I444" s="2096"/>
      <c r="J444" s="2096"/>
      <c r="K444" s="2096"/>
      <c r="L444" s="2096"/>
      <c r="M444" s="2096"/>
      <c r="N444" s="2096"/>
      <c r="O444" s="2096"/>
      <c r="P444" s="2096"/>
      <c r="Q444" s="2096"/>
      <c r="R444" s="2096"/>
      <c r="S444" s="2096"/>
      <c r="T444" s="2096"/>
      <c r="U444" s="2096"/>
      <c r="V444" s="2096"/>
      <c r="W444" s="2096"/>
      <c r="X444" s="2096"/>
      <c r="Y444" s="2096"/>
      <c r="Z444" s="2097"/>
      <c r="AA444" s="216"/>
      <c r="AB444" s="619"/>
      <c r="AC444" s="150"/>
      <c r="AD444" s="151"/>
    </row>
    <row r="445" spans="1:30" s="592" customFormat="1">
      <c r="A445" s="576"/>
      <c r="B445" s="581"/>
      <c r="C445" s="581"/>
      <c r="D445" s="570"/>
      <c r="E445" s="576"/>
      <c r="F445" s="157"/>
      <c r="G445" s="2007"/>
      <c r="H445" s="2008"/>
      <c r="I445" s="2008"/>
      <c r="J445" s="2008"/>
      <c r="K445" s="2008"/>
      <c r="L445" s="2008"/>
      <c r="M445" s="2008"/>
      <c r="N445" s="2008"/>
      <c r="O445" s="2008"/>
      <c r="P445" s="2008"/>
      <c r="Q445" s="2008"/>
      <c r="R445" s="2008"/>
      <c r="S445" s="2008"/>
      <c r="T445" s="2008"/>
      <c r="U445" s="2008"/>
      <c r="V445" s="2008"/>
      <c r="W445" s="2008"/>
      <c r="X445" s="2008"/>
      <c r="Y445" s="2008"/>
      <c r="Z445" s="2009"/>
      <c r="AA445" s="216"/>
      <c r="AB445" s="619"/>
      <c r="AC445" s="150"/>
      <c r="AD445" s="151"/>
    </row>
    <row r="446" spans="1:30" s="393" customFormat="1" ht="47.25" customHeight="1">
      <c r="A446" s="598"/>
      <c r="B446" s="585"/>
      <c r="C446" s="585"/>
      <c r="D446" s="379"/>
      <c r="E446" s="598"/>
      <c r="F446" s="372"/>
      <c r="G446" s="241"/>
      <c r="H446" s="241"/>
      <c r="I446" s="241"/>
      <c r="J446" s="241"/>
      <c r="K446" s="241"/>
      <c r="L446" s="241"/>
      <c r="M446" s="241"/>
      <c r="N446" s="241"/>
      <c r="O446" s="241"/>
      <c r="P446" s="241"/>
      <c r="Q446" s="241"/>
      <c r="R446" s="241"/>
      <c r="S446" s="241"/>
      <c r="T446" s="241"/>
      <c r="U446" s="241"/>
      <c r="V446" s="241"/>
      <c r="W446" s="241"/>
      <c r="X446" s="241"/>
      <c r="Y446" s="241"/>
      <c r="Z446" s="241"/>
      <c r="AA446" s="373"/>
      <c r="AB446" s="242"/>
      <c r="AC446" s="243"/>
      <c r="AD446" s="244"/>
    </row>
    <row r="447" spans="1:30" s="769" customFormat="1" ht="5.25" customHeight="1">
      <c r="A447" s="747"/>
      <c r="B447" s="742"/>
      <c r="C447" s="742"/>
      <c r="D447" s="743"/>
      <c r="E447" s="747"/>
      <c r="F447" s="157"/>
      <c r="G447" s="149"/>
      <c r="H447" s="149"/>
      <c r="I447" s="149"/>
      <c r="J447" s="149"/>
      <c r="K447" s="149"/>
      <c r="L447" s="149"/>
      <c r="M447" s="149"/>
      <c r="N447" s="241"/>
      <c r="O447" s="241"/>
      <c r="P447" s="241"/>
      <c r="Q447" s="241"/>
      <c r="R447" s="241"/>
      <c r="S447" s="241"/>
      <c r="T447" s="241"/>
      <c r="U447" s="241"/>
      <c r="V447" s="241"/>
      <c r="W447" s="149"/>
      <c r="X447" s="149"/>
      <c r="Y447" s="149"/>
      <c r="Z447" s="149"/>
      <c r="AA447" s="216"/>
      <c r="AB447" s="785"/>
      <c r="AC447" s="150"/>
      <c r="AD447" s="151"/>
    </row>
    <row r="448" spans="1:30" s="592" customFormat="1">
      <c r="A448" s="576"/>
      <c r="B448" s="581">
        <v>26</v>
      </c>
      <c r="C448" s="1264" t="s">
        <v>584</v>
      </c>
      <c r="D448" s="570" t="s">
        <v>357</v>
      </c>
      <c r="E448" s="1304" t="s">
        <v>1099</v>
      </c>
      <c r="F448" s="157"/>
      <c r="G448" s="1268" t="s">
        <v>71</v>
      </c>
      <c r="H448" s="1268"/>
      <c r="I448" s="1268"/>
      <c r="J448" s="1268"/>
      <c r="K448" s="1268"/>
      <c r="L448" s="1268"/>
      <c r="M448" s="1268"/>
      <c r="N448" s="1246" t="s">
        <v>154</v>
      </c>
      <c r="O448" s="1246"/>
      <c r="P448" s="1246"/>
      <c r="Q448" s="1246"/>
      <c r="R448" s="1246"/>
      <c r="S448" s="1246"/>
      <c r="T448" s="1246"/>
      <c r="U448" s="1246"/>
      <c r="V448" s="1246"/>
      <c r="W448" s="149"/>
      <c r="X448" s="149"/>
      <c r="Y448" s="149"/>
      <c r="Z448" s="149"/>
      <c r="AA448" s="216"/>
      <c r="AB448" s="1261" t="s">
        <v>558</v>
      </c>
      <c r="AC448" s="1262"/>
      <c r="AD448" s="1263"/>
    </row>
    <row r="449" spans="1:30" s="592" customFormat="1">
      <c r="A449" s="576"/>
      <c r="B449" s="581"/>
      <c r="C449" s="1264"/>
      <c r="D449" s="570"/>
      <c r="E449" s="1304"/>
      <c r="F449" s="157"/>
      <c r="G449" s="1268"/>
      <c r="H449" s="1268"/>
      <c r="I449" s="1268"/>
      <c r="J449" s="1268"/>
      <c r="K449" s="1268"/>
      <c r="L449" s="1268"/>
      <c r="M449" s="1268"/>
      <c r="N449" s="1246"/>
      <c r="O449" s="1246"/>
      <c r="P449" s="1246"/>
      <c r="Q449" s="1246"/>
      <c r="R449" s="1246"/>
      <c r="S449" s="1246"/>
      <c r="T449" s="1246"/>
      <c r="U449" s="1246"/>
      <c r="V449" s="1246"/>
      <c r="W449" s="149"/>
      <c r="X449" s="149"/>
      <c r="Y449" s="149"/>
      <c r="Z449" s="149"/>
      <c r="AA449" s="216"/>
      <c r="AB449" s="1261"/>
      <c r="AC449" s="1262"/>
      <c r="AD449" s="1263"/>
    </row>
    <row r="450" spans="1:30" s="592" customFormat="1">
      <c r="A450" s="576"/>
      <c r="B450" s="581"/>
      <c r="C450" s="1264"/>
      <c r="D450" s="570"/>
      <c r="E450" s="1304"/>
      <c r="F450" s="157"/>
      <c r="G450" s="149"/>
      <c r="H450" s="149"/>
      <c r="I450" s="149"/>
      <c r="J450" s="149"/>
      <c r="K450" s="149"/>
      <c r="L450" s="149"/>
      <c r="M450" s="149"/>
      <c r="N450" s="149"/>
      <c r="O450" s="149"/>
      <c r="P450" s="149"/>
      <c r="Q450" s="149"/>
      <c r="R450" s="149"/>
      <c r="S450" s="149"/>
      <c r="T450" s="149"/>
      <c r="U450" s="149"/>
      <c r="V450" s="149"/>
      <c r="W450" s="149"/>
      <c r="X450" s="149"/>
      <c r="Y450" s="149"/>
      <c r="Z450" s="149"/>
      <c r="AA450" s="216"/>
      <c r="AB450" s="619"/>
      <c r="AC450" s="150"/>
      <c r="AD450" s="151"/>
    </row>
    <row r="451" spans="1:30" s="592" customFormat="1">
      <c r="A451" s="576"/>
      <c r="B451" s="581"/>
      <c r="C451" s="1264"/>
      <c r="D451" s="570"/>
      <c r="E451" s="1304"/>
      <c r="F451" s="157"/>
      <c r="G451" s="2117" t="s">
        <v>234</v>
      </c>
      <c r="H451" s="2117"/>
      <c r="I451" s="2117"/>
      <c r="J451" s="2117"/>
      <c r="K451" s="2117"/>
      <c r="L451" s="2117"/>
      <c r="M451" s="2117"/>
      <c r="N451" s="2117"/>
      <c r="O451" s="2117"/>
      <c r="P451" s="2117"/>
      <c r="Q451" s="2117"/>
      <c r="R451" s="2117"/>
      <c r="S451" s="2117"/>
      <c r="T451" s="2117"/>
      <c r="U451" s="2117"/>
      <c r="V451" s="2118"/>
      <c r="W451" s="1142" t="s">
        <v>199</v>
      </c>
      <c r="X451" s="1143"/>
      <c r="Y451" s="1143"/>
      <c r="Z451" s="1144"/>
      <c r="AA451" s="624"/>
      <c r="AB451" s="619"/>
      <c r="AC451" s="150"/>
      <c r="AD451" s="151"/>
    </row>
    <row r="452" spans="1:30" s="592" customFormat="1">
      <c r="A452" s="576"/>
      <c r="B452" s="581"/>
      <c r="C452" s="581"/>
      <c r="D452" s="570"/>
      <c r="E452" s="1304"/>
      <c r="F452" s="157"/>
      <c r="G452" s="623"/>
      <c r="H452" s="623"/>
      <c r="I452" s="623"/>
      <c r="J452" s="623"/>
      <c r="K452" s="623"/>
      <c r="L452" s="623"/>
      <c r="M452" s="623"/>
      <c r="N452" s="623"/>
      <c r="O452" s="623"/>
      <c r="P452" s="623"/>
      <c r="Q452" s="623"/>
      <c r="R452" s="623"/>
      <c r="S452" s="623"/>
      <c r="T452" s="623"/>
      <c r="U452" s="623"/>
      <c r="V452" s="560"/>
      <c r="W452" s="560"/>
      <c r="X452" s="560"/>
      <c r="Y452" s="560"/>
      <c r="Z452" s="560"/>
      <c r="AA452" s="624"/>
      <c r="AB452" s="619"/>
      <c r="AC452" s="150"/>
      <c r="AD452" s="151"/>
    </row>
    <row r="453" spans="1:30" s="592" customFormat="1">
      <c r="A453" s="576"/>
      <c r="B453" s="581"/>
      <c r="C453" s="581"/>
      <c r="D453" s="570"/>
      <c r="E453" s="1304"/>
      <c r="F453" s="157"/>
      <c r="G453" s="209" t="s">
        <v>719</v>
      </c>
      <c r="H453" s="460"/>
      <c r="I453" s="460"/>
      <c r="J453" s="460"/>
      <c r="K453" s="460"/>
      <c r="L453" s="460"/>
      <c r="M453" s="460"/>
      <c r="N453" s="460"/>
      <c r="O453" s="460"/>
      <c r="P453" s="460"/>
      <c r="Q453" s="460"/>
      <c r="R453" s="460"/>
      <c r="S453" s="460"/>
      <c r="T453" s="460"/>
      <c r="U453" s="460"/>
      <c r="V453" s="460"/>
      <c r="W453" s="460"/>
      <c r="X453" s="460"/>
      <c r="Y453" s="460"/>
      <c r="Z453" s="460"/>
      <c r="AA453" s="624"/>
      <c r="AB453" s="619"/>
      <c r="AC453" s="150"/>
      <c r="AD453" s="151"/>
    </row>
    <row r="454" spans="1:30" s="592" customFormat="1">
      <c r="A454" s="576"/>
      <c r="B454" s="581"/>
      <c r="C454" s="581"/>
      <c r="D454" s="570"/>
      <c r="E454" s="1304"/>
      <c r="F454" s="157"/>
      <c r="G454" s="461" t="s">
        <v>1257</v>
      </c>
      <c r="H454" s="461"/>
      <c r="I454" s="461"/>
      <c r="J454" s="461"/>
      <c r="K454" s="461"/>
      <c r="L454" s="461"/>
      <c r="M454" s="461"/>
      <c r="N454" s="461"/>
      <c r="O454" s="461"/>
      <c r="P454" s="461"/>
      <c r="Q454" s="461"/>
      <c r="R454" s="461"/>
      <c r="S454" s="461"/>
      <c r="T454" s="461"/>
      <c r="U454" s="461"/>
      <c r="V454" s="461"/>
      <c r="W454" s="461"/>
      <c r="X454" s="461"/>
      <c r="Y454" s="461"/>
      <c r="Z454" s="461"/>
      <c r="AA454" s="624"/>
      <c r="AB454" s="619"/>
      <c r="AC454" s="150"/>
      <c r="AD454" s="151"/>
    </row>
    <row r="455" spans="1:30" s="592" customFormat="1">
      <c r="A455" s="576"/>
      <c r="B455" s="581"/>
      <c r="C455" s="581"/>
      <c r="D455" s="570"/>
      <c r="E455" s="1304"/>
      <c r="F455" s="157"/>
      <c r="G455" s="2119" t="s">
        <v>720</v>
      </c>
      <c r="H455" s="2120"/>
      <c r="I455" s="2120"/>
      <c r="J455" s="2120"/>
      <c r="K455" s="2120"/>
      <c r="L455" s="2120"/>
      <c r="M455" s="2120"/>
      <c r="N455" s="2120"/>
      <c r="O455" s="2120"/>
      <c r="P455" s="2120"/>
      <c r="Q455" s="2121" t="s">
        <v>721</v>
      </c>
      <c r="R455" s="2120"/>
      <c r="S455" s="2120"/>
      <c r="T455" s="2120"/>
      <c r="U455" s="2120"/>
      <c r="V455" s="2120"/>
      <c r="W455" s="2120"/>
      <c r="X455" s="2120"/>
      <c r="Y455" s="2120"/>
      <c r="Z455" s="2122"/>
      <c r="AA455" s="624"/>
      <c r="AB455" s="619"/>
      <c r="AC455" s="150"/>
      <c r="AD455" s="151"/>
    </row>
    <row r="456" spans="1:30" s="592" customFormat="1">
      <c r="A456" s="576"/>
      <c r="B456" s="581"/>
      <c r="C456" s="581"/>
      <c r="D456" s="570"/>
      <c r="E456" s="1304"/>
      <c r="F456" s="157"/>
      <c r="G456" s="2119" t="s">
        <v>11</v>
      </c>
      <c r="H456" s="2120"/>
      <c r="I456" s="2120"/>
      <c r="J456" s="2120"/>
      <c r="K456" s="2120"/>
      <c r="L456" s="2119" t="s">
        <v>4</v>
      </c>
      <c r="M456" s="2120"/>
      <c r="N456" s="2120"/>
      <c r="O456" s="2120"/>
      <c r="P456" s="2120"/>
      <c r="Q456" s="2121" t="s">
        <v>11</v>
      </c>
      <c r="R456" s="2120"/>
      <c r="S456" s="2120"/>
      <c r="T456" s="2120"/>
      <c r="U456" s="2120"/>
      <c r="V456" s="2119" t="s">
        <v>4</v>
      </c>
      <c r="W456" s="2120"/>
      <c r="X456" s="2120"/>
      <c r="Y456" s="2120"/>
      <c r="Z456" s="2122"/>
      <c r="AA456" s="624"/>
      <c r="AB456" s="619"/>
      <c r="AC456" s="150"/>
      <c r="AD456" s="151"/>
    </row>
    <row r="457" spans="1:30" s="592" customFormat="1">
      <c r="A457" s="576"/>
      <c r="B457" s="581"/>
      <c r="C457" s="581"/>
      <c r="D457" s="570"/>
      <c r="E457" s="1304"/>
      <c r="F457" s="157"/>
      <c r="G457" s="2119" t="s">
        <v>722</v>
      </c>
      <c r="H457" s="2120"/>
      <c r="I457" s="2120"/>
      <c r="J457" s="2120"/>
      <c r="K457" s="2122"/>
      <c r="L457" s="2119" t="s">
        <v>722</v>
      </c>
      <c r="M457" s="2120"/>
      <c r="N457" s="2120"/>
      <c r="O457" s="2120"/>
      <c r="P457" s="2120"/>
      <c r="Q457" s="2121" t="s">
        <v>722</v>
      </c>
      <c r="R457" s="2120"/>
      <c r="S457" s="2120"/>
      <c r="T457" s="2120"/>
      <c r="U457" s="2122"/>
      <c r="V457" s="2119" t="s">
        <v>722</v>
      </c>
      <c r="W457" s="2120"/>
      <c r="X457" s="2120"/>
      <c r="Y457" s="2120"/>
      <c r="Z457" s="2122"/>
      <c r="AA457" s="624"/>
      <c r="AB457" s="619"/>
      <c r="AC457" s="150"/>
      <c r="AD457" s="151"/>
    </row>
    <row r="458" spans="1:30" s="592" customFormat="1">
      <c r="A458" s="576"/>
      <c r="B458" s="581"/>
      <c r="C458" s="581"/>
      <c r="D458" s="570"/>
      <c r="E458" s="1304"/>
      <c r="F458" s="157"/>
      <c r="G458" s="2127"/>
      <c r="H458" s="2128"/>
      <c r="I458" s="2128"/>
      <c r="J458" s="2128"/>
      <c r="K458" s="2129"/>
      <c r="L458" s="2127" t="s">
        <v>1016</v>
      </c>
      <c r="M458" s="2128"/>
      <c r="N458" s="2128"/>
      <c r="O458" s="2128"/>
      <c r="P458" s="2128"/>
      <c r="Q458" s="2130"/>
      <c r="R458" s="2128"/>
      <c r="S458" s="2128"/>
      <c r="T458" s="2128"/>
      <c r="U458" s="2129"/>
      <c r="V458" s="2127"/>
      <c r="W458" s="2128"/>
      <c r="X458" s="2128"/>
      <c r="Y458" s="2128"/>
      <c r="Z458" s="2129"/>
      <c r="AA458" s="624"/>
      <c r="AB458" s="619"/>
      <c r="AC458" s="150"/>
      <c r="AD458" s="151"/>
    </row>
    <row r="459" spans="1:30" s="592" customFormat="1">
      <c r="A459" s="576"/>
      <c r="B459" s="581"/>
      <c r="C459" s="581"/>
      <c r="D459" s="570"/>
      <c r="E459" s="1304"/>
      <c r="F459" s="157"/>
      <c r="G459" s="2123"/>
      <c r="H459" s="2124"/>
      <c r="I459" s="2124"/>
      <c r="J459" s="2124"/>
      <c r="K459" s="2125"/>
      <c r="L459" s="2123"/>
      <c r="M459" s="2124"/>
      <c r="N459" s="2124"/>
      <c r="O459" s="2124"/>
      <c r="P459" s="2124"/>
      <c r="Q459" s="2126"/>
      <c r="R459" s="2124"/>
      <c r="S459" s="2124"/>
      <c r="T459" s="2124"/>
      <c r="U459" s="2125"/>
      <c r="V459" s="2123"/>
      <c r="W459" s="2124"/>
      <c r="X459" s="2124"/>
      <c r="Y459" s="2124"/>
      <c r="Z459" s="2125"/>
      <c r="AA459" s="624"/>
      <c r="AB459" s="619"/>
      <c r="AC459" s="150"/>
      <c r="AD459" s="151"/>
    </row>
    <row r="460" spans="1:30" s="592" customFormat="1">
      <c r="A460" s="576"/>
      <c r="B460" s="581"/>
      <c r="C460" s="581"/>
      <c r="D460" s="570"/>
      <c r="E460" s="1304"/>
      <c r="F460" s="157"/>
      <c r="G460" s="2123"/>
      <c r="H460" s="2124"/>
      <c r="I460" s="2124"/>
      <c r="J460" s="2124"/>
      <c r="K460" s="2125"/>
      <c r="L460" s="2123"/>
      <c r="M460" s="2124"/>
      <c r="N460" s="2124"/>
      <c r="O460" s="2124"/>
      <c r="P460" s="2124"/>
      <c r="Q460" s="2126"/>
      <c r="R460" s="2124"/>
      <c r="S460" s="2124"/>
      <c r="T460" s="2124"/>
      <c r="U460" s="2125"/>
      <c r="V460" s="2123"/>
      <c r="W460" s="2124"/>
      <c r="X460" s="2124"/>
      <c r="Y460" s="2124"/>
      <c r="Z460" s="2125"/>
      <c r="AA460" s="624"/>
      <c r="AB460" s="619"/>
      <c r="AC460" s="150"/>
      <c r="AD460" s="151"/>
    </row>
    <row r="461" spans="1:30" s="592" customFormat="1">
      <c r="A461" s="576"/>
      <c r="B461" s="581"/>
      <c r="C461" s="581"/>
      <c r="D461" s="570"/>
      <c r="E461" s="1304"/>
      <c r="F461" s="157"/>
      <c r="G461" s="2123"/>
      <c r="H461" s="2124"/>
      <c r="I461" s="2124"/>
      <c r="J461" s="2124"/>
      <c r="K461" s="2125"/>
      <c r="L461" s="2123"/>
      <c r="M461" s="2124"/>
      <c r="N461" s="2124"/>
      <c r="O461" s="2124"/>
      <c r="P461" s="2124"/>
      <c r="Q461" s="2126"/>
      <c r="R461" s="2124"/>
      <c r="S461" s="2124"/>
      <c r="T461" s="2124"/>
      <c r="U461" s="2125"/>
      <c r="V461" s="2123"/>
      <c r="W461" s="2124"/>
      <c r="X461" s="2124"/>
      <c r="Y461" s="2124"/>
      <c r="Z461" s="2125"/>
      <c r="AA461" s="624"/>
      <c r="AB461" s="619"/>
      <c r="AC461" s="150"/>
      <c r="AD461" s="151"/>
    </row>
    <row r="462" spans="1:30" s="592" customFormat="1">
      <c r="A462" s="576"/>
      <c r="B462" s="581"/>
      <c r="C462" s="581"/>
      <c r="D462" s="570"/>
      <c r="E462" s="1304"/>
      <c r="F462" s="157"/>
      <c r="G462" s="2123"/>
      <c r="H462" s="2124"/>
      <c r="I462" s="2124"/>
      <c r="J462" s="2124"/>
      <c r="K462" s="2125"/>
      <c r="L462" s="2123"/>
      <c r="M462" s="2124"/>
      <c r="N462" s="2124"/>
      <c r="O462" s="2124"/>
      <c r="P462" s="2124"/>
      <c r="Q462" s="2126"/>
      <c r="R462" s="2124"/>
      <c r="S462" s="2124"/>
      <c r="T462" s="2124"/>
      <c r="U462" s="2125"/>
      <c r="V462" s="2123"/>
      <c r="W462" s="2124"/>
      <c r="X462" s="2124"/>
      <c r="Y462" s="2124"/>
      <c r="Z462" s="2125"/>
      <c r="AA462" s="624"/>
      <c r="AB462" s="619"/>
      <c r="AC462" s="150"/>
      <c r="AD462" s="151"/>
    </row>
    <row r="463" spans="1:30" s="592" customFormat="1">
      <c r="A463" s="576"/>
      <c r="B463" s="581"/>
      <c r="C463" s="581"/>
      <c r="D463" s="570"/>
      <c r="E463" s="1304"/>
      <c r="F463" s="157"/>
      <c r="G463" s="2123"/>
      <c r="H463" s="2124"/>
      <c r="I463" s="2124"/>
      <c r="J463" s="2124"/>
      <c r="K463" s="2125"/>
      <c r="L463" s="2123"/>
      <c r="M463" s="2124"/>
      <c r="N463" s="2124"/>
      <c r="O463" s="2124"/>
      <c r="P463" s="2124"/>
      <c r="Q463" s="2126"/>
      <c r="R463" s="2124"/>
      <c r="S463" s="2124"/>
      <c r="T463" s="2124"/>
      <c r="U463" s="2125"/>
      <c r="V463" s="2123"/>
      <c r="W463" s="2124"/>
      <c r="X463" s="2124"/>
      <c r="Y463" s="2124"/>
      <c r="Z463" s="2125"/>
      <c r="AA463" s="624"/>
      <c r="AB463" s="619"/>
      <c r="AC463" s="150"/>
      <c r="AD463" s="151"/>
    </row>
    <row r="464" spans="1:30" s="592" customFormat="1">
      <c r="A464" s="576"/>
      <c r="B464" s="581"/>
      <c r="C464" s="581"/>
      <c r="D464" s="570"/>
      <c r="E464" s="1304"/>
      <c r="F464" s="157"/>
      <c r="G464" s="2123"/>
      <c r="H464" s="2124"/>
      <c r="I464" s="2124"/>
      <c r="J464" s="2124"/>
      <c r="K464" s="2125"/>
      <c r="L464" s="2123"/>
      <c r="M464" s="2124"/>
      <c r="N464" s="2124"/>
      <c r="O464" s="2124"/>
      <c r="P464" s="2124"/>
      <c r="Q464" s="2126"/>
      <c r="R464" s="2124"/>
      <c r="S464" s="2124"/>
      <c r="T464" s="2124"/>
      <c r="U464" s="2125"/>
      <c r="V464" s="2123"/>
      <c r="W464" s="2124"/>
      <c r="X464" s="2124"/>
      <c r="Y464" s="2124"/>
      <c r="Z464" s="2125"/>
      <c r="AA464" s="624"/>
      <c r="AB464" s="619"/>
      <c r="AC464" s="150"/>
      <c r="AD464" s="151"/>
    </row>
    <row r="465" spans="1:30" s="592" customFormat="1">
      <c r="A465" s="576"/>
      <c r="B465" s="581"/>
      <c r="C465" s="581"/>
      <c r="D465" s="570"/>
      <c r="E465" s="1304"/>
      <c r="F465" s="157"/>
      <c r="G465" s="2123"/>
      <c r="H465" s="2124"/>
      <c r="I465" s="2124"/>
      <c r="J465" s="2124"/>
      <c r="K465" s="2125"/>
      <c r="L465" s="2123"/>
      <c r="M465" s="2124"/>
      <c r="N465" s="2124"/>
      <c r="O465" s="2124"/>
      <c r="P465" s="2124"/>
      <c r="Q465" s="2126"/>
      <c r="R465" s="2124"/>
      <c r="S465" s="2124"/>
      <c r="T465" s="2124"/>
      <c r="U465" s="2125"/>
      <c r="V465" s="2123"/>
      <c r="W465" s="2124"/>
      <c r="X465" s="2124"/>
      <c r="Y465" s="2124"/>
      <c r="Z465" s="2125"/>
      <c r="AA465" s="624"/>
      <c r="AB465" s="619"/>
      <c r="AC465" s="150"/>
      <c r="AD465" s="151"/>
    </row>
    <row r="466" spans="1:30" s="592" customFormat="1">
      <c r="A466" s="576"/>
      <c r="B466" s="581"/>
      <c r="C466" s="581"/>
      <c r="D466" s="570"/>
      <c r="E466" s="1304"/>
      <c r="F466" s="157"/>
      <c r="G466" s="2123"/>
      <c r="H466" s="2124"/>
      <c r="I466" s="2124"/>
      <c r="J466" s="2124"/>
      <c r="K466" s="2125"/>
      <c r="L466" s="2123"/>
      <c r="M466" s="2124"/>
      <c r="N466" s="2124"/>
      <c r="O466" s="2124"/>
      <c r="P466" s="2124"/>
      <c r="Q466" s="2126"/>
      <c r="R466" s="2124"/>
      <c r="S466" s="2124"/>
      <c r="T466" s="2124"/>
      <c r="U466" s="2125"/>
      <c r="V466" s="2123"/>
      <c r="W466" s="2124"/>
      <c r="X466" s="2124"/>
      <c r="Y466" s="2124"/>
      <c r="Z466" s="2125"/>
      <c r="AA466" s="624"/>
      <c r="AB466" s="619"/>
      <c r="AC466" s="150"/>
      <c r="AD466" s="151"/>
    </row>
    <row r="467" spans="1:30" s="592" customFormat="1">
      <c r="A467" s="576"/>
      <c r="B467" s="581"/>
      <c r="C467" s="581"/>
      <c r="D467" s="570"/>
      <c r="E467" s="576"/>
      <c r="F467" s="157"/>
      <c r="G467" s="2123"/>
      <c r="H467" s="2124"/>
      <c r="I467" s="2124"/>
      <c r="J467" s="2124"/>
      <c r="K467" s="2125"/>
      <c r="L467" s="2123"/>
      <c r="M467" s="2124"/>
      <c r="N467" s="2124"/>
      <c r="O467" s="2124"/>
      <c r="P467" s="2124"/>
      <c r="Q467" s="2126"/>
      <c r="R467" s="2124"/>
      <c r="S467" s="2124"/>
      <c r="T467" s="2124"/>
      <c r="U467" s="2125"/>
      <c r="V467" s="2123"/>
      <c r="W467" s="2124"/>
      <c r="X467" s="2124"/>
      <c r="Y467" s="2124"/>
      <c r="Z467" s="2125"/>
      <c r="AA467" s="624"/>
      <c r="AB467" s="619"/>
      <c r="AC467" s="150"/>
      <c r="AD467" s="151"/>
    </row>
    <row r="468" spans="1:30" s="592" customFormat="1">
      <c r="A468" s="576"/>
      <c r="B468" s="581"/>
      <c r="C468" s="581"/>
      <c r="D468" s="570"/>
      <c r="E468" s="576"/>
      <c r="F468" s="157"/>
      <c r="G468" s="2123"/>
      <c r="H468" s="2124"/>
      <c r="I468" s="2124"/>
      <c r="J468" s="2124"/>
      <c r="K468" s="2125"/>
      <c r="L468" s="2123"/>
      <c r="M468" s="2124"/>
      <c r="N468" s="2124"/>
      <c r="O468" s="2124"/>
      <c r="P468" s="2124"/>
      <c r="Q468" s="2126"/>
      <c r="R468" s="2124"/>
      <c r="S468" s="2124"/>
      <c r="T468" s="2124"/>
      <c r="U468" s="2125"/>
      <c r="V468" s="2123"/>
      <c r="W468" s="2124"/>
      <c r="X468" s="2124"/>
      <c r="Y468" s="2124"/>
      <c r="Z468" s="2125"/>
      <c r="AA468" s="624"/>
      <c r="AB468" s="619"/>
      <c r="AC468" s="150"/>
      <c r="AD468" s="151"/>
    </row>
    <row r="469" spans="1:30" s="592" customFormat="1">
      <c r="A469" s="576"/>
      <c r="B469" s="581"/>
      <c r="C469" s="581"/>
      <c r="D469" s="570"/>
      <c r="E469" s="576"/>
      <c r="F469" s="157"/>
      <c r="G469" s="2123"/>
      <c r="H469" s="2124"/>
      <c r="I469" s="2124"/>
      <c r="J469" s="2124"/>
      <c r="K469" s="2125"/>
      <c r="L469" s="2123"/>
      <c r="M469" s="2124"/>
      <c r="N469" s="2124"/>
      <c r="O469" s="2124"/>
      <c r="P469" s="2124"/>
      <c r="Q469" s="2126"/>
      <c r="R469" s="2124"/>
      <c r="S469" s="2124"/>
      <c r="T469" s="2124"/>
      <c r="U469" s="2125"/>
      <c r="V469" s="2123"/>
      <c r="W469" s="2124"/>
      <c r="X469" s="2124"/>
      <c r="Y469" s="2124"/>
      <c r="Z469" s="2125"/>
      <c r="AA469" s="624"/>
      <c r="AB469" s="619"/>
      <c r="AC469" s="150"/>
      <c r="AD469" s="151"/>
    </row>
    <row r="470" spans="1:30" s="592" customFormat="1">
      <c r="A470" s="576"/>
      <c r="B470" s="581"/>
      <c r="C470" s="581"/>
      <c r="D470" s="570"/>
      <c r="E470" s="576"/>
      <c r="F470" s="157"/>
      <c r="G470" s="2123"/>
      <c r="H470" s="2124"/>
      <c r="I470" s="2124"/>
      <c r="J470" s="2124"/>
      <c r="K470" s="2125"/>
      <c r="L470" s="2123"/>
      <c r="M470" s="2124"/>
      <c r="N470" s="2124"/>
      <c r="O470" s="2124"/>
      <c r="P470" s="2124"/>
      <c r="Q470" s="2126"/>
      <c r="R470" s="2124"/>
      <c r="S470" s="2124"/>
      <c r="T470" s="2124"/>
      <c r="U470" s="2125"/>
      <c r="V470" s="2123"/>
      <c r="W470" s="2124"/>
      <c r="X470" s="2124"/>
      <c r="Y470" s="2124"/>
      <c r="Z470" s="2125"/>
      <c r="AA470" s="624"/>
      <c r="AB470" s="619"/>
      <c r="AC470" s="150"/>
      <c r="AD470" s="151"/>
    </row>
    <row r="471" spans="1:30" s="592" customFormat="1">
      <c r="A471" s="576"/>
      <c r="B471" s="581"/>
      <c r="C471" s="581"/>
      <c r="D471" s="570"/>
      <c r="E471" s="576"/>
      <c r="F471" s="157"/>
      <c r="G471" s="2123"/>
      <c r="H471" s="2124"/>
      <c r="I471" s="2124"/>
      <c r="J471" s="2124"/>
      <c r="K471" s="2125"/>
      <c r="L471" s="2123"/>
      <c r="M471" s="2124"/>
      <c r="N471" s="2124"/>
      <c r="O471" s="2124"/>
      <c r="P471" s="2124"/>
      <c r="Q471" s="2126"/>
      <c r="R471" s="2124"/>
      <c r="S471" s="2124"/>
      <c r="T471" s="2124"/>
      <c r="U471" s="2125"/>
      <c r="V471" s="2123"/>
      <c r="W471" s="2124"/>
      <c r="X471" s="2124"/>
      <c r="Y471" s="2124"/>
      <c r="Z471" s="2125"/>
      <c r="AA471" s="624"/>
      <c r="AB471" s="619"/>
      <c r="AC471" s="150"/>
      <c r="AD471" s="151"/>
    </row>
    <row r="472" spans="1:30" s="592" customFormat="1">
      <c r="A472" s="576"/>
      <c r="B472" s="581"/>
      <c r="C472" s="581"/>
      <c r="D472" s="570"/>
      <c r="E472" s="576"/>
      <c r="F472" s="157"/>
      <c r="G472" s="2131"/>
      <c r="H472" s="2132"/>
      <c r="I472" s="2132"/>
      <c r="J472" s="2132"/>
      <c r="K472" s="2133"/>
      <c r="L472" s="2131"/>
      <c r="M472" s="2132"/>
      <c r="N472" s="2132"/>
      <c r="O472" s="2132"/>
      <c r="P472" s="2132"/>
      <c r="Q472" s="2134"/>
      <c r="R472" s="2132"/>
      <c r="S472" s="2132"/>
      <c r="T472" s="2132"/>
      <c r="U472" s="2133"/>
      <c r="V472" s="2131"/>
      <c r="W472" s="2132"/>
      <c r="X472" s="2132"/>
      <c r="Y472" s="2132"/>
      <c r="Z472" s="2133"/>
      <c r="AA472" s="624"/>
      <c r="AB472" s="619"/>
      <c r="AC472" s="150"/>
      <c r="AD472" s="151"/>
    </row>
    <row r="473" spans="1:30" s="592" customFormat="1">
      <c r="A473" s="576"/>
      <c r="B473" s="581"/>
      <c r="C473" s="581"/>
      <c r="D473" s="570"/>
      <c r="E473" s="576"/>
      <c r="F473" s="157"/>
      <c r="G473" s="623"/>
      <c r="H473" s="623"/>
      <c r="I473" s="623"/>
      <c r="J473" s="623"/>
      <c r="K473" s="623"/>
      <c r="L473" s="623"/>
      <c r="M473" s="623"/>
      <c r="N473" s="623"/>
      <c r="O473" s="623"/>
      <c r="P473" s="623"/>
      <c r="Q473" s="623"/>
      <c r="R473" s="623"/>
      <c r="S473" s="623"/>
      <c r="T473" s="623"/>
      <c r="U473" s="623"/>
      <c r="V473" s="560"/>
      <c r="W473" s="560"/>
      <c r="X473" s="560"/>
      <c r="Y473" s="560"/>
      <c r="Z473" s="560"/>
      <c r="AA473" s="624"/>
      <c r="AB473" s="619"/>
      <c r="AC473" s="150"/>
      <c r="AD473" s="151"/>
    </row>
    <row r="474" spans="1:30" s="592" customFormat="1">
      <c r="A474" s="576"/>
      <c r="B474" s="581"/>
      <c r="C474" s="581"/>
      <c r="D474" s="570"/>
      <c r="E474" s="576"/>
      <c r="F474" s="157"/>
      <c r="G474" s="2117" t="s">
        <v>86</v>
      </c>
      <c r="H474" s="2117"/>
      <c r="I474" s="2117"/>
      <c r="J474" s="2117"/>
      <c r="K474" s="2117"/>
      <c r="L474" s="2117"/>
      <c r="M474" s="2117"/>
      <c r="N474" s="2117"/>
      <c r="O474" s="2117"/>
      <c r="P474" s="2117"/>
      <c r="Q474" s="2117"/>
      <c r="R474" s="2117"/>
      <c r="S474" s="2117"/>
      <c r="T474" s="2117"/>
      <c r="U474" s="2117"/>
      <c r="V474" s="2118"/>
      <c r="W474" s="1142" t="s">
        <v>199</v>
      </c>
      <c r="X474" s="1143"/>
      <c r="Y474" s="1143"/>
      <c r="Z474" s="1144"/>
      <c r="AA474" s="624"/>
      <c r="AB474" s="619"/>
      <c r="AC474" s="150"/>
      <c r="AD474" s="151"/>
    </row>
    <row r="475" spans="1:30" s="592" customFormat="1">
      <c r="A475" s="576"/>
      <c r="B475" s="581"/>
      <c r="C475" s="581"/>
      <c r="D475" s="570"/>
      <c r="E475" s="576"/>
      <c r="F475" s="157"/>
      <c r="G475" s="623"/>
      <c r="H475" s="623" t="s">
        <v>200</v>
      </c>
      <c r="I475" s="623"/>
      <c r="J475" s="623"/>
      <c r="K475" s="623"/>
      <c r="L475" s="623"/>
      <c r="M475" s="623"/>
      <c r="N475" s="623"/>
      <c r="O475" s="623"/>
      <c r="P475" s="623"/>
      <c r="Q475" s="623"/>
      <c r="R475" s="623"/>
      <c r="S475" s="623"/>
      <c r="T475" s="623"/>
      <c r="U475" s="623"/>
      <c r="V475" s="560"/>
      <c r="W475" s="560"/>
      <c r="X475" s="560"/>
      <c r="Y475" s="560"/>
      <c r="Z475" s="560"/>
      <c r="AA475" s="624"/>
      <c r="AB475" s="619"/>
      <c r="AC475" s="150"/>
      <c r="AD475" s="151"/>
    </row>
    <row r="476" spans="1:30" s="592" customFormat="1">
      <c r="A476" s="576"/>
      <c r="B476" s="581"/>
      <c r="C476" s="581"/>
      <c r="D476" s="570"/>
      <c r="E476" s="576"/>
      <c r="F476" s="157"/>
      <c r="G476" s="623"/>
      <c r="H476" s="623"/>
      <c r="I476" s="623"/>
      <c r="J476" s="623"/>
      <c r="K476" s="623"/>
      <c r="L476" s="623"/>
      <c r="M476" s="623"/>
      <c r="N476" s="623"/>
      <c r="O476" s="623"/>
      <c r="P476" s="623"/>
      <c r="Q476" s="623"/>
      <c r="R476" s="623"/>
      <c r="S476" s="623"/>
      <c r="T476" s="623"/>
      <c r="U476" s="623"/>
      <c r="V476" s="560"/>
      <c r="W476" s="560"/>
      <c r="X476" s="560"/>
      <c r="Y476" s="560"/>
      <c r="Z476" s="560"/>
      <c r="AA476" s="624"/>
      <c r="AB476" s="619"/>
      <c r="AC476" s="150"/>
      <c r="AD476" s="151"/>
    </row>
    <row r="477" spans="1:30" s="592" customFormat="1">
      <c r="A477" s="576"/>
      <c r="B477" s="581"/>
      <c r="C477" s="581"/>
      <c r="D477" s="570"/>
      <c r="E477" s="576"/>
      <c r="F477" s="157"/>
      <c r="G477" s="2135" t="s">
        <v>201</v>
      </c>
      <c r="H477" s="2135"/>
      <c r="I477" s="2135"/>
      <c r="J477" s="2135"/>
      <c r="K477" s="2135"/>
      <c r="L477" s="2135"/>
      <c r="M477" s="2135"/>
      <c r="N477" s="2135"/>
      <c r="O477" s="2135"/>
      <c r="P477" s="2135"/>
      <c r="Q477" s="2135"/>
      <c r="R477" s="2135"/>
      <c r="S477" s="2135"/>
      <c r="T477" s="2135"/>
      <c r="U477" s="2135"/>
      <c r="V477" s="2135"/>
      <c r="W477" s="2135"/>
      <c r="X477" s="2135"/>
      <c r="Y477" s="2135"/>
      <c r="Z477" s="2135"/>
      <c r="AA477" s="2136"/>
      <c r="AB477" s="619"/>
      <c r="AC477" s="150"/>
      <c r="AD477" s="151"/>
    </row>
    <row r="478" spans="1:30" s="592" customFormat="1">
      <c r="A478" s="576"/>
      <c r="B478" s="581"/>
      <c r="C478" s="581"/>
      <c r="D478" s="570"/>
      <c r="E478" s="576"/>
      <c r="F478" s="157"/>
      <c r="G478" s="2137"/>
      <c r="H478" s="2138"/>
      <c r="I478" s="2138"/>
      <c r="J478" s="2138"/>
      <c r="K478" s="2138"/>
      <c r="L478" s="2138"/>
      <c r="M478" s="2138"/>
      <c r="N478" s="2138"/>
      <c r="O478" s="2138"/>
      <c r="P478" s="2138"/>
      <c r="Q478" s="2138"/>
      <c r="R478" s="2138"/>
      <c r="S478" s="2138"/>
      <c r="T478" s="2138"/>
      <c r="U478" s="2138"/>
      <c r="V478" s="2138"/>
      <c r="W478" s="2138"/>
      <c r="X478" s="2138"/>
      <c r="Y478" s="2138"/>
      <c r="Z478" s="2139"/>
      <c r="AA478" s="624"/>
      <c r="AB478" s="619"/>
      <c r="AC478" s="150"/>
      <c r="AD478" s="151"/>
    </row>
    <row r="479" spans="1:30" s="592" customFormat="1">
      <c r="A479" s="576"/>
      <c r="B479" s="581"/>
      <c r="C479" s="581"/>
      <c r="D479" s="570"/>
      <c r="E479" s="576"/>
      <c r="F479" s="157"/>
      <c r="G479" s="2140"/>
      <c r="H479" s="2141"/>
      <c r="I479" s="2141"/>
      <c r="J479" s="2141"/>
      <c r="K479" s="2141"/>
      <c r="L479" s="2141"/>
      <c r="M479" s="2141"/>
      <c r="N479" s="2141"/>
      <c r="O479" s="2141"/>
      <c r="P479" s="2141"/>
      <c r="Q479" s="2141"/>
      <c r="R479" s="2141"/>
      <c r="S479" s="2141"/>
      <c r="T479" s="2141"/>
      <c r="U479" s="2141"/>
      <c r="V479" s="2141"/>
      <c r="W479" s="2141"/>
      <c r="X479" s="2141"/>
      <c r="Y479" s="2141"/>
      <c r="Z479" s="2142"/>
      <c r="AA479" s="624"/>
      <c r="AB479" s="619"/>
      <c r="AC479" s="150"/>
      <c r="AD479" s="151"/>
    </row>
    <row r="480" spans="1:30" s="592" customFormat="1">
      <c r="A480" s="576"/>
      <c r="B480" s="581"/>
      <c r="C480" s="581"/>
      <c r="D480" s="570"/>
      <c r="E480" s="576"/>
      <c r="F480" s="157"/>
      <c r="G480" s="2143"/>
      <c r="H480" s="2144"/>
      <c r="I480" s="2144"/>
      <c r="J480" s="2144"/>
      <c r="K480" s="2144"/>
      <c r="L480" s="2144"/>
      <c r="M480" s="2144"/>
      <c r="N480" s="2144"/>
      <c r="O480" s="2144"/>
      <c r="P480" s="2144"/>
      <c r="Q480" s="2144"/>
      <c r="R480" s="2144"/>
      <c r="S480" s="2144"/>
      <c r="T480" s="2144"/>
      <c r="U480" s="2144"/>
      <c r="V480" s="2144"/>
      <c r="W480" s="2144"/>
      <c r="X480" s="2144"/>
      <c r="Y480" s="2144"/>
      <c r="Z480" s="2145"/>
      <c r="AA480" s="624"/>
      <c r="AB480" s="619"/>
      <c r="AC480" s="150"/>
      <c r="AD480" s="151"/>
    </row>
    <row r="481" spans="1:30" s="592" customFormat="1" ht="22.5" customHeight="1">
      <c r="A481" s="576"/>
      <c r="B481" s="581"/>
      <c r="C481" s="581"/>
      <c r="D481" s="570"/>
      <c r="E481" s="576"/>
      <c r="F481" s="157"/>
      <c r="G481" s="2135" t="s">
        <v>202</v>
      </c>
      <c r="H481" s="2135"/>
      <c r="I481" s="2135"/>
      <c r="J481" s="2135"/>
      <c r="K481" s="2135"/>
      <c r="L481" s="2135"/>
      <c r="M481" s="2135"/>
      <c r="N481" s="2135"/>
      <c r="O481" s="2135"/>
      <c r="P481" s="2135"/>
      <c r="Q481" s="2135"/>
      <c r="R481" s="2135"/>
      <c r="S481" s="2135"/>
      <c r="T481" s="2135"/>
      <c r="U481" s="2135"/>
      <c r="V481" s="2135"/>
      <c r="W481" s="2135"/>
      <c r="X481" s="2135"/>
      <c r="Y481" s="2135"/>
      <c r="Z481" s="2135"/>
      <c r="AA481" s="2136"/>
      <c r="AB481" s="619"/>
      <c r="AC481" s="150"/>
      <c r="AD481" s="151"/>
    </row>
    <row r="482" spans="1:30" s="592" customFormat="1">
      <c r="A482" s="576"/>
      <c r="B482" s="581"/>
      <c r="C482" s="581"/>
      <c r="D482" s="570"/>
      <c r="E482" s="576"/>
      <c r="F482" s="157"/>
      <c r="G482" s="2137"/>
      <c r="H482" s="2138"/>
      <c r="I482" s="2138"/>
      <c r="J482" s="2138"/>
      <c r="K482" s="2138"/>
      <c r="L482" s="2138"/>
      <c r="M482" s="2138"/>
      <c r="N482" s="2138"/>
      <c r="O482" s="2138"/>
      <c r="P482" s="2138"/>
      <c r="Q482" s="2138"/>
      <c r="R482" s="2138"/>
      <c r="S482" s="2138"/>
      <c r="T482" s="2138"/>
      <c r="U482" s="2138"/>
      <c r="V482" s="2138"/>
      <c r="W482" s="2138"/>
      <c r="X482" s="2138"/>
      <c r="Y482" s="2138"/>
      <c r="Z482" s="2139"/>
      <c r="AA482" s="624"/>
      <c r="AB482" s="619"/>
      <c r="AC482" s="150"/>
      <c r="AD482" s="151"/>
    </row>
    <row r="483" spans="1:30" s="592" customFormat="1">
      <c r="A483" s="576"/>
      <c r="B483" s="581"/>
      <c r="C483" s="581"/>
      <c r="D483" s="570"/>
      <c r="E483" s="576"/>
      <c r="F483" s="157"/>
      <c r="G483" s="2143"/>
      <c r="H483" s="2144"/>
      <c r="I483" s="2144"/>
      <c r="J483" s="2144"/>
      <c r="K483" s="2144"/>
      <c r="L483" s="2144"/>
      <c r="M483" s="2144"/>
      <c r="N483" s="2144"/>
      <c r="O483" s="2144"/>
      <c r="P483" s="2144"/>
      <c r="Q483" s="2144"/>
      <c r="R483" s="2144"/>
      <c r="S483" s="2144"/>
      <c r="T483" s="2144"/>
      <c r="U483" s="2144"/>
      <c r="V483" s="2144"/>
      <c r="W483" s="2144"/>
      <c r="X483" s="2144"/>
      <c r="Y483" s="2144"/>
      <c r="Z483" s="2145"/>
      <c r="AA483" s="624"/>
      <c r="AB483" s="619"/>
      <c r="AC483" s="150"/>
      <c r="AD483" s="151"/>
    </row>
    <row r="484" spans="1:30" s="769" customFormat="1">
      <c r="A484" s="747"/>
      <c r="B484" s="742"/>
      <c r="C484" s="742"/>
      <c r="D484" s="743"/>
      <c r="E484" s="747"/>
      <c r="F484" s="157"/>
      <c r="G484" s="792"/>
      <c r="H484" s="792"/>
      <c r="I484" s="792"/>
      <c r="J484" s="792"/>
      <c r="K484" s="792"/>
      <c r="L484" s="792"/>
      <c r="M484" s="792"/>
      <c r="N484" s="792"/>
      <c r="O484" s="792"/>
      <c r="P484" s="792"/>
      <c r="Q484" s="792"/>
      <c r="R484" s="792"/>
      <c r="S484" s="792"/>
      <c r="T484" s="792"/>
      <c r="U484" s="792"/>
      <c r="V484" s="792"/>
      <c r="W484" s="792"/>
      <c r="X484" s="792"/>
      <c r="Y484" s="792"/>
      <c r="Z484" s="792"/>
      <c r="AA484" s="789"/>
      <c r="AB484" s="785"/>
      <c r="AC484" s="150"/>
      <c r="AD484" s="151"/>
    </row>
    <row r="485" spans="1:30" s="769" customFormat="1">
      <c r="A485" s="747"/>
      <c r="B485" s="742"/>
      <c r="C485" s="742"/>
      <c r="D485" s="743"/>
      <c r="E485" s="747"/>
      <c r="F485" s="157"/>
      <c r="G485" s="792"/>
      <c r="H485" s="792"/>
      <c r="I485" s="792"/>
      <c r="J485" s="792"/>
      <c r="K485" s="792"/>
      <c r="L485" s="792"/>
      <c r="M485" s="792"/>
      <c r="N485" s="792"/>
      <c r="O485" s="792"/>
      <c r="P485" s="792"/>
      <c r="Q485" s="792"/>
      <c r="R485" s="792"/>
      <c r="S485" s="792"/>
      <c r="T485" s="792"/>
      <c r="U485" s="792"/>
      <c r="V485" s="792"/>
      <c r="W485" s="792"/>
      <c r="X485" s="792"/>
      <c r="Y485" s="792"/>
      <c r="Z485" s="792"/>
      <c r="AA485" s="789"/>
      <c r="AB485" s="785"/>
      <c r="AC485" s="150"/>
      <c r="AD485" s="151"/>
    </row>
    <row r="486" spans="1:30" s="769" customFormat="1">
      <c r="A486" s="747"/>
      <c r="B486" s="742"/>
      <c r="C486" s="742"/>
      <c r="D486" s="743"/>
      <c r="E486" s="747"/>
      <c r="F486" s="157"/>
      <c r="G486" s="792"/>
      <c r="H486" s="792"/>
      <c r="I486" s="792"/>
      <c r="J486" s="792"/>
      <c r="K486" s="792"/>
      <c r="L486" s="792"/>
      <c r="M486" s="792"/>
      <c r="N486" s="792"/>
      <c r="O486" s="792"/>
      <c r="P486" s="792"/>
      <c r="Q486" s="792"/>
      <c r="R486" s="792"/>
      <c r="S486" s="792"/>
      <c r="T486" s="792"/>
      <c r="U486" s="792"/>
      <c r="V486" s="792"/>
      <c r="W486" s="792"/>
      <c r="X486" s="792"/>
      <c r="Y486" s="792"/>
      <c r="Z486" s="792"/>
      <c r="AA486" s="789"/>
      <c r="AB486" s="785"/>
      <c r="AC486" s="150"/>
      <c r="AD486" s="151"/>
    </row>
    <row r="487" spans="1:30" s="769" customFormat="1">
      <c r="A487" s="747"/>
      <c r="B487" s="742"/>
      <c r="C487" s="742"/>
      <c r="D487" s="743"/>
      <c r="E487" s="747"/>
      <c r="F487" s="157"/>
      <c r="G487" s="792"/>
      <c r="H487" s="792"/>
      <c r="I487" s="792"/>
      <c r="J487" s="792"/>
      <c r="K487" s="792"/>
      <c r="L487" s="792"/>
      <c r="M487" s="792"/>
      <c r="N487" s="792"/>
      <c r="O487" s="792"/>
      <c r="P487" s="792"/>
      <c r="Q487" s="792"/>
      <c r="R487" s="792"/>
      <c r="S487" s="792"/>
      <c r="T487" s="792"/>
      <c r="U487" s="792"/>
      <c r="V487" s="792"/>
      <c r="W487" s="792"/>
      <c r="X487" s="792"/>
      <c r="Y487" s="792"/>
      <c r="Z487" s="792"/>
      <c r="AA487" s="789"/>
      <c r="AB487" s="785"/>
      <c r="AC487" s="150"/>
      <c r="AD487" s="151"/>
    </row>
    <row r="488" spans="1:30" s="769" customFormat="1">
      <c r="A488" s="747"/>
      <c r="B488" s="742"/>
      <c r="C488" s="742"/>
      <c r="D488" s="743"/>
      <c r="E488" s="747"/>
      <c r="F488" s="157"/>
      <c r="G488" s="792"/>
      <c r="H488" s="792"/>
      <c r="I488" s="792"/>
      <c r="J488" s="792"/>
      <c r="K488" s="792"/>
      <c r="L488" s="792"/>
      <c r="M488" s="792"/>
      <c r="N488" s="792"/>
      <c r="O488" s="792"/>
      <c r="P488" s="792"/>
      <c r="Q488" s="792"/>
      <c r="R488" s="792"/>
      <c r="S488" s="792"/>
      <c r="T488" s="792"/>
      <c r="U488" s="792"/>
      <c r="V488" s="792"/>
      <c r="W488" s="792"/>
      <c r="X488" s="792"/>
      <c r="Y488" s="792"/>
      <c r="Z488" s="792"/>
      <c r="AA488" s="789"/>
      <c r="AB488" s="785"/>
      <c r="AC488" s="150"/>
      <c r="AD488" s="151"/>
    </row>
    <row r="489" spans="1:30" s="393" customFormat="1" ht="6.75" customHeight="1">
      <c r="A489" s="289"/>
      <c r="B489" s="441"/>
      <c r="C489" s="441"/>
      <c r="D489" s="470"/>
      <c r="E489" s="289"/>
      <c r="F489" s="453"/>
      <c r="G489" s="308"/>
      <c r="H489" s="308"/>
      <c r="I489" s="308"/>
      <c r="J489" s="308"/>
      <c r="K489" s="308"/>
      <c r="L489" s="308"/>
      <c r="M489" s="308"/>
      <c r="N489" s="308"/>
      <c r="O489" s="308"/>
      <c r="P489" s="308"/>
      <c r="Q489" s="308"/>
      <c r="R489" s="308"/>
      <c r="S489" s="308"/>
      <c r="T489" s="308"/>
      <c r="U489" s="308"/>
      <c r="V489" s="308"/>
      <c r="W489" s="308"/>
      <c r="X489" s="308"/>
      <c r="Y489" s="308"/>
      <c r="Z489" s="308"/>
      <c r="AA489" s="322"/>
      <c r="AB489" s="293"/>
      <c r="AC489" s="294"/>
      <c r="AD489" s="295"/>
    </row>
    <row r="490" spans="1:30" s="769" customFormat="1" ht="4.5" customHeight="1">
      <c r="A490" s="774"/>
      <c r="B490" s="282"/>
      <c r="C490" s="282"/>
      <c r="D490" s="797"/>
      <c r="E490" s="774"/>
      <c r="F490" s="449"/>
      <c r="G490" s="501"/>
      <c r="H490" s="501"/>
      <c r="I490" s="501"/>
      <c r="J490" s="501"/>
      <c r="K490" s="501"/>
      <c r="L490" s="501"/>
      <c r="M490" s="501"/>
      <c r="N490" s="501"/>
      <c r="O490" s="501"/>
      <c r="P490" s="501"/>
      <c r="Q490" s="501"/>
      <c r="R490" s="501"/>
      <c r="S490" s="501"/>
      <c r="T490" s="501"/>
      <c r="U490" s="501"/>
      <c r="V490" s="501"/>
      <c r="W490" s="501"/>
      <c r="X490" s="501"/>
      <c r="Y490" s="501"/>
      <c r="Z490" s="501"/>
      <c r="AA490" s="285"/>
      <c r="AB490" s="297"/>
      <c r="AC490" s="298"/>
      <c r="AD490" s="299"/>
    </row>
    <row r="491" spans="1:30" ht="13.5" customHeight="1">
      <c r="A491" s="1870" t="s">
        <v>793</v>
      </c>
      <c r="B491" s="593">
        <v>27</v>
      </c>
      <c r="C491" s="1264" t="s">
        <v>1258</v>
      </c>
      <c r="D491" s="160" t="s">
        <v>447</v>
      </c>
      <c r="E491" s="1870" t="s">
        <v>1392</v>
      </c>
      <c r="F491" s="18"/>
      <c r="G491" s="2146" t="s">
        <v>71</v>
      </c>
      <c r="H491" s="2146"/>
      <c r="I491" s="2146"/>
      <c r="J491" s="2146"/>
      <c r="K491" s="2146"/>
      <c r="L491" s="2146"/>
      <c r="M491" s="2147"/>
      <c r="N491" s="1227" t="s">
        <v>154</v>
      </c>
      <c r="O491" s="1228"/>
      <c r="P491" s="1228"/>
      <c r="Q491" s="1228"/>
      <c r="R491" s="1228"/>
      <c r="S491" s="1228"/>
      <c r="T491" s="1228"/>
      <c r="U491" s="1228"/>
      <c r="V491" s="1972"/>
      <c r="AA491" s="457"/>
      <c r="AB491" s="1261" t="s">
        <v>558</v>
      </c>
      <c r="AC491" s="1262"/>
      <c r="AD491" s="1263"/>
    </row>
    <row r="492" spans="1:30">
      <c r="A492" s="1870"/>
      <c r="B492" s="593"/>
      <c r="C492" s="1264"/>
      <c r="D492" s="160"/>
      <c r="E492" s="1870"/>
      <c r="F492" s="18"/>
      <c r="G492" s="2146"/>
      <c r="H492" s="2146"/>
      <c r="I492" s="2146"/>
      <c r="J492" s="2146"/>
      <c r="K492" s="2146"/>
      <c r="L492" s="2146"/>
      <c r="M492" s="2147"/>
      <c r="N492" s="1231"/>
      <c r="O492" s="1232"/>
      <c r="P492" s="1232"/>
      <c r="Q492" s="1232"/>
      <c r="R492" s="1232"/>
      <c r="S492" s="1232"/>
      <c r="T492" s="1232"/>
      <c r="U492" s="1232"/>
      <c r="V492" s="1973"/>
      <c r="AA492" s="457"/>
      <c r="AB492" s="1261"/>
      <c r="AC492" s="1262"/>
      <c r="AD492" s="1263"/>
    </row>
    <row r="493" spans="1:30">
      <c r="A493" s="152"/>
      <c r="B493" s="593"/>
      <c r="C493" s="1264"/>
      <c r="D493" s="160"/>
      <c r="E493" s="1870"/>
      <c r="F493" s="18"/>
      <c r="AA493" s="457"/>
      <c r="AB493" s="76"/>
      <c r="AC493" s="77"/>
      <c r="AD493" s="78"/>
    </row>
    <row r="494" spans="1:30">
      <c r="A494" s="152"/>
      <c r="B494" s="593"/>
      <c r="C494" s="1264"/>
      <c r="D494" s="160"/>
      <c r="E494" s="1870"/>
      <c r="F494" s="18"/>
      <c r="G494" s="601"/>
      <c r="H494" s="601"/>
      <c r="I494" s="601"/>
      <c r="J494" s="601"/>
      <c r="K494" s="601"/>
      <c r="L494" s="601"/>
      <c r="M494" s="601"/>
      <c r="N494" s="601"/>
      <c r="O494" s="601"/>
      <c r="P494" s="601"/>
      <c r="Q494" s="601"/>
      <c r="R494" s="601"/>
      <c r="S494" s="601"/>
      <c r="T494" s="601"/>
      <c r="U494" s="601"/>
      <c r="V494" s="601"/>
      <c r="W494" s="601"/>
      <c r="X494" s="601"/>
      <c r="Y494" s="601"/>
      <c r="AA494" s="457"/>
      <c r="AB494" s="76"/>
      <c r="AC494" s="77"/>
      <c r="AD494" s="78"/>
    </row>
    <row r="495" spans="1:30">
      <c r="A495" s="152"/>
      <c r="B495" s="593"/>
      <c r="C495" s="593"/>
      <c r="D495" s="160"/>
      <c r="E495" s="1870"/>
      <c r="F495" s="18"/>
      <c r="G495" s="601"/>
      <c r="H495" s="601"/>
      <c r="I495" s="601"/>
      <c r="J495" s="601"/>
      <c r="K495" s="601"/>
      <c r="L495" s="601"/>
      <c r="M495" s="601"/>
      <c r="N495" s="601"/>
      <c r="O495" s="601"/>
      <c r="P495" s="601"/>
      <c r="Q495" s="601"/>
      <c r="R495" s="601"/>
      <c r="S495" s="601"/>
      <c r="T495" s="601"/>
      <c r="U495" s="601"/>
      <c r="V495" s="601"/>
      <c r="W495" s="601"/>
      <c r="X495" s="601"/>
      <c r="Y495" s="601"/>
      <c r="AA495" s="457"/>
      <c r="AB495" s="76"/>
      <c r="AC495" s="77"/>
      <c r="AD495" s="78"/>
    </row>
    <row r="496" spans="1:30">
      <c r="A496" s="152"/>
      <c r="B496" s="593"/>
      <c r="C496" s="593"/>
      <c r="D496" s="160"/>
      <c r="E496" s="1870"/>
      <c r="F496" s="18"/>
      <c r="G496" s="630" t="s">
        <v>233</v>
      </c>
      <c r="H496" s="630"/>
      <c r="I496" s="630"/>
      <c r="J496" s="630"/>
      <c r="K496" s="630"/>
      <c r="L496" s="630"/>
      <c r="M496" s="630"/>
      <c r="N496" s="630"/>
      <c r="O496" s="630"/>
      <c r="P496" s="630"/>
      <c r="Q496" s="630"/>
      <c r="R496" s="630"/>
      <c r="S496" s="630"/>
      <c r="T496" s="583"/>
      <c r="U496" s="583"/>
      <c r="V496" s="583"/>
      <c r="W496" s="584"/>
      <c r="X496" s="584"/>
      <c r="Y496" s="584"/>
      <c r="Z496" s="584"/>
      <c r="AA496" s="457"/>
      <c r="AB496" s="76"/>
      <c r="AC496" s="77"/>
      <c r="AD496" s="78"/>
    </row>
    <row r="497" spans="1:30">
      <c r="A497" s="152"/>
      <c r="B497" s="593"/>
      <c r="C497" s="593"/>
      <c r="D497" s="160"/>
      <c r="E497" s="1870"/>
      <c r="F497" s="18"/>
      <c r="G497" s="2020"/>
      <c r="H497" s="2021"/>
      <c r="I497" s="2021"/>
      <c r="J497" s="2021"/>
      <c r="K497" s="2021"/>
      <c r="L497" s="2021"/>
      <c r="M497" s="2021"/>
      <c r="N497" s="2021"/>
      <c r="O497" s="2021"/>
      <c r="P497" s="2021"/>
      <c r="Q497" s="2021"/>
      <c r="R497" s="2021"/>
      <c r="S497" s="2021"/>
      <c r="T497" s="2021"/>
      <c r="U497" s="2021"/>
      <c r="V497" s="2021"/>
      <c r="W497" s="2021"/>
      <c r="X497" s="2021"/>
      <c r="Y497" s="2021"/>
      <c r="Z497" s="2022"/>
      <c r="AA497" s="457"/>
      <c r="AB497" s="76"/>
      <c r="AC497" s="77"/>
      <c r="AD497" s="78"/>
    </row>
    <row r="498" spans="1:30">
      <c r="A498" s="152"/>
      <c r="B498" s="593"/>
      <c r="C498" s="593"/>
      <c r="D498" s="160"/>
      <c r="E498" s="1870"/>
      <c r="F498" s="18"/>
      <c r="G498" s="2111"/>
      <c r="H498" s="2112"/>
      <c r="I498" s="2112"/>
      <c r="J498" s="2112"/>
      <c r="K498" s="2112"/>
      <c r="L498" s="2112"/>
      <c r="M498" s="2112"/>
      <c r="N498" s="2112"/>
      <c r="O498" s="2112"/>
      <c r="P498" s="2112"/>
      <c r="Q498" s="2112"/>
      <c r="R498" s="2112"/>
      <c r="S498" s="2112"/>
      <c r="T498" s="2112"/>
      <c r="U498" s="2112"/>
      <c r="V498" s="2112"/>
      <c r="W498" s="2112"/>
      <c r="X498" s="2112"/>
      <c r="Y498" s="2112"/>
      <c r="Z498" s="2113"/>
      <c r="AA498" s="457"/>
      <c r="AB498" s="76"/>
      <c r="AC498" s="77"/>
      <c r="AD498" s="78"/>
    </row>
    <row r="499" spans="1:30">
      <c r="A499" s="152"/>
      <c r="B499" s="593"/>
      <c r="C499" s="593"/>
      <c r="D499" s="160"/>
      <c r="E499" s="1870"/>
      <c r="F499" s="18"/>
      <c r="G499" s="2111"/>
      <c r="H499" s="2112"/>
      <c r="I499" s="2112"/>
      <c r="J499" s="2112"/>
      <c r="K499" s="2112"/>
      <c r="L499" s="2112"/>
      <c r="M499" s="2112"/>
      <c r="N499" s="2112"/>
      <c r="O499" s="2112"/>
      <c r="P499" s="2112"/>
      <c r="Q499" s="2112"/>
      <c r="R499" s="2112"/>
      <c r="S499" s="2112"/>
      <c r="T499" s="2112"/>
      <c r="U499" s="2112"/>
      <c r="V499" s="2112"/>
      <c r="W499" s="2112"/>
      <c r="X499" s="2112"/>
      <c r="Y499" s="2112"/>
      <c r="Z499" s="2113"/>
      <c r="AA499" s="457"/>
      <c r="AB499" s="76"/>
      <c r="AC499" s="77"/>
      <c r="AD499" s="78"/>
    </row>
    <row r="500" spans="1:30">
      <c r="A500" s="152"/>
      <c r="B500" s="593"/>
      <c r="C500" s="593"/>
      <c r="D500" s="160"/>
      <c r="E500" s="1870"/>
      <c r="F500" s="18"/>
      <c r="G500" s="2023"/>
      <c r="H500" s="2024"/>
      <c r="I500" s="2024"/>
      <c r="J500" s="2024"/>
      <c r="K500" s="2024"/>
      <c r="L500" s="2024"/>
      <c r="M500" s="2024"/>
      <c r="N500" s="2024"/>
      <c r="O500" s="2024"/>
      <c r="P500" s="2024"/>
      <c r="Q500" s="2024"/>
      <c r="R500" s="2024"/>
      <c r="S500" s="2024"/>
      <c r="T500" s="2024"/>
      <c r="U500" s="2024"/>
      <c r="V500" s="2024"/>
      <c r="W500" s="2024"/>
      <c r="X500" s="2024"/>
      <c r="Y500" s="2024"/>
      <c r="Z500" s="2025"/>
      <c r="AA500" s="457"/>
      <c r="AB500" s="76"/>
      <c r="AC500" s="77"/>
      <c r="AD500" s="78"/>
    </row>
    <row r="501" spans="1:30">
      <c r="A501" s="152"/>
      <c r="B501" s="593"/>
      <c r="C501" s="593"/>
      <c r="D501" s="160"/>
      <c r="E501" s="1870"/>
      <c r="F501" s="18"/>
      <c r="AA501" s="457"/>
      <c r="AB501" s="76"/>
      <c r="AC501" s="77"/>
      <c r="AD501" s="78"/>
    </row>
    <row r="502" spans="1:30">
      <c r="A502" s="152"/>
      <c r="B502" s="593"/>
      <c r="C502" s="593"/>
      <c r="D502" s="160"/>
      <c r="E502" s="1870"/>
      <c r="F502" s="18"/>
      <c r="AA502" s="457"/>
      <c r="AB502" s="76"/>
      <c r="AC502" s="77"/>
      <c r="AD502" s="78"/>
    </row>
    <row r="503" spans="1:30">
      <c r="A503" s="152"/>
      <c r="B503" s="593"/>
      <c r="C503" s="593"/>
      <c r="D503" s="160"/>
      <c r="E503" s="588"/>
      <c r="F503" s="18"/>
      <c r="AA503" s="457"/>
      <c r="AB503" s="76"/>
      <c r="AC503" s="77"/>
      <c r="AD503" s="78"/>
    </row>
    <row r="504" spans="1:30" ht="13.5" customHeight="1">
      <c r="A504" s="152"/>
      <c r="B504" s="593"/>
      <c r="C504" s="1264"/>
      <c r="D504" s="160" t="s">
        <v>447</v>
      </c>
      <c r="E504" s="1870" t="s">
        <v>1259</v>
      </c>
      <c r="F504" s="18"/>
      <c r="G504" s="2146" t="s">
        <v>71</v>
      </c>
      <c r="H504" s="2146"/>
      <c r="I504" s="2146"/>
      <c r="J504" s="2146"/>
      <c r="K504" s="2146"/>
      <c r="L504" s="2146"/>
      <c r="M504" s="2147"/>
      <c r="N504" s="1227" t="s">
        <v>154</v>
      </c>
      <c r="O504" s="1228"/>
      <c r="P504" s="1228"/>
      <c r="Q504" s="1228"/>
      <c r="R504" s="1228"/>
      <c r="S504" s="1228"/>
      <c r="T504" s="1228"/>
      <c r="U504" s="1228"/>
      <c r="V504" s="1972"/>
      <c r="AA504" s="457"/>
      <c r="AB504" s="1261" t="s">
        <v>558</v>
      </c>
      <c r="AC504" s="1262"/>
      <c r="AD504" s="1263"/>
    </row>
    <row r="505" spans="1:30">
      <c r="A505" s="152"/>
      <c r="B505" s="593"/>
      <c r="C505" s="1264"/>
      <c r="D505" s="160"/>
      <c r="E505" s="1870"/>
      <c r="F505" s="18"/>
      <c r="G505" s="2146"/>
      <c r="H505" s="2146"/>
      <c r="I505" s="2146"/>
      <c r="J505" s="2146"/>
      <c r="K505" s="2146"/>
      <c r="L505" s="2146"/>
      <c r="M505" s="2147"/>
      <c r="N505" s="1231"/>
      <c r="O505" s="1232"/>
      <c r="P505" s="1232"/>
      <c r="Q505" s="1232"/>
      <c r="R505" s="1232"/>
      <c r="S505" s="1232"/>
      <c r="T505" s="1232"/>
      <c r="U505" s="1232"/>
      <c r="V505" s="1973"/>
      <c r="AA505" s="457"/>
      <c r="AB505" s="1261"/>
      <c r="AC505" s="1262"/>
      <c r="AD505" s="1263"/>
    </row>
    <row r="506" spans="1:30">
      <c r="A506" s="152"/>
      <c r="B506" s="593"/>
      <c r="C506" s="593"/>
      <c r="D506" s="160"/>
      <c r="E506" s="1870"/>
      <c r="F506" s="18"/>
      <c r="AA506" s="457"/>
      <c r="AB506" s="76"/>
      <c r="AC506" s="77"/>
      <c r="AD506" s="78"/>
    </row>
    <row r="507" spans="1:30">
      <c r="A507" s="152"/>
      <c r="B507" s="593"/>
      <c r="C507" s="593"/>
      <c r="D507" s="160"/>
      <c r="E507" s="1870"/>
      <c r="F507" s="18"/>
      <c r="L507" s="37"/>
      <c r="AA507" s="457"/>
      <c r="AB507" s="76"/>
      <c r="AC507" s="77"/>
      <c r="AD507" s="78"/>
    </row>
    <row r="508" spans="1:30">
      <c r="A508" s="152"/>
      <c r="B508" s="593"/>
      <c r="C508" s="593"/>
      <c r="D508" s="160"/>
      <c r="E508" s="588"/>
      <c r="F508" s="18"/>
      <c r="L508" s="37"/>
      <c r="AA508" s="457"/>
      <c r="AB508" s="76"/>
      <c r="AC508" s="77"/>
      <c r="AD508" s="78"/>
    </row>
    <row r="509" spans="1:30">
      <c r="A509" s="152"/>
      <c r="B509" s="593"/>
      <c r="C509" s="593"/>
      <c r="D509" s="160"/>
      <c r="E509" s="588"/>
      <c r="F509" s="18"/>
      <c r="L509" s="37"/>
      <c r="AA509" s="457"/>
      <c r="AB509" s="76"/>
      <c r="AC509" s="77"/>
      <c r="AD509" s="78"/>
    </row>
    <row r="510" spans="1:30" ht="13.5" customHeight="1">
      <c r="A510" s="152"/>
      <c r="B510" s="593">
        <v>28</v>
      </c>
      <c r="C510" s="1264" t="s">
        <v>1260</v>
      </c>
      <c r="D510" s="160" t="s">
        <v>1081</v>
      </c>
      <c r="E510" s="1304" t="s">
        <v>1261</v>
      </c>
      <c r="F510" s="25"/>
      <c r="G510" s="2146" t="s">
        <v>71</v>
      </c>
      <c r="H510" s="2146"/>
      <c r="I510" s="2146"/>
      <c r="J510" s="2146"/>
      <c r="K510" s="2146"/>
      <c r="L510" s="2146"/>
      <c r="M510" s="2147"/>
      <c r="N510" s="1227" t="s">
        <v>154</v>
      </c>
      <c r="O510" s="1228"/>
      <c r="P510" s="1228"/>
      <c r="Q510" s="1228"/>
      <c r="R510" s="1228"/>
      <c r="S510" s="1228"/>
      <c r="T510" s="1228"/>
      <c r="U510" s="1228"/>
      <c r="V510" s="1972"/>
      <c r="Z510" s="623"/>
      <c r="AA510" s="457"/>
      <c r="AB510" s="1261" t="s">
        <v>558</v>
      </c>
      <c r="AC510" s="1262"/>
      <c r="AD510" s="1263"/>
    </row>
    <row r="511" spans="1:30">
      <c r="A511" s="152"/>
      <c r="B511" s="593"/>
      <c r="C511" s="1264"/>
      <c r="D511" s="160"/>
      <c r="E511" s="1304"/>
      <c r="F511" s="25"/>
      <c r="G511" s="2146"/>
      <c r="H511" s="2146"/>
      <c r="I511" s="2146"/>
      <c r="J511" s="2146"/>
      <c r="K511" s="2146"/>
      <c r="L511" s="2146"/>
      <c r="M511" s="2147"/>
      <c r="N511" s="1231"/>
      <c r="O511" s="1232"/>
      <c r="P511" s="1232"/>
      <c r="Q511" s="1232"/>
      <c r="R511" s="1232"/>
      <c r="S511" s="1232"/>
      <c r="T511" s="1232"/>
      <c r="U511" s="1232"/>
      <c r="V511" s="1973"/>
      <c r="Z511" s="623"/>
      <c r="AA511" s="457"/>
      <c r="AB511" s="1261"/>
      <c r="AC511" s="1262"/>
      <c r="AD511" s="1263"/>
    </row>
    <row r="512" spans="1:30">
      <c r="A512" s="152"/>
      <c r="B512" s="593"/>
      <c r="C512" s="1264"/>
      <c r="D512" s="160"/>
      <c r="E512" s="1304"/>
      <c r="F512" s="25"/>
      <c r="G512" s="623"/>
      <c r="H512" s="623"/>
      <c r="I512" s="623"/>
      <c r="J512" s="623"/>
      <c r="K512" s="623"/>
      <c r="L512" s="623"/>
      <c r="M512" s="623"/>
      <c r="N512" s="623"/>
      <c r="O512" s="623"/>
      <c r="P512" s="623"/>
      <c r="Q512" s="623"/>
      <c r="R512" s="623"/>
      <c r="S512" s="623"/>
      <c r="T512" s="623"/>
      <c r="U512" s="623"/>
      <c r="V512" s="623"/>
      <c r="W512" s="623"/>
      <c r="X512" s="623"/>
      <c r="Y512" s="623"/>
      <c r="Z512" s="623"/>
      <c r="AA512" s="457"/>
      <c r="AB512" s="76"/>
      <c r="AC512" s="77"/>
      <c r="AD512" s="78"/>
    </row>
    <row r="513" spans="1:30">
      <c r="A513" s="152"/>
      <c r="B513" s="593"/>
      <c r="C513" s="1264"/>
      <c r="D513" s="160"/>
      <c r="E513" s="1304"/>
      <c r="F513" s="25"/>
      <c r="G513" s="2148" t="s">
        <v>92</v>
      </c>
      <c r="H513" s="2148"/>
      <c r="I513" s="2148"/>
      <c r="J513" s="2148"/>
      <c r="K513" s="2148"/>
      <c r="L513" s="2148"/>
      <c r="M513" s="2148"/>
      <c r="N513" s="2148"/>
      <c r="O513" s="2148"/>
      <c r="P513" s="2148"/>
      <c r="Q513" s="2148"/>
      <c r="R513" s="2148"/>
      <c r="S513" s="2148"/>
      <c r="T513" s="623"/>
      <c r="U513" s="623"/>
      <c r="V513" s="623"/>
      <c r="W513" s="623"/>
      <c r="X513" s="623"/>
      <c r="Y513" s="623"/>
      <c r="Z513" s="623"/>
      <c r="AA513" s="457"/>
      <c r="AB513" s="76"/>
      <c r="AC513" s="77"/>
      <c r="AD513" s="78"/>
    </row>
    <row r="514" spans="1:30">
      <c r="A514" s="152"/>
      <c r="B514" s="593"/>
      <c r="C514" s="1264"/>
      <c r="D514" s="160"/>
      <c r="E514" s="1304"/>
      <c r="F514" s="25"/>
      <c r="G514" s="623"/>
      <c r="H514" s="623"/>
      <c r="I514" s="623"/>
      <c r="J514" s="623"/>
      <c r="K514" s="623"/>
      <c r="L514" s="623"/>
      <c r="M514" s="623"/>
      <c r="N514" s="623"/>
      <c r="O514" s="623"/>
      <c r="P514" s="623"/>
      <c r="Q514" s="623"/>
      <c r="R514" s="623"/>
      <c r="S514" s="623"/>
      <c r="T514" s="623"/>
      <c r="U514" s="623"/>
      <c r="V514" s="623"/>
      <c r="W514" s="623"/>
      <c r="X514" s="623"/>
      <c r="Y514" s="623"/>
      <c r="Z514" s="623"/>
      <c r="AA514" s="457"/>
      <c r="AB514" s="76"/>
      <c r="AC514" s="77"/>
      <c r="AD514" s="78"/>
    </row>
    <row r="515" spans="1:30">
      <c r="A515" s="152"/>
      <c r="B515" s="593"/>
      <c r="C515" s="1264"/>
      <c r="D515" s="160"/>
      <c r="E515" s="1304"/>
      <c r="F515" s="25"/>
      <c r="G515" s="1064" t="s">
        <v>214</v>
      </c>
      <c r="H515" s="1065"/>
      <c r="I515" s="1065"/>
      <c r="J515" s="1065"/>
      <c r="K515" s="1065"/>
      <c r="L515" s="1065"/>
      <c r="M515" s="1065"/>
      <c r="N515" s="1065"/>
      <c r="O515" s="1065"/>
      <c r="P515" s="1066"/>
      <c r="Q515" s="1064" t="s">
        <v>767</v>
      </c>
      <c r="R515" s="1065"/>
      <c r="S515" s="1065"/>
      <c r="T515" s="1065"/>
      <c r="U515" s="1065"/>
      <c r="V515" s="1065"/>
      <c r="W515" s="1066"/>
      <c r="X515" s="623"/>
      <c r="Y515" s="623"/>
      <c r="Z515" s="623"/>
      <c r="AA515" s="457"/>
      <c r="AB515" s="76"/>
      <c r="AC515" s="77"/>
      <c r="AD515" s="78"/>
    </row>
    <row r="516" spans="1:30">
      <c r="A516" s="152"/>
      <c r="B516" s="593"/>
      <c r="C516" s="1264"/>
      <c r="D516" s="160"/>
      <c r="E516" s="1304"/>
      <c r="F516" s="25"/>
      <c r="G516" s="1064" t="s">
        <v>11</v>
      </c>
      <c r="H516" s="1065"/>
      <c r="I516" s="1065"/>
      <c r="J516" s="1066"/>
      <c r="K516" s="2003"/>
      <c r="L516" s="2004"/>
      <c r="M516" s="2004"/>
      <c r="N516" s="2004"/>
      <c r="O516" s="1026" t="s">
        <v>191</v>
      </c>
      <c r="P516" s="1027"/>
      <c r="Q516" s="1142" t="s">
        <v>199</v>
      </c>
      <c r="R516" s="1143"/>
      <c r="S516" s="1143"/>
      <c r="T516" s="1143"/>
      <c r="U516" s="1143"/>
      <c r="V516" s="1143"/>
      <c r="W516" s="1144"/>
      <c r="X516" s="623"/>
      <c r="Y516" s="623"/>
      <c r="Z516" s="623"/>
      <c r="AA516" s="457"/>
      <c r="AB516" s="76"/>
      <c r="AC516" s="77"/>
      <c r="AD516" s="78"/>
    </row>
    <row r="517" spans="1:30">
      <c r="A517" s="152"/>
      <c r="B517" s="593"/>
      <c r="C517" s="593"/>
      <c r="D517" s="160"/>
      <c r="E517" s="1304"/>
      <c r="F517" s="25"/>
      <c r="G517" s="1064" t="s">
        <v>4</v>
      </c>
      <c r="H517" s="1065"/>
      <c r="I517" s="1065"/>
      <c r="J517" s="1066"/>
      <c r="K517" s="2003"/>
      <c r="L517" s="2004"/>
      <c r="M517" s="2004"/>
      <c r="N517" s="2004"/>
      <c r="O517" s="1026" t="s">
        <v>191</v>
      </c>
      <c r="P517" s="1027"/>
      <c r="Q517" s="1142" t="s">
        <v>199</v>
      </c>
      <c r="R517" s="1143"/>
      <c r="S517" s="1143"/>
      <c r="T517" s="1143"/>
      <c r="U517" s="1143"/>
      <c r="V517" s="1143"/>
      <c r="W517" s="1144"/>
      <c r="X517" s="623"/>
      <c r="Y517" s="623"/>
      <c r="Z517" s="623"/>
      <c r="AA517" s="457"/>
      <c r="AB517" s="76"/>
      <c r="AC517" s="77"/>
      <c r="AD517" s="78"/>
    </row>
    <row r="518" spans="1:30">
      <c r="A518" s="152"/>
      <c r="B518" s="593"/>
      <c r="C518" s="593"/>
      <c r="D518" s="160"/>
      <c r="E518" s="1304"/>
      <c r="F518" s="25"/>
      <c r="G518" s="24"/>
      <c r="H518" s="24"/>
      <c r="I518" s="24"/>
      <c r="J518" s="24"/>
      <c r="K518" s="24"/>
      <c r="L518" s="24"/>
      <c r="M518" s="24"/>
      <c r="N518" s="24"/>
      <c r="O518" s="24"/>
      <c r="P518" s="24"/>
      <c r="Q518" s="24"/>
      <c r="R518" s="24"/>
      <c r="S518" s="24"/>
      <c r="T518" s="24"/>
      <c r="U518" s="24"/>
      <c r="V518" s="28"/>
      <c r="W518" s="623"/>
      <c r="X518" s="623"/>
      <c r="Y518" s="623"/>
      <c r="Z518" s="623"/>
      <c r="AA518" s="457"/>
      <c r="AB518" s="76"/>
      <c r="AC518" s="77"/>
      <c r="AD518" s="78"/>
    </row>
    <row r="519" spans="1:30">
      <c r="A519" s="152"/>
      <c r="B519" s="593"/>
      <c r="C519" s="593"/>
      <c r="D519" s="160"/>
      <c r="E519" s="1304"/>
      <c r="F519" s="25"/>
      <c r="G519" s="2117" t="s">
        <v>215</v>
      </c>
      <c r="H519" s="2117"/>
      <c r="I519" s="2117"/>
      <c r="J519" s="2117"/>
      <c r="K519" s="2117"/>
      <c r="L519" s="2117"/>
      <c r="M519" s="2117"/>
      <c r="N519" s="2117"/>
      <c r="O519" s="2117"/>
      <c r="P519" s="2117"/>
      <c r="Q519" s="2117"/>
      <c r="R519" s="2117"/>
      <c r="S519" s="2117"/>
      <c r="T519" s="2117"/>
      <c r="U519" s="2118"/>
      <c r="V519" s="1142" t="s">
        <v>199</v>
      </c>
      <c r="W519" s="1143"/>
      <c r="X519" s="1143"/>
      <c r="Y519" s="1144"/>
      <c r="Z519" s="623"/>
      <c r="AA519" s="457"/>
      <c r="AB519" s="76"/>
      <c r="AC519" s="77"/>
      <c r="AD519" s="78"/>
    </row>
    <row r="520" spans="1:30">
      <c r="A520" s="152"/>
      <c r="B520" s="593"/>
      <c r="C520" s="593"/>
      <c r="D520" s="160"/>
      <c r="E520" s="1304"/>
      <c r="F520" s="159"/>
      <c r="G520" s="24"/>
      <c r="H520" s="24"/>
      <c r="I520" s="24"/>
      <c r="J520" s="24"/>
      <c r="K520" s="24"/>
      <c r="L520" s="24"/>
      <c r="M520" s="24"/>
      <c r="N520" s="24"/>
      <c r="O520" s="24"/>
      <c r="P520" s="24"/>
      <c r="Q520" s="24"/>
      <c r="R520" s="24"/>
      <c r="S520" s="24"/>
      <c r="V520" s="24"/>
      <c r="W520" s="24"/>
      <c r="X520" s="28"/>
      <c r="Y520" s="623"/>
      <c r="Z520" s="108"/>
      <c r="AA520" s="457"/>
      <c r="AB520" s="76"/>
      <c r="AC520" s="77"/>
      <c r="AD520" s="78"/>
    </row>
    <row r="521" spans="1:30" s="755" customFormat="1">
      <c r="A521" s="152"/>
      <c r="B521" s="748"/>
      <c r="C521" s="748"/>
      <c r="D521" s="160"/>
      <c r="E521" s="1304"/>
      <c r="F521" s="159"/>
      <c r="G521" s="2117" t="s">
        <v>1393</v>
      </c>
      <c r="H521" s="2117"/>
      <c r="I521" s="2117"/>
      <c r="J521" s="2117"/>
      <c r="K521" s="2117"/>
      <c r="L521" s="2117"/>
      <c r="M521" s="2117"/>
      <c r="N521" s="2117"/>
      <c r="O521" s="2117"/>
      <c r="P521" s="2117"/>
      <c r="Q521" s="2117"/>
      <c r="R521" s="2117"/>
      <c r="S521" s="2117"/>
      <c r="T521" s="2117"/>
      <c r="U521" s="2118"/>
      <c r="V521" s="1142" t="s">
        <v>199</v>
      </c>
      <c r="W521" s="1143"/>
      <c r="X521" s="1143"/>
      <c r="Y521" s="1144"/>
      <c r="Z521" s="108"/>
      <c r="AA521" s="457"/>
      <c r="AB521" s="76"/>
      <c r="AC521" s="77"/>
      <c r="AD521" s="78"/>
    </row>
    <row r="522" spans="1:30" s="755" customFormat="1">
      <c r="A522" s="152"/>
      <c r="B522" s="748"/>
      <c r="C522" s="748"/>
      <c r="D522" s="160"/>
      <c r="E522" s="1304"/>
      <c r="F522" s="159"/>
      <c r="G522" s="24"/>
      <c r="H522" s="24"/>
      <c r="I522" s="24"/>
      <c r="J522" s="24"/>
      <c r="K522" s="24"/>
      <c r="L522" s="24"/>
      <c r="M522" s="24"/>
      <c r="N522" s="24"/>
      <c r="O522" s="24"/>
      <c r="P522" s="24"/>
      <c r="Q522" s="24"/>
      <c r="R522" s="24"/>
      <c r="S522" s="24"/>
      <c r="V522" s="24"/>
      <c r="W522" s="24"/>
      <c r="X522" s="28"/>
      <c r="Y522" s="788"/>
      <c r="Z522" s="108"/>
      <c r="AA522" s="457"/>
      <c r="AB522" s="76"/>
      <c r="AC522" s="77"/>
      <c r="AD522" s="78"/>
    </row>
    <row r="523" spans="1:30">
      <c r="A523" s="152"/>
      <c r="B523" s="593"/>
      <c r="C523" s="593"/>
      <c r="D523" s="160"/>
      <c r="E523" s="1304"/>
      <c r="F523" s="159"/>
      <c r="G523" s="2117" t="s">
        <v>216</v>
      </c>
      <c r="H523" s="2117"/>
      <c r="I523" s="2117"/>
      <c r="J523" s="2117"/>
      <c r="K523" s="2117"/>
      <c r="L523" s="2117"/>
      <c r="M523" s="2117"/>
      <c r="N523" s="2117"/>
      <c r="O523" s="2117"/>
      <c r="P523" s="2117"/>
      <c r="Q523" s="2117"/>
      <c r="R523" s="2117"/>
      <c r="S523" s="2117"/>
      <c r="T523" s="2117"/>
      <c r="U523" s="2118"/>
      <c r="V523" s="1142" t="s">
        <v>199</v>
      </c>
      <c r="W523" s="1143"/>
      <c r="X523" s="1143"/>
      <c r="Y523" s="1144"/>
      <c r="Z523" s="108"/>
      <c r="AA523" s="457"/>
      <c r="AB523" s="76"/>
      <c r="AC523" s="77"/>
      <c r="AD523" s="78"/>
    </row>
    <row r="524" spans="1:30" ht="13.5" customHeight="1">
      <c r="A524" s="152"/>
      <c r="B524" s="593"/>
      <c r="C524" s="593"/>
      <c r="D524" s="160"/>
      <c r="E524" s="1304"/>
      <c r="F524" s="159"/>
      <c r="G524" s="108"/>
      <c r="H524" s="108"/>
      <c r="I524" s="108"/>
      <c r="J524" s="108"/>
      <c r="K524" s="108"/>
      <c r="L524" s="108"/>
      <c r="M524" s="108"/>
      <c r="N524" s="108"/>
      <c r="O524" s="108"/>
      <c r="P524" s="108"/>
      <c r="Q524" s="108"/>
      <c r="R524" s="108"/>
      <c r="S524" s="108"/>
      <c r="T524" s="108"/>
      <c r="U524" s="108"/>
      <c r="V524" s="108"/>
      <c r="W524" s="108"/>
      <c r="X524" s="108"/>
      <c r="Y524" s="108"/>
      <c r="Z524" s="108"/>
      <c r="AA524" s="457"/>
      <c r="AB524" s="76"/>
      <c r="AC524" s="77"/>
      <c r="AD524" s="78"/>
    </row>
    <row r="525" spans="1:30" ht="12.75" customHeight="1">
      <c r="A525" s="152"/>
      <c r="B525" s="593"/>
      <c r="C525" s="593"/>
      <c r="D525" s="160"/>
      <c r="E525" s="576"/>
      <c r="F525" s="159"/>
      <c r="G525" s="2135" t="s">
        <v>1390</v>
      </c>
      <c r="H525" s="2135"/>
      <c r="I525" s="2135"/>
      <c r="J525" s="2135"/>
      <c r="K525" s="2135"/>
      <c r="L525" s="2135"/>
      <c r="M525" s="2135"/>
      <c r="N525" s="2135"/>
      <c r="O525" s="2135"/>
      <c r="P525" s="2135"/>
      <c r="Q525" s="2135"/>
      <c r="R525" s="2135"/>
      <c r="S525" s="2135"/>
      <c r="T525" s="2135"/>
      <c r="U525" s="2135"/>
      <c r="V525" s="108"/>
      <c r="W525" s="108"/>
      <c r="X525" s="108"/>
      <c r="Y525" s="108"/>
      <c r="Z525" s="108"/>
      <c r="AA525" s="457"/>
      <c r="AB525" s="76"/>
      <c r="AC525" s="77"/>
      <c r="AD525" s="78"/>
    </row>
    <row r="526" spans="1:30" s="755" customFormat="1" ht="12.75" customHeight="1">
      <c r="A526" s="152"/>
      <c r="B526" s="748"/>
      <c r="C526" s="748"/>
      <c r="D526" s="160"/>
      <c r="E526" s="747"/>
      <c r="F526" s="159"/>
      <c r="G526" s="791"/>
      <c r="H526" s="791"/>
      <c r="I526" s="791"/>
      <c r="J526" s="791"/>
      <c r="K526" s="2148" t="s">
        <v>1394</v>
      </c>
      <c r="L526" s="2149"/>
      <c r="M526" s="2149"/>
      <c r="N526" s="2149"/>
      <c r="O526" s="2149"/>
      <c r="P526" s="2149"/>
      <c r="Q526" s="2149"/>
      <c r="R526" s="2149"/>
      <c r="S526" s="791"/>
      <c r="T526" s="1843" t="s">
        <v>154</v>
      </c>
      <c r="U526" s="2150"/>
      <c r="V526" s="2150"/>
      <c r="W526" s="2150"/>
      <c r="X526" s="2150"/>
      <c r="Y526" s="2151"/>
      <c r="Z526" s="108"/>
      <c r="AA526" s="457"/>
      <c r="AB526" s="76"/>
      <c r="AC526" s="77"/>
      <c r="AD526" s="78"/>
    </row>
    <row r="527" spans="1:30" s="755" customFormat="1" ht="12.75" customHeight="1">
      <c r="A527" s="152"/>
      <c r="B527" s="748"/>
      <c r="C527" s="748"/>
      <c r="D527" s="160"/>
      <c r="E527" s="747"/>
      <c r="F527" s="159"/>
      <c r="G527" s="108"/>
      <c r="H527" s="108"/>
      <c r="I527" s="108"/>
      <c r="J527" s="108"/>
      <c r="K527" s="108"/>
      <c r="L527" s="108"/>
      <c r="M527" s="108"/>
      <c r="N527" s="108"/>
      <c r="O527" s="108"/>
      <c r="P527" s="108"/>
      <c r="Q527" s="108"/>
      <c r="R527" s="108"/>
      <c r="S527" s="108"/>
      <c r="T527" s="108"/>
      <c r="U527" s="108"/>
      <c r="V527" s="108"/>
      <c r="W527" s="108"/>
      <c r="X527" s="108"/>
      <c r="Y527" s="108"/>
      <c r="Z527" s="108"/>
      <c r="AA527" s="457"/>
      <c r="AB527" s="76"/>
      <c r="AC527" s="77"/>
      <c r="AD527" s="78"/>
    </row>
    <row r="528" spans="1:30" s="755" customFormat="1" ht="12.75" customHeight="1">
      <c r="A528" s="152"/>
      <c r="B528" s="748"/>
      <c r="C528" s="748"/>
      <c r="D528" s="160"/>
      <c r="E528" s="747"/>
      <c r="F528" s="159"/>
      <c r="G528" s="821" t="s">
        <v>1408</v>
      </c>
      <c r="H528" s="108"/>
      <c r="I528" s="108"/>
      <c r="J528" s="108"/>
      <c r="K528" s="108"/>
      <c r="L528" s="108"/>
      <c r="M528" s="108"/>
      <c r="N528" s="108"/>
      <c r="O528" s="108"/>
      <c r="P528" s="108"/>
      <c r="Q528" s="108"/>
      <c r="R528" s="108"/>
      <c r="S528" s="108"/>
      <c r="T528" s="108"/>
      <c r="U528" s="108"/>
      <c r="V528" s="108"/>
      <c r="W528" s="108"/>
      <c r="X528" s="108"/>
      <c r="Y528" s="108"/>
      <c r="Z528" s="108"/>
      <c r="AA528" s="457"/>
      <c r="AB528" s="76"/>
      <c r="AC528" s="77"/>
      <c r="AD528" s="78"/>
    </row>
    <row r="529" spans="1:30" s="755" customFormat="1" ht="12.75" customHeight="1">
      <c r="A529" s="152"/>
      <c r="B529" s="748"/>
      <c r="C529" s="748"/>
      <c r="D529" s="160"/>
      <c r="E529" s="747"/>
      <c r="F529" s="159"/>
      <c r="G529" s="1984"/>
      <c r="H529" s="2152"/>
      <c r="I529" s="2152"/>
      <c r="J529" s="2152"/>
      <c r="K529" s="2152"/>
      <c r="L529" s="2152"/>
      <c r="M529" s="2152"/>
      <c r="N529" s="2152"/>
      <c r="O529" s="2152"/>
      <c r="P529" s="2152"/>
      <c r="Q529" s="2152"/>
      <c r="R529" s="2152"/>
      <c r="S529" s="2152"/>
      <c r="T529" s="2152"/>
      <c r="U529" s="2152"/>
      <c r="V529" s="2152"/>
      <c r="W529" s="2152"/>
      <c r="X529" s="2152"/>
      <c r="Y529" s="2152"/>
      <c r="Z529" s="2153"/>
      <c r="AA529" s="457"/>
      <c r="AB529" s="76"/>
      <c r="AC529" s="77"/>
      <c r="AD529" s="78"/>
    </row>
    <row r="530" spans="1:30" s="755" customFormat="1" ht="12.75" customHeight="1">
      <c r="A530" s="152"/>
      <c r="B530" s="748"/>
      <c r="C530" s="748"/>
      <c r="D530" s="160"/>
      <c r="E530" s="747"/>
      <c r="F530" s="159"/>
      <c r="G530" s="2095"/>
      <c r="H530" s="2154"/>
      <c r="I530" s="2154"/>
      <c r="J530" s="2154"/>
      <c r="K530" s="2154"/>
      <c r="L530" s="2154"/>
      <c r="M530" s="2154"/>
      <c r="N530" s="2154"/>
      <c r="O530" s="2154"/>
      <c r="P530" s="2154"/>
      <c r="Q530" s="2154"/>
      <c r="R530" s="2154"/>
      <c r="S530" s="2154"/>
      <c r="T530" s="2154"/>
      <c r="U530" s="2154"/>
      <c r="V530" s="2154"/>
      <c r="W530" s="2154"/>
      <c r="X530" s="2154"/>
      <c r="Y530" s="2154"/>
      <c r="Z530" s="2155"/>
      <c r="AA530" s="457"/>
      <c r="AB530" s="76"/>
      <c r="AC530" s="77"/>
      <c r="AD530" s="78"/>
    </row>
    <row r="531" spans="1:30" s="755" customFormat="1" ht="12.75" customHeight="1">
      <c r="A531" s="152"/>
      <c r="B531" s="748"/>
      <c r="C531" s="748"/>
      <c r="D531" s="160"/>
      <c r="E531" s="747"/>
      <c r="F531" s="159"/>
      <c r="G531" s="2156"/>
      <c r="H531" s="2157"/>
      <c r="I531" s="2157"/>
      <c r="J531" s="2157"/>
      <c r="K531" s="2157"/>
      <c r="L531" s="2157"/>
      <c r="M531" s="2157"/>
      <c r="N531" s="2157"/>
      <c r="O531" s="2157"/>
      <c r="P531" s="2157"/>
      <c r="Q531" s="2157"/>
      <c r="R531" s="2157"/>
      <c r="S531" s="2157"/>
      <c r="T531" s="2157"/>
      <c r="U531" s="2157"/>
      <c r="V531" s="2157"/>
      <c r="W531" s="2157"/>
      <c r="X531" s="2157"/>
      <c r="Y531" s="2157"/>
      <c r="Z531" s="2158"/>
      <c r="AA531" s="457"/>
      <c r="AB531" s="76"/>
      <c r="AC531" s="77"/>
      <c r="AD531" s="78"/>
    </row>
    <row r="532" spans="1:30" s="755" customFormat="1" ht="12.75" customHeight="1">
      <c r="A532" s="152"/>
      <c r="B532" s="748"/>
      <c r="C532" s="748"/>
      <c r="D532" s="160"/>
      <c r="E532" s="747"/>
      <c r="F532" s="159"/>
      <c r="G532" s="831"/>
      <c r="H532" s="831"/>
      <c r="I532" s="831"/>
      <c r="J532" s="831"/>
      <c r="K532" s="831"/>
      <c r="L532" s="831"/>
      <c r="M532" s="831"/>
      <c r="N532" s="831"/>
      <c r="O532" s="831"/>
      <c r="P532" s="831"/>
      <c r="Q532" s="831"/>
      <c r="R532" s="831"/>
      <c r="S532" s="831"/>
      <c r="T532" s="831"/>
      <c r="U532" s="831"/>
      <c r="V532" s="831"/>
      <c r="W532" s="831"/>
      <c r="X532" s="831"/>
      <c r="Y532" s="831"/>
      <c r="Z532" s="831"/>
      <c r="AA532" s="457"/>
      <c r="AB532" s="76"/>
      <c r="AC532" s="77"/>
      <c r="AD532" s="78"/>
    </row>
    <row r="533" spans="1:30" s="755" customFormat="1" ht="6.75" customHeight="1">
      <c r="A533" s="245"/>
      <c r="B533" s="380"/>
      <c r="C533" s="380"/>
      <c r="D533" s="474"/>
      <c r="E533" s="772"/>
      <c r="F533" s="462"/>
      <c r="G533" s="750"/>
      <c r="H533" s="750"/>
      <c r="I533" s="750"/>
      <c r="J533" s="750"/>
      <c r="K533" s="750"/>
      <c r="L533" s="750"/>
      <c r="M533" s="750"/>
      <c r="N533" s="750"/>
      <c r="O533" s="750"/>
      <c r="P533" s="750"/>
      <c r="Q533" s="750"/>
      <c r="R533" s="750"/>
      <c r="S533" s="750"/>
      <c r="T533" s="750"/>
      <c r="U533" s="750"/>
      <c r="V533" s="750"/>
      <c r="W533" s="750"/>
      <c r="X533" s="750"/>
      <c r="Y533" s="750"/>
      <c r="Z533" s="750"/>
      <c r="AA533" s="752"/>
      <c r="AB533" s="246"/>
      <c r="AC533" s="247"/>
      <c r="AD533" s="248"/>
    </row>
    <row r="534" spans="1:30" s="755" customFormat="1" ht="6.75" customHeight="1">
      <c r="A534" s="152"/>
      <c r="B534" s="748"/>
      <c r="C534" s="748"/>
      <c r="D534" s="160"/>
      <c r="E534" s="747"/>
      <c r="F534" s="159"/>
      <c r="G534" s="108"/>
      <c r="H534" s="108"/>
      <c r="I534" s="108"/>
      <c r="J534" s="108"/>
      <c r="K534" s="108"/>
      <c r="L534" s="108"/>
      <c r="M534" s="108"/>
      <c r="N534" s="108"/>
      <c r="O534" s="108"/>
      <c r="P534" s="108"/>
      <c r="Q534" s="108"/>
      <c r="R534" s="108"/>
      <c r="S534" s="108"/>
      <c r="T534" s="108"/>
      <c r="U534" s="108"/>
      <c r="V534" s="108"/>
      <c r="W534" s="108"/>
      <c r="X534" s="108"/>
      <c r="Y534" s="108"/>
      <c r="Z534" s="108"/>
      <c r="AA534" s="457"/>
      <c r="AB534" s="76"/>
      <c r="AC534" s="77"/>
      <c r="AD534" s="78"/>
    </row>
    <row r="535" spans="1:30" s="592" customFormat="1">
      <c r="A535" s="747"/>
      <c r="B535" s="742"/>
      <c r="C535" s="1264"/>
      <c r="D535" s="743"/>
      <c r="E535" s="1304" t="s">
        <v>1262</v>
      </c>
      <c r="F535" s="157"/>
      <c r="G535" s="1268" t="s">
        <v>71</v>
      </c>
      <c r="H535" s="1268"/>
      <c r="I535" s="1268"/>
      <c r="J535" s="1268"/>
      <c r="K535" s="1268"/>
      <c r="L535" s="1268"/>
      <c r="M535" s="1268"/>
      <c r="N535" s="1246" t="s">
        <v>154</v>
      </c>
      <c r="O535" s="1246"/>
      <c r="P535" s="1246"/>
      <c r="Q535" s="1246"/>
      <c r="R535" s="1246"/>
      <c r="S535" s="1246"/>
      <c r="T535" s="1246"/>
      <c r="U535" s="1246"/>
      <c r="V535" s="1246"/>
      <c r="W535" s="149"/>
      <c r="X535" s="149"/>
      <c r="Y535" s="149"/>
      <c r="Z535" s="149"/>
      <c r="AA535" s="216"/>
      <c r="AB535" s="1261" t="s">
        <v>558</v>
      </c>
      <c r="AC535" s="1262"/>
      <c r="AD535" s="1263"/>
    </row>
    <row r="536" spans="1:30" s="592" customFormat="1">
      <c r="A536" s="747"/>
      <c r="B536" s="742"/>
      <c r="C536" s="1264"/>
      <c r="D536" s="743"/>
      <c r="E536" s="1304"/>
      <c r="F536" s="157"/>
      <c r="G536" s="1268"/>
      <c r="H536" s="1268"/>
      <c r="I536" s="1268"/>
      <c r="J536" s="1268"/>
      <c r="K536" s="1268"/>
      <c r="L536" s="1268"/>
      <c r="M536" s="1268"/>
      <c r="N536" s="1246"/>
      <c r="O536" s="1246"/>
      <c r="P536" s="1246"/>
      <c r="Q536" s="1246"/>
      <c r="R536" s="1246"/>
      <c r="S536" s="1246"/>
      <c r="T536" s="1246"/>
      <c r="U536" s="1246"/>
      <c r="V536" s="1246"/>
      <c r="W536" s="149"/>
      <c r="X536" s="149"/>
      <c r="Y536" s="149"/>
      <c r="Z536" s="149"/>
      <c r="AA536" s="216"/>
      <c r="AB536" s="1261"/>
      <c r="AC536" s="1262"/>
      <c r="AD536" s="1263"/>
    </row>
    <row r="537" spans="1:30" s="592" customFormat="1">
      <c r="A537" s="747"/>
      <c r="B537" s="742"/>
      <c r="C537" s="1264"/>
      <c r="D537" s="743"/>
      <c r="E537" s="1304"/>
      <c r="F537" s="449"/>
      <c r="G537" s="2159"/>
      <c r="H537" s="2159"/>
      <c r="I537" s="2159"/>
      <c r="J537" s="2159"/>
      <c r="K537" s="2159"/>
      <c r="L537" s="2159"/>
      <c r="M537" s="2159"/>
      <c r="N537" s="2159"/>
      <c r="O537" s="2159"/>
      <c r="P537" s="2159"/>
      <c r="Q537" s="2159"/>
      <c r="R537" s="2159"/>
      <c r="S537" s="2159"/>
      <c r="T537" s="2159"/>
      <c r="U537" s="2159"/>
      <c r="V537" s="2159"/>
      <c r="W537" s="2159"/>
      <c r="X537" s="2159"/>
      <c r="Y537" s="2159"/>
      <c r="Z537" s="2159"/>
      <c r="AA537" s="2160"/>
      <c r="AB537" s="297"/>
      <c r="AC537" s="298"/>
      <c r="AD537" s="299"/>
    </row>
    <row r="538" spans="1:30" s="592" customFormat="1">
      <c r="A538" s="747"/>
      <c r="B538" s="742"/>
      <c r="C538" s="1264"/>
      <c r="D538" s="743"/>
      <c r="E538" s="1304"/>
      <c r="F538" s="449"/>
      <c r="G538" s="480"/>
      <c r="H538" s="480"/>
      <c r="I538" s="480"/>
      <c r="J538" s="480"/>
      <c r="K538" s="480"/>
      <c r="L538" s="480"/>
      <c r="M538" s="480"/>
      <c r="N538" s="480"/>
      <c r="O538" s="480"/>
      <c r="P538" s="480"/>
      <c r="Q538" s="480"/>
      <c r="R538" s="480"/>
      <c r="S538" s="480"/>
      <c r="T538" s="480"/>
      <c r="U538" s="480"/>
      <c r="V538" s="480"/>
      <c r="W538" s="480"/>
      <c r="X538" s="480"/>
      <c r="Y538" s="480"/>
      <c r="Z538" s="480"/>
      <c r="AA538" s="450"/>
      <c r="AB538" s="297"/>
      <c r="AC538" s="298"/>
      <c r="AD538" s="299"/>
    </row>
    <row r="539" spans="1:30" s="592" customFormat="1">
      <c r="A539" s="747"/>
      <c r="B539" s="742"/>
      <c r="C539" s="742"/>
      <c r="D539" s="743"/>
      <c r="E539" s="1304"/>
      <c r="F539" s="449"/>
      <c r="G539" s="480"/>
      <c r="H539" s="480"/>
      <c r="I539" s="480"/>
      <c r="J539" s="480"/>
      <c r="K539" s="480"/>
      <c r="L539" s="480"/>
      <c r="M539" s="480"/>
      <c r="N539" s="480"/>
      <c r="O539" s="480"/>
      <c r="P539" s="480"/>
      <c r="Q539" s="480"/>
      <c r="R539" s="480"/>
      <c r="S539" s="480"/>
      <c r="T539" s="480"/>
      <c r="U539" s="480"/>
      <c r="V539" s="480"/>
      <c r="W539" s="480"/>
      <c r="X539" s="480"/>
      <c r="Y539" s="480"/>
      <c r="Z539" s="480"/>
      <c r="AA539" s="450"/>
      <c r="AB539" s="297"/>
      <c r="AC539" s="298"/>
      <c r="AD539" s="299"/>
    </row>
    <row r="540" spans="1:30" s="893" customFormat="1" ht="4.5" customHeight="1">
      <c r="A540" s="152"/>
      <c r="B540" s="892"/>
      <c r="C540" s="892"/>
      <c r="D540" s="160"/>
      <c r="E540" s="891"/>
      <c r="F540" s="466"/>
      <c r="G540" s="494"/>
      <c r="H540" s="494"/>
      <c r="I540" s="494"/>
      <c r="J540" s="494"/>
      <c r="K540" s="494"/>
      <c r="L540" s="494"/>
      <c r="M540" s="494"/>
      <c r="N540" s="494"/>
      <c r="O540" s="494"/>
      <c r="P540" s="494"/>
      <c r="Q540" s="494"/>
      <c r="R540" s="494"/>
      <c r="S540" s="494"/>
      <c r="T540" s="494"/>
      <c r="U540" s="494"/>
      <c r="V540" s="494"/>
      <c r="W540" s="494"/>
      <c r="X540" s="494"/>
      <c r="Y540" s="494"/>
      <c r="Z540" s="494"/>
      <c r="AA540" s="495"/>
      <c r="AB540" s="309"/>
      <c r="AC540" s="310"/>
      <c r="AD540" s="311"/>
    </row>
    <row r="541" spans="1:30" ht="13.5" customHeight="1">
      <c r="A541" s="1870" t="s">
        <v>794</v>
      </c>
      <c r="B541" s="593">
        <v>29</v>
      </c>
      <c r="C541" s="1523" t="s">
        <v>586</v>
      </c>
      <c r="D541" s="160" t="s">
        <v>357</v>
      </c>
      <c r="E541" s="1304" t="s">
        <v>1300</v>
      </c>
      <c r="F541" s="159"/>
      <c r="G541" s="2146" t="s">
        <v>71</v>
      </c>
      <c r="H541" s="2146"/>
      <c r="I541" s="2146"/>
      <c r="J541" s="2146"/>
      <c r="K541" s="2146"/>
      <c r="L541" s="2146"/>
      <c r="M541" s="2147"/>
      <c r="N541" s="1246" t="s">
        <v>154</v>
      </c>
      <c r="O541" s="1246"/>
      <c r="P541" s="1246"/>
      <c r="Q541" s="1246"/>
      <c r="R541" s="1246"/>
      <c r="S541" s="1246"/>
      <c r="T541" s="1246"/>
      <c r="U541" s="1246"/>
      <c r="V541" s="1246"/>
      <c r="AA541" s="603"/>
      <c r="AB541" s="1261" t="s">
        <v>558</v>
      </c>
      <c r="AC541" s="1262"/>
      <c r="AD541" s="1263"/>
    </row>
    <row r="542" spans="1:30">
      <c r="A542" s="1870"/>
      <c r="B542" s="593"/>
      <c r="C542" s="1523"/>
      <c r="D542" s="160"/>
      <c r="E542" s="1304"/>
      <c r="F542" s="159"/>
      <c r="G542" s="2146"/>
      <c r="H542" s="2146"/>
      <c r="I542" s="2146"/>
      <c r="J542" s="2146"/>
      <c r="K542" s="2146"/>
      <c r="L542" s="2146"/>
      <c r="M542" s="2147"/>
      <c r="N542" s="1246"/>
      <c r="O542" s="1246"/>
      <c r="P542" s="1246"/>
      <c r="Q542" s="1246"/>
      <c r="R542" s="1246"/>
      <c r="S542" s="1246"/>
      <c r="T542" s="1246"/>
      <c r="U542" s="1246"/>
      <c r="V542" s="1246"/>
      <c r="AA542" s="603"/>
      <c r="AB542" s="1261"/>
      <c r="AC542" s="1262"/>
      <c r="AD542" s="1263"/>
    </row>
    <row r="543" spans="1:30">
      <c r="A543" s="152"/>
      <c r="B543" s="593"/>
      <c r="C543" s="593"/>
      <c r="D543" s="160"/>
      <c r="E543" s="1304"/>
      <c r="F543" s="159"/>
      <c r="AA543" s="603"/>
      <c r="AB543" s="76"/>
      <c r="AC543" s="77"/>
      <c r="AD543" s="78"/>
    </row>
    <row r="544" spans="1:30">
      <c r="A544" s="152"/>
      <c r="B544" s="593"/>
      <c r="C544" s="593"/>
      <c r="D544" s="160"/>
      <c r="E544" s="1304"/>
      <c r="F544" s="159"/>
      <c r="G544" s="560" t="s">
        <v>730</v>
      </c>
      <c r="L544" s="1357" t="s">
        <v>729</v>
      </c>
      <c r="M544" s="1357"/>
      <c r="N544" s="1357"/>
      <c r="O544" s="1357"/>
      <c r="P544" s="1357"/>
      <c r="Q544" s="1357"/>
      <c r="R544" s="1357"/>
      <c r="S544" s="1357"/>
      <c r="AA544" s="603"/>
      <c r="AB544" s="76"/>
      <c r="AC544" s="77"/>
      <c r="AD544" s="78"/>
    </row>
    <row r="545" spans="1:30">
      <c r="A545" s="152"/>
      <c r="B545" s="593"/>
      <c r="C545" s="593"/>
      <c r="D545" s="160"/>
      <c r="E545" s="1304"/>
      <c r="F545" s="159"/>
      <c r="AA545" s="603"/>
      <c r="AB545" s="76"/>
      <c r="AC545" s="77"/>
      <c r="AD545" s="78"/>
    </row>
    <row r="546" spans="1:30">
      <c r="A546" s="152"/>
      <c r="B546" s="593"/>
      <c r="C546" s="593"/>
      <c r="D546" s="160"/>
      <c r="E546" s="1304"/>
      <c r="F546" s="159"/>
      <c r="G546" s="23" t="s">
        <v>189</v>
      </c>
      <c r="H546" s="23"/>
      <c r="I546" s="23"/>
      <c r="J546" s="23"/>
      <c r="K546" s="23"/>
      <c r="L546" s="23"/>
      <c r="M546" s="23"/>
      <c r="N546" s="23"/>
      <c r="O546" s="23"/>
      <c r="P546" s="23"/>
      <c r="Q546" s="23"/>
      <c r="R546" s="23"/>
      <c r="S546" s="23"/>
      <c r="T546" s="23"/>
      <c r="U546" s="23"/>
      <c r="V546" s="23"/>
      <c r="W546" s="23"/>
      <c r="X546" s="23"/>
      <c r="Y546" s="23"/>
      <c r="Z546" s="23"/>
      <c r="AA546" s="603"/>
      <c r="AB546" s="76"/>
      <c r="AC546" s="77"/>
      <c r="AD546" s="78"/>
    </row>
    <row r="547" spans="1:30">
      <c r="A547" s="152"/>
      <c r="B547" s="593"/>
      <c r="C547" s="593"/>
      <c r="D547" s="160"/>
      <c r="E547" s="1304"/>
      <c r="F547" s="159"/>
      <c r="G547" s="2161" t="s">
        <v>93</v>
      </c>
      <c r="H547" s="2161"/>
      <c r="I547" s="2161"/>
      <c r="J547" s="2161"/>
      <c r="K547" s="2161"/>
      <c r="L547" s="2161"/>
      <c r="M547" s="2161"/>
      <c r="N547" s="2161"/>
      <c r="O547" s="2161"/>
      <c r="P547" s="2161"/>
      <c r="Q547" s="2161"/>
      <c r="R547" s="2161"/>
      <c r="S547" s="2161"/>
      <c r="T547" s="2161"/>
      <c r="U547" s="2161"/>
      <c r="V547" s="2161"/>
      <c r="W547" s="2161"/>
      <c r="X547" s="2161"/>
      <c r="Y547" s="2161"/>
      <c r="Z547" s="2161"/>
      <c r="AA547" s="2162"/>
      <c r="AB547" s="76"/>
      <c r="AC547" s="77"/>
      <c r="AD547" s="78"/>
    </row>
    <row r="548" spans="1:30">
      <c r="A548" s="152"/>
      <c r="B548" s="593"/>
      <c r="C548" s="593"/>
      <c r="D548" s="160"/>
      <c r="E548" s="1304"/>
      <c r="F548" s="159"/>
      <c r="G548" s="2161"/>
      <c r="H548" s="2161"/>
      <c r="I548" s="2161"/>
      <c r="J548" s="2161"/>
      <c r="K548" s="2161"/>
      <c r="L548" s="2161"/>
      <c r="M548" s="2161"/>
      <c r="N548" s="2161"/>
      <c r="O548" s="2161"/>
      <c r="P548" s="2161"/>
      <c r="Q548" s="2161"/>
      <c r="R548" s="2161"/>
      <c r="S548" s="2161"/>
      <c r="T548" s="2161"/>
      <c r="U548" s="2161"/>
      <c r="V548" s="2161"/>
      <c r="W548" s="2161"/>
      <c r="X548" s="2161"/>
      <c r="Y548" s="2161"/>
      <c r="Z548" s="2161"/>
      <c r="AA548" s="2162"/>
      <c r="AB548" s="76"/>
      <c r="AC548" s="77"/>
      <c r="AD548" s="78"/>
    </row>
    <row r="549" spans="1:30">
      <c r="A549" s="152"/>
      <c r="B549" s="593"/>
      <c r="C549" s="593"/>
      <c r="D549" s="160"/>
      <c r="E549" s="1304"/>
      <c r="F549" s="159"/>
      <c r="G549" s="1078" t="s">
        <v>190</v>
      </c>
      <c r="H549" s="1078"/>
      <c r="I549" s="1078"/>
      <c r="J549" s="1078"/>
      <c r="K549" s="1078"/>
      <c r="L549" s="1078"/>
      <c r="M549" s="1078"/>
      <c r="N549" s="2163" t="s">
        <v>75</v>
      </c>
      <c r="O549" s="2164"/>
      <c r="P549" s="2164"/>
      <c r="Q549" s="2164"/>
      <c r="R549" s="2164"/>
      <c r="S549" s="2164"/>
      <c r="T549" s="2165"/>
      <c r="AA549" s="603"/>
      <c r="AB549" s="76"/>
      <c r="AC549" s="77"/>
      <c r="AD549" s="78"/>
    </row>
    <row r="550" spans="1:30">
      <c r="A550" s="152"/>
      <c r="B550" s="593"/>
      <c r="C550" s="593"/>
      <c r="D550" s="160"/>
      <c r="E550" s="1304"/>
      <c r="F550" s="159"/>
      <c r="G550" s="1078" t="s">
        <v>94</v>
      </c>
      <c r="H550" s="1078"/>
      <c r="I550" s="1078"/>
      <c r="J550" s="1078"/>
      <c r="K550" s="1078"/>
      <c r="L550" s="1078"/>
      <c r="M550" s="1078"/>
      <c r="N550" s="1142" t="s">
        <v>199</v>
      </c>
      <c r="O550" s="1143"/>
      <c r="P550" s="1143"/>
      <c r="Q550" s="1143"/>
      <c r="R550" s="1143"/>
      <c r="S550" s="1143"/>
      <c r="T550" s="1144"/>
      <c r="AA550" s="603"/>
      <c r="AB550" s="76"/>
      <c r="AC550" s="77"/>
      <c r="AD550" s="78"/>
    </row>
    <row r="551" spans="1:30">
      <c r="A551" s="152"/>
      <c r="B551" s="593"/>
      <c r="C551" s="593"/>
      <c r="D551" s="160"/>
      <c r="E551" s="1304"/>
      <c r="F551" s="159"/>
      <c r="G551" s="24"/>
      <c r="H551" s="24"/>
      <c r="I551" s="24"/>
      <c r="J551" s="24"/>
      <c r="K551" s="24"/>
      <c r="L551" s="24"/>
      <c r="M551" s="24"/>
      <c r="N551" s="24"/>
      <c r="O551" s="24"/>
      <c r="P551" s="24"/>
      <c r="Q551" s="24"/>
      <c r="R551" s="24"/>
      <c r="S551" s="24"/>
      <c r="T551" s="24"/>
      <c r="U551" s="24"/>
      <c r="V551" s="24"/>
      <c r="AA551" s="603"/>
      <c r="AB551" s="76"/>
      <c r="AC551" s="77"/>
      <c r="AD551" s="78"/>
    </row>
    <row r="552" spans="1:30">
      <c r="A552" s="152"/>
      <c r="B552" s="593"/>
      <c r="C552" s="593"/>
      <c r="D552" s="160"/>
      <c r="E552" s="1304"/>
      <c r="F552" s="159"/>
      <c r="G552" s="623" t="s">
        <v>148</v>
      </c>
      <c r="H552" s="558"/>
      <c r="I552" s="558"/>
      <c r="J552" s="558"/>
      <c r="K552" s="558"/>
      <c r="L552" s="558"/>
      <c r="M552" s="558"/>
      <c r="N552" s="27"/>
      <c r="O552" s="155"/>
      <c r="P552" s="155"/>
      <c r="Q552" s="155"/>
      <c r="R552" s="155"/>
      <c r="S552" s="155"/>
      <c r="T552" s="155"/>
      <c r="U552" s="155"/>
      <c r="V552" s="155"/>
      <c r="W552" s="155"/>
      <c r="X552" s="155"/>
      <c r="Y552" s="155"/>
      <c r="Z552" s="155"/>
      <c r="AA552" s="463"/>
      <c r="AB552" s="76"/>
      <c r="AC552" s="77"/>
      <c r="AD552" s="78"/>
    </row>
    <row r="553" spans="1:30">
      <c r="A553" s="152"/>
      <c r="B553" s="593"/>
      <c r="C553" s="593"/>
      <c r="D553" s="160"/>
      <c r="E553" s="1304"/>
      <c r="F553" s="159"/>
      <c r="G553" s="1417" t="s">
        <v>147</v>
      </c>
      <c r="H553" s="1418"/>
      <c r="I553" s="1418"/>
      <c r="J553" s="1418"/>
      <c r="K553" s="1418"/>
      <c r="L553" s="1418"/>
      <c r="M553" s="1418"/>
      <c r="N553" s="1418"/>
      <c r="O553" s="1418"/>
      <c r="P553" s="1418"/>
      <c r="Q553" s="1418"/>
      <c r="R553" s="1418"/>
      <c r="S553" s="1418"/>
      <c r="T553" s="1418"/>
      <c r="U553" s="1419"/>
      <c r="V553" s="28"/>
      <c r="W553" s="28"/>
      <c r="X553" s="28"/>
      <c r="Y553" s="28"/>
      <c r="Z553" s="28"/>
      <c r="AA553" s="463"/>
      <c r="AB553" s="76"/>
      <c r="AC553" s="77"/>
      <c r="AD553" s="78"/>
    </row>
    <row r="554" spans="1:30">
      <c r="A554" s="152"/>
      <c r="B554" s="593"/>
      <c r="C554" s="593"/>
      <c r="D554" s="160"/>
      <c r="E554" s="1304"/>
      <c r="F554" s="159"/>
      <c r="G554" s="54"/>
      <c r="H554" s="1647" t="s">
        <v>235</v>
      </c>
      <c r="I554" s="1647"/>
      <c r="J554" s="1647"/>
      <c r="K554" s="1647"/>
      <c r="L554" s="1357" t="s">
        <v>226</v>
      </c>
      <c r="M554" s="1357"/>
      <c r="N554" s="1096" t="s">
        <v>146</v>
      </c>
      <c r="O554" s="1096"/>
      <c r="P554" s="1096"/>
      <c r="Q554" s="1096"/>
      <c r="R554" s="1096"/>
      <c r="S554" s="1096"/>
      <c r="T554" s="1096"/>
      <c r="U554" s="1096"/>
      <c r="V554" s="623"/>
      <c r="W554" s="623"/>
      <c r="Y554" s="623"/>
      <c r="Z554" s="28"/>
      <c r="AA554" s="463"/>
      <c r="AB554" s="76"/>
      <c r="AC554" s="77"/>
      <c r="AD554" s="78"/>
    </row>
    <row r="555" spans="1:30">
      <c r="A555" s="152"/>
      <c r="B555" s="593"/>
      <c r="C555" s="593"/>
      <c r="D555" s="160"/>
      <c r="E555" s="1304"/>
      <c r="F555" s="159"/>
      <c r="G555" s="60"/>
      <c r="H555" s="1647"/>
      <c r="I555" s="1647"/>
      <c r="J555" s="1647"/>
      <c r="K555" s="1647"/>
      <c r="L555" s="1357" t="s">
        <v>226</v>
      </c>
      <c r="M555" s="1357"/>
      <c r="N555" s="1141" t="s">
        <v>144</v>
      </c>
      <c r="O555" s="1141"/>
      <c r="P555" s="1141"/>
      <c r="Q555" s="1141"/>
      <c r="R555" s="1141"/>
      <c r="S555" s="1141"/>
      <c r="T555" s="1141"/>
      <c r="U555" s="1476"/>
      <c r="V555" s="59"/>
      <c r="W555" s="59"/>
      <c r="X555" s="584"/>
      <c r="Y555" s="584"/>
      <c r="Z555" s="28"/>
      <c r="AA555" s="463"/>
      <c r="AB555" s="76"/>
      <c r="AC555" s="77"/>
      <c r="AD555" s="78"/>
    </row>
    <row r="556" spans="1:30">
      <c r="A556" s="152"/>
      <c r="B556" s="593"/>
      <c r="C556" s="593"/>
      <c r="D556" s="160"/>
      <c r="E556" s="1304"/>
      <c r="F556" s="159"/>
      <c r="G556" s="1417" t="s">
        <v>1263</v>
      </c>
      <c r="H556" s="1418"/>
      <c r="I556" s="1418"/>
      <c r="J556" s="1418"/>
      <c r="K556" s="1418"/>
      <c r="L556" s="1418"/>
      <c r="M556" s="1418"/>
      <c r="N556" s="1418"/>
      <c r="O556" s="1418"/>
      <c r="P556" s="1418"/>
      <c r="Q556" s="1418"/>
      <c r="R556" s="1418"/>
      <c r="S556" s="1418"/>
      <c r="T556" s="1418"/>
      <c r="U556" s="1419"/>
      <c r="V556" s="584"/>
      <c r="W556" s="584"/>
      <c r="X556" s="584"/>
      <c r="Y556" s="584"/>
      <c r="Z556" s="28"/>
      <c r="AA556" s="463"/>
      <c r="AB556" s="76"/>
      <c r="AC556" s="77"/>
      <c r="AD556" s="78"/>
    </row>
    <row r="557" spans="1:30">
      <c r="A557" s="152"/>
      <c r="B557" s="593"/>
      <c r="C557" s="593"/>
      <c r="D557" s="160"/>
      <c r="E557" s="158"/>
      <c r="F557" s="159"/>
      <c r="G557" s="61"/>
      <c r="H557" s="1647" t="s">
        <v>236</v>
      </c>
      <c r="I557" s="1482"/>
      <c r="J557" s="1482"/>
      <c r="K557" s="1412"/>
      <c r="L557" s="1357" t="s">
        <v>226</v>
      </c>
      <c r="M557" s="1357"/>
      <c r="N557" s="1096" t="s">
        <v>1264</v>
      </c>
      <c r="O557" s="1096"/>
      <c r="P557" s="1096"/>
      <c r="Q557" s="1096"/>
      <c r="R557" s="1096"/>
      <c r="S557" s="1096"/>
      <c r="T557" s="1096"/>
      <c r="U557" s="1096"/>
      <c r="V557" s="584"/>
      <c r="W557" s="584"/>
      <c r="X557" s="584"/>
      <c r="Y557" s="584"/>
      <c r="Z557" s="28"/>
      <c r="AA557" s="463"/>
      <c r="AB557" s="76"/>
      <c r="AC557" s="77"/>
      <c r="AD557" s="78"/>
    </row>
    <row r="558" spans="1:30">
      <c r="A558" s="152"/>
      <c r="B558" s="593"/>
      <c r="C558" s="593"/>
      <c r="D558" s="160"/>
      <c r="E558" s="158"/>
      <c r="F558" s="159"/>
      <c r="G558" s="62"/>
      <c r="H558" s="1415"/>
      <c r="I558" s="1527"/>
      <c r="J558" s="1527"/>
      <c r="K558" s="1416"/>
      <c r="L558" s="2166" t="s">
        <v>226</v>
      </c>
      <c r="M558" s="2166"/>
      <c r="N558" s="1141" t="s">
        <v>1265</v>
      </c>
      <c r="O558" s="1141"/>
      <c r="P558" s="1141"/>
      <c r="Q558" s="1141"/>
      <c r="R558" s="1141"/>
      <c r="S558" s="1141"/>
      <c r="T558" s="1141"/>
      <c r="U558" s="1476"/>
      <c r="V558" s="584"/>
      <c r="W558" s="584"/>
      <c r="X558" s="584"/>
      <c r="Y558" s="584"/>
      <c r="Z558" s="28"/>
      <c r="AA558" s="463"/>
      <c r="AB558" s="76"/>
      <c r="AC558" s="77"/>
      <c r="AD558" s="78"/>
    </row>
    <row r="559" spans="1:30">
      <c r="A559" s="152"/>
      <c r="B559" s="593"/>
      <c r="C559" s="593"/>
      <c r="D559" s="160"/>
      <c r="E559" s="158"/>
      <c r="F559" s="159"/>
      <c r="G559" s="62"/>
      <c r="H559" s="1647" t="s">
        <v>237</v>
      </c>
      <c r="I559" s="1647"/>
      <c r="J559" s="1647"/>
      <c r="K559" s="1647"/>
      <c r="L559" s="1357" t="s">
        <v>226</v>
      </c>
      <c r="M559" s="1357"/>
      <c r="N559" s="1096" t="s">
        <v>1264</v>
      </c>
      <c r="O559" s="1096"/>
      <c r="P559" s="1096"/>
      <c r="Q559" s="1096"/>
      <c r="R559" s="1096"/>
      <c r="S559" s="1096"/>
      <c r="T559" s="1096"/>
      <c r="U559" s="1096"/>
      <c r="V559" s="584"/>
      <c r="W559" s="584"/>
      <c r="X559" s="584"/>
      <c r="Y559" s="584"/>
      <c r="Z559" s="28"/>
      <c r="AA559" s="463"/>
      <c r="AB559" s="76"/>
      <c r="AC559" s="77"/>
      <c r="AD559" s="78"/>
    </row>
    <row r="560" spans="1:30">
      <c r="A560" s="152"/>
      <c r="B560" s="593"/>
      <c r="C560" s="593"/>
      <c r="D560" s="160"/>
      <c r="E560" s="158"/>
      <c r="F560" s="159"/>
      <c r="G560" s="62"/>
      <c r="H560" s="1647"/>
      <c r="I560" s="1647"/>
      <c r="J560" s="1647"/>
      <c r="K560" s="1647"/>
      <c r="L560" s="2166" t="s">
        <v>226</v>
      </c>
      <c r="M560" s="2166"/>
      <c r="N560" s="1096" t="s">
        <v>145</v>
      </c>
      <c r="O560" s="1096"/>
      <c r="P560" s="1096"/>
      <c r="Q560" s="1096"/>
      <c r="R560" s="1096"/>
      <c r="S560" s="1096"/>
      <c r="T560" s="1096"/>
      <c r="U560" s="1096"/>
      <c r="V560" s="584"/>
      <c r="W560" s="584"/>
      <c r="X560" s="584"/>
      <c r="Y560" s="584"/>
      <c r="Z560" s="28"/>
      <c r="AA560" s="463"/>
      <c r="AB560" s="76"/>
      <c r="AC560" s="77"/>
      <c r="AD560" s="78"/>
    </row>
    <row r="561" spans="1:30">
      <c r="A561" s="152"/>
      <c r="B561" s="593"/>
      <c r="C561" s="593"/>
      <c r="D561" s="160"/>
      <c r="E561" s="158"/>
      <c r="F561" s="159"/>
      <c r="G561" s="63"/>
      <c r="H561" s="1647"/>
      <c r="I561" s="1647"/>
      <c r="J561" s="1647"/>
      <c r="K561" s="1647"/>
      <c r="L561" s="1357" t="s">
        <v>226</v>
      </c>
      <c r="M561" s="1357"/>
      <c r="N561" s="1141" t="s">
        <v>144</v>
      </c>
      <c r="O561" s="1141"/>
      <c r="P561" s="1141"/>
      <c r="Q561" s="1141"/>
      <c r="R561" s="1141"/>
      <c r="S561" s="1141"/>
      <c r="T561" s="1141"/>
      <c r="U561" s="1476"/>
      <c r="V561" s="584"/>
      <c r="W561" s="584"/>
      <c r="X561" s="584"/>
      <c r="Y561" s="584"/>
      <c r="Z561" s="28"/>
      <c r="AA561" s="463"/>
      <c r="AB561" s="76"/>
      <c r="AC561" s="77"/>
      <c r="AD561" s="78"/>
    </row>
    <row r="562" spans="1:30">
      <c r="A562" s="152"/>
      <c r="B562" s="593"/>
      <c r="C562" s="593"/>
      <c r="D562" s="160"/>
      <c r="E562" s="158"/>
      <c r="F562" s="159"/>
      <c r="G562" s="623"/>
      <c r="H562" s="558"/>
      <c r="I562" s="558"/>
      <c r="J562" s="558"/>
      <c r="K562" s="558"/>
      <c r="L562" s="623"/>
      <c r="M562" s="558"/>
      <c r="N562" s="27"/>
      <c r="O562" s="155"/>
      <c r="P562" s="155"/>
      <c r="Q562" s="155"/>
      <c r="R562" s="155"/>
      <c r="S562" s="155"/>
      <c r="T562" s="155"/>
      <c r="U562" s="155"/>
      <c r="V562" s="155"/>
      <c r="W562" s="155"/>
      <c r="X562" s="155"/>
      <c r="Y562" s="155"/>
      <c r="Z562" s="155"/>
      <c r="AA562" s="463"/>
      <c r="AB562" s="76"/>
      <c r="AC562" s="77"/>
      <c r="AD562" s="78"/>
    </row>
    <row r="563" spans="1:30">
      <c r="A563" s="152"/>
      <c r="B563" s="593"/>
      <c r="C563" s="593"/>
      <c r="D563" s="160"/>
      <c r="E563" s="69"/>
      <c r="F563" s="159"/>
      <c r="G563" s="1385" t="s">
        <v>295</v>
      </c>
      <c r="H563" s="2171"/>
      <c r="I563" s="2171"/>
      <c r="J563" s="2171"/>
      <c r="K563" s="2171"/>
      <c r="L563" s="2171"/>
      <c r="M563" s="2171"/>
      <c r="N563" s="2171"/>
      <c r="O563" s="2171"/>
      <c r="P563" s="2172"/>
      <c r="Q563" s="1357" t="s">
        <v>199</v>
      </c>
      <c r="R563" s="1357"/>
      <c r="S563" s="1357"/>
      <c r="T563" s="1357"/>
      <c r="U563" s="1357"/>
      <c r="V563" s="1357"/>
      <c r="W563" s="27"/>
      <c r="X563" s="27"/>
      <c r="Y563" s="27"/>
      <c r="Z563" s="27"/>
      <c r="AA563" s="117"/>
      <c r="AB563" s="76"/>
      <c r="AC563" s="77"/>
      <c r="AD563" s="78"/>
    </row>
    <row r="564" spans="1:30">
      <c r="A564" s="152"/>
      <c r="B564" s="593"/>
      <c r="C564" s="593"/>
      <c r="D564" s="160"/>
      <c r="E564" s="158"/>
      <c r="F564" s="159"/>
      <c r="G564" s="2173" t="s">
        <v>208</v>
      </c>
      <c r="H564" s="2174"/>
      <c r="I564" s="2174"/>
      <c r="J564" s="2174"/>
      <c r="K564" s="2174"/>
      <c r="L564" s="2174"/>
      <c r="M564" s="2174"/>
      <c r="N564" s="2174"/>
      <c r="O564" s="2174"/>
      <c r="P564" s="2175"/>
      <c r="Q564" s="1374" t="s">
        <v>199</v>
      </c>
      <c r="R564" s="1375"/>
      <c r="S564" s="1375"/>
      <c r="T564" s="1375"/>
      <c r="U564" s="1375"/>
      <c r="V564" s="1501"/>
      <c r="W564" s="27"/>
      <c r="X564" s="27"/>
      <c r="Y564" s="27"/>
      <c r="Z564" s="27"/>
      <c r="AA564" s="117"/>
      <c r="AB564" s="76"/>
      <c r="AC564" s="77"/>
      <c r="AD564" s="78"/>
    </row>
    <row r="565" spans="1:30">
      <c r="A565" s="152"/>
      <c r="B565" s="593"/>
      <c r="C565" s="593"/>
      <c r="D565" s="160"/>
      <c r="E565" s="158"/>
      <c r="F565" s="159"/>
      <c r="G565" s="2176"/>
      <c r="H565" s="2177"/>
      <c r="I565" s="2177"/>
      <c r="J565" s="2177"/>
      <c r="K565" s="2177"/>
      <c r="L565" s="2177"/>
      <c r="M565" s="2177"/>
      <c r="N565" s="2177"/>
      <c r="O565" s="2177"/>
      <c r="P565" s="2178"/>
      <c r="Q565" s="1377"/>
      <c r="R565" s="1378"/>
      <c r="S565" s="1378"/>
      <c r="T565" s="1378"/>
      <c r="U565" s="1378"/>
      <c r="V565" s="1545"/>
      <c r="W565" s="27"/>
      <c r="X565" s="27"/>
      <c r="Y565" s="27"/>
      <c r="Z565" s="27"/>
      <c r="AA565" s="117"/>
      <c r="AB565" s="76"/>
      <c r="AC565" s="77"/>
      <c r="AD565" s="78"/>
    </row>
    <row r="566" spans="1:30">
      <c r="A566" s="152"/>
      <c r="B566" s="593"/>
      <c r="C566" s="593"/>
      <c r="D566" s="160"/>
      <c r="E566" s="158"/>
      <c r="F566" s="159"/>
      <c r="G566" s="2173" t="s">
        <v>296</v>
      </c>
      <c r="H566" s="2174"/>
      <c r="I566" s="2174"/>
      <c r="J566" s="2174"/>
      <c r="K566" s="2174"/>
      <c r="L566" s="2174"/>
      <c r="M566" s="2174"/>
      <c r="N566" s="2174"/>
      <c r="O566" s="2174"/>
      <c r="P566" s="2175"/>
      <c r="Q566" s="1357" t="s">
        <v>554</v>
      </c>
      <c r="R566" s="1357"/>
      <c r="S566" s="1357"/>
      <c r="T566" s="1357"/>
      <c r="U566" s="1357"/>
      <c r="V566" s="1357"/>
      <c r="W566" s="155"/>
      <c r="X566" s="155"/>
      <c r="Y566" s="155"/>
      <c r="Z566" s="155"/>
      <c r="AA566" s="463"/>
      <c r="AB566" s="76"/>
      <c r="AC566" s="77"/>
      <c r="AD566" s="78"/>
    </row>
    <row r="567" spans="1:30">
      <c r="A567" s="152"/>
      <c r="B567" s="593"/>
      <c r="C567" s="593"/>
      <c r="D567" s="160"/>
      <c r="E567" s="158"/>
      <c r="F567" s="159"/>
      <c r="G567" s="2167" t="s">
        <v>298</v>
      </c>
      <c r="H567" s="2168"/>
      <c r="I567" s="2168"/>
      <c r="J567" s="2168"/>
      <c r="K567" s="2168"/>
      <c r="L567" s="2168"/>
      <c r="M567" s="2168"/>
      <c r="N567" s="2168"/>
      <c r="O567" s="2168"/>
      <c r="P567" s="2169"/>
      <c r="Q567" s="2170" t="s">
        <v>199</v>
      </c>
      <c r="R567" s="2170"/>
      <c r="S567" s="2170"/>
      <c r="T567" s="2170"/>
      <c r="U567" s="2170"/>
      <c r="V567" s="2170"/>
      <c r="W567" s="225"/>
      <c r="X567" s="155"/>
      <c r="Y567" s="155"/>
      <c r="Z567" s="155"/>
      <c r="AA567" s="463"/>
      <c r="AB567" s="76"/>
      <c r="AC567" s="77"/>
      <c r="AD567" s="78"/>
    </row>
    <row r="568" spans="1:30">
      <c r="A568" s="152"/>
      <c r="B568" s="593"/>
      <c r="C568" s="593"/>
      <c r="D568" s="160"/>
      <c r="E568" s="158"/>
      <c r="F568" s="159"/>
      <c r="G568" s="589"/>
      <c r="H568" s="589"/>
      <c r="I568" s="589"/>
      <c r="J568" s="589"/>
      <c r="K568" s="589"/>
      <c r="L568" s="589"/>
      <c r="M568" s="589"/>
      <c r="N568" s="589"/>
      <c r="O568" s="589"/>
      <c r="P568" s="589"/>
      <c r="Q568" s="589"/>
      <c r="R568" s="589"/>
      <c r="S568" s="589"/>
      <c r="T568" s="589"/>
      <c r="U568" s="589"/>
      <c r="V568" s="589"/>
      <c r="W568" s="108"/>
      <c r="X568" s="108"/>
      <c r="Y568" s="108"/>
      <c r="Z568" s="108"/>
      <c r="AA568" s="457"/>
      <c r="AB568" s="76"/>
      <c r="AC568" s="77"/>
      <c r="AD568" s="78"/>
    </row>
    <row r="569" spans="1:30">
      <c r="A569" s="152"/>
      <c r="B569" s="593"/>
      <c r="C569" s="593"/>
      <c r="D569" s="160"/>
      <c r="E569" s="158"/>
      <c r="F569" s="159"/>
      <c r="G569" s="108"/>
      <c r="H569" s="108"/>
      <c r="I569" s="108"/>
      <c r="J569" s="108"/>
      <c r="K569" s="108"/>
      <c r="L569" s="108"/>
      <c r="M569" s="108"/>
      <c r="N569" s="108"/>
      <c r="O569" s="108"/>
      <c r="P569" s="108"/>
      <c r="Q569" s="108"/>
      <c r="R569" s="108"/>
      <c r="S569" s="108"/>
      <c r="T569" s="108"/>
      <c r="U569" s="108"/>
      <c r="V569" s="108"/>
      <c r="W569" s="108"/>
      <c r="X569" s="108"/>
      <c r="Y569" s="108"/>
      <c r="Z569" s="108"/>
      <c r="AA569" s="457"/>
      <c r="AB569" s="76"/>
      <c r="AC569" s="77"/>
      <c r="AD569" s="78"/>
    </row>
    <row r="570" spans="1:30" ht="13.5" customHeight="1">
      <c r="A570" s="152"/>
      <c r="B570" s="748">
        <v>30</v>
      </c>
      <c r="C570" s="1264" t="s">
        <v>1266</v>
      </c>
      <c r="D570" s="160" t="s">
        <v>357</v>
      </c>
      <c r="E570" s="1870" t="s">
        <v>1267</v>
      </c>
      <c r="F570" s="18"/>
      <c r="G570" s="1268" t="s">
        <v>71</v>
      </c>
      <c r="H570" s="1268"/>
      <c r="I570" s="1268"/>
      <c r="J570" s="1268"/>
      <c r="K570" s="1268"/>
      <c r="L570" s="1268"/>
      <c r="M570" s="1268"/>
      <c r="N570" s="1246" t="s">
        <v>154</v>
      </c>
      <c r="O570" s="1246"/>
      <c r="P570" s="1246"/>
      <c r="Q570" s="1246"/>
      <c r="R570" s="1246"/>
      <c r="S570" s="1246"/>
      <c r="T570" s="1246"/>
      <c r="U570" s="1246"/>
      <c r="V570" s="1246"/>
      <c r="W570" s="24"/>
      <c r="X570" s="24"/>
      <c r="Y570" s="24"/>
      <c r="Z570" s="24"/>
      <c r="AA570" s="775"/>
      <c r="AB570" s="1261" t="s">
        <v>558</v>
      </c>
      <c r="AC570" s="1262"/>
      <c r="AD570" s="1263"/>
    </row>
    <row r="571" spans="1:30">
      <c r="A571" s="152"/>
      <c r="B571" s="748"/>
      <c r="C571" s="1264"/>
      <c r="D571" s="160"/>
      <c r="E571" s="2179"/>
      <c r="F571" s="18"/>
      <c r="G571" s="1268"/>
      <c r="H571" s="1268"/>
      <c r="I571" s="1268"/>
      <c r="J571" s="1268"/>
      <c r="K571" s="1268"/>
      <c r="L571" s="1268"/>
      <c r="M571" s="1268"/>
      <c r="N571" s="1246"/>
      <c r="O571" s="1246"/>
      <c r="P571" s="1246"/>
      <c r="Q571" s="1246"/>
      <c r="R571" s="1246"/>
      <c r="S571" s="1246"/>
      <c r="T571" s="1246"/>
      <c r="U571" s="1246"/>
      <c r="V571" s="1246"/>
      <c r="W571" s="24"/>
      <c r="X571" s="24"/>
      <c r="Y571" s="24"/>
      <c r="Z571" s="24"/>
      <c r="AA571" s="775"/>
      <c r="AB571" s="1261"/>
      <c r="AC571" s="1262"/>
      <c r="AD571" s="1263"/>
    </row>
    <row r="572" spans="1:30">
      <c r="A572" s="152"/>
      <c r="B572" s="748"/>
      <c r="C572" s="748"/>
      <c r="D572" s="160"/>
      <c r="E572" s="2179"/>
      <c r="F572" s="18"/>
      <c r="G572" s="24"/>
      <c r="H572" s="24"/>
      <c r="I572" s="24"/>
      <c r="J572" s="24"/>
      <c r="K572" s="24"/>
      <c r="L572" s="24"/>
      <c r="M572" s="24"/>
      <c r="N572" s="1680" t="s">
        <v>217</v>
      </c>
      <c r="O572" s="1680"/>
      <c r="P572" s="1680"/>
      <c r="Q572" s="1680"/>
      <c r="R572" s="1680"/>
      <c r="S572" s="1680"/>
      <c r="T572" s="1680"/>
      <c r="U572" s="1680"/>
      <c r="V572" s="1680"/>
      <c r="W572" s="1680"/>
      <c r="X572" s="1680"/>
      <c r="Y572" s="1680"/>
      <c r="Z572" s="24"/>
      <c r="AA572" s="775"/>
      <c r="AB572" s="76"/>
      <c r="AC572" s="77"/>
      <c r="AD572" s="78"/>
    </row>
    <row r="573" spans="1:30">
      <c r="A573" s="152"/>
      <c r="B573" s="748"/>
      <c r="C573" s="748"/>
      <c r="D573" s="160"/>
      <c r="E573" s="2179"/>
      <c r="F573" s="18"/>
      <c r="G573" s="24"/>
      <c r="H573" s="24"/>
      <c r="I573" s="24"/>
      <c r="J573" s="24"/>
      <c r="K573" s="24"/>
      <c r="L573" s="24"/>
      <c r="M573" s="24"/>
      <c r="N573" s="24"/>
      <c r="O573" s="24"/>
      <c r="P573" s="24"/>
      <c r="Q573" s="24"/>
      <c r="R573" s="24"/>
      <c r="S573" s="24"/>
      <c r="T573" s="24"/>
      <c r="U573" s="24"/>
      <c r="V573" s="24"/>
      <c r="W573" s="24"/>
      <c r="X573" s="24"/>
      <c r="Y573" s="24"/>
      <c r="Z573" s="24"/>
      <c r="AA573" s="775"/>
      <c r="AB573" s="76"/>
      <c r="AC573" s="77"/>
      <c r="AD573" s="78"/>
    </row>
    <row r="574" spans="1:30" s="755" customFormat="1">
      <c r="A574" s="152"/>
      <c r="B574" s="748"/>
      <c r="C574" s="748"/>
      <c r="D574" s="160"/>
      <c r="E574" s="2179"/>
      <c r="F574" s="18"/>
      <c r="G574" s="24"/>
      <c r="H574" s="24"/>
      <c r="I574" s="24"/>
      <c r="J574" s="24"/>
      <c r="K574" s="24"/>
      <c r="L574" s="24"/>
      <c r="M574" s="24"/>
      <c r="N574" s="24"/>
      <c r="O574" s="24"/>
      <c r="P574" s="24"/>
      <c r="Q574" s="24"/>
      <c r="R574" s="24"/>
      <c r="S574" s="24"/>
      <c r="T574" s="24"/>
      <c r="U574" s="24"/>
      <c r="V574" s="24"/>
      <c r="W574" s="24"/>
      <c r="X574" s="24"/>
      <c r="Y574" s="24"/>
      <c r="Z574" s="24"/>
      <c r="AA574" s="775"/>
      <c r="AB574" s="76"/>
      <c r="AC574" s="77"/>
      <c r="AD574" s="78"/>
    </row>
    <row r="575" spans="1:30" s="755" customFormat="1">
      <c r="A575" s="152"/>
      <c r="B575" s="748"/>
      <c r="C575" s="748"/>
      <c r="D575" s="160"/>
      <c r="E575" s="2179"/>
      <c r="F575" s="18"/>
      <c r="G575" s="24"/>
      <c r="H575" s="24"/>
      <c r="I575" s="24"/>
      <c r="J575" s="24"/>
      <c r="K575" s="24"/>
      <c r="L575" s="24"/>
      <c r="M575" s="24"/>
      <c r="N575" s="24"/>
      <c r="O575" s="24"/>
      <c r="P575" s="24"/>
      <c r="Q575" s="24"/>
      <c r="R575" s="24"/>
      <c r="S575" s="24"/>
      <c r="T575" s="24"/>
      <c r="U575" s="24"/>
      <c r="V575" s="24"/>
      <c r="W575" s="24"/>
      <c r="X575" s="24"/>
      <c r="Y575" s="24"/>
      <c r="Z575" s="24"/>
      <c r="AA575" s="775"/>
      <c r="AB575" s="76"/>
      <c r="AC575" s="77"/>
      <c r="AD575" s="78"/>
    </row>
    <row r="576" spans="1:30">
      <c r="A576" s="152"/>
      <c r="B576" s="748"/>
      <c r="C576" s="748"/>
      <c r="D576" s="160"/>
      <c r="E576" s="2179"/>
      <c r="F576" s="18"/>
      <c r="G576" s="24"/>
      <c r="H576" s="24"/>
      <c r="I576" s="24"/>
      <c r="J576" s="24"/>
      <c r="K576" s="24"/>
      <c r="L576" s="24"/>
      <c r="M576" s="24"/>
      <c r="N576" s="24"/>
      <c r="O576" s="24"/>
      <c r="P576" s="24"/>
      <c r="Q576" s="24"/>
      <c r="R576" s="24"/>
      <c r="S576" s="24"/>
      <c r="T576" s="24"/>
      <c r="U576" s="24"/>
      <c r="V576" s="24"/>
      <c r="W576" s="24"/>
      <c r="X576" s="24"/>
      <c r="Y576" s="24"/>
      <c r="Z576" s="24"/>
      <c r="AA576" s="775"/>
      <c r="AB576" s="76"/>
      <c r="AC576" s="77"/>
      <c r="AD576" s="78"/>
    </row>
    <row r="577" spans="1:30" s="755" customFormat="1" ht="6.75" customHeight="1">
      <c r="A577" s="245"/>
      <c r="B577" s="380"/>
      <c r="C577" s="380"/>
      <c r="D577" s="474"/>
      <c r="E577" s="794"/>
      <c r="F577" s="332"/>
      <c r="G577" s="234"/>
      <c r="H577" s="234"/>
      <c r="I577" s="234"/>
      <c r="J577" s="234"/>
      <c r="K577" s="234"/>
      <c r="L577" s="234"/>
      <c r="M577" s="234"/>
      <c r="N577" s="234"/>
      <c r="O577" s="234"/>
      <c r="P577" s="234"/>
      <c r="Q577" s="234"/>
      <c r="R577" s="234"/>
      <c r="S577" s="234"/>
      <c r="T577" s="234"/>
      <c r="U577" s="234"/>
      <c r="V577" s="234"/>
      <c r="W577" s="234"/>
      <c r="X577" s="234"/>
      <c r="Y577" s="234"/>
      <c r="Z577" s="234"/>
      <c r="AA577" s="464"/>
      <c r="AB577" s="246"/>
      <c r="AC577" s="247"/>
      <c r="AD577" s="248"/>
    </row>
    <row r="578" spans="1:30" ht="6.75" customHeight="1">
      <c r="A578" s="425"/>
      <c r="B578" s="201"/>
      <c r="C578" s="201"/>
      <c r="D578" s="162"/>
      <c r="E578" s="641"/>
      <c r="F578" s="83"/>
      <c r="G578" s="757"/>
      <c r="H578" s="757"/>
      <c r="I578" s="757"/>
      <c r="J578" s="757"/>
      <c r="K578" s="757"/>
      <c r="L578" s="757"/>
      <c r="M578" s="757"/>
      <c r="N578" s="757"/>
      <c r="O578" s="757"/>
      <c r="P578" s="757"/>
      <c r="Q578" s="757"/>
      <c r="R578" s="757"/>
      <c r="S578" s="757"/>
      <c r="T578" s="757"/>
      <c r="U578" s="757"/>
      <c r="V578" s="757"/>
      <c r="W578" s="757"/>
      <c r="X578" s="757"/>
      <c r="Y578" s="757"/>
      <c r="Z578" s="757"/>
      <c r="AA578" s="832"/>
      <c r="AB578" s="426"/>
      <c r="AC578" s="427"/>
      <c r="AD578" s="428"/>
    </row>
    <row r="579" spans="1:30" ht="13.5" customHeight="1">
      <c r="A579" s="152"/>
      <c r="B579" s="748">
        <v>31</v>
      </c>
      <c r="C579" s="1264" t="s">
        <v>587</v>
      </c>
      <c r="D579" s="160" t="s">
        <v>357</v>
      </c>
      <c r="E579" s="1870" t="s">
        <v>726</v>
      </c>
      <c r="F579" s="18"/>
      <c r="G579" s="1268" t="s">
        <v>71</v>
      </c>
      <c r="H579" s="1268"/>
      <c r="I579" s="1268"/>
      <c r="J579" s="1268"/>
      <c r="K579" s="1268"/>
      <c r="L579" s="1268"/>
      <c r="M579" s="1268"/>
      <c r="N579" s="1246" t="s">
        <v>154</v>
      </c>
      <c r="O579" s="1246"/>
      <c r="P579" s="1246"/>
      <c r="Q579" s="1246"/>
      <c r="R579" s="1246"/>
      <c r="S579" s="1246"/>
      <c r="T579" s="1246"/>
      <c r="U579" s="1246"/>
      <c r="V579" s="1246"/>
      <c r="W579" s="755"/>
      <c r="X579" s="755"/>
      <c r="Y579" s="755"/>
      <c r="Z579" s="755"/>
      <c r="AA579" s="775"/>
      <c r="AB579" s="1261" t="s">
        <v>558</v>
      </c>
      <c r="AC579" s="1262"/>
      <c r="AD579" s="1263"/>
    </row>
    <row r="580" spans="1:30">
      <c r="A580" s="152"/>
      <c r="B580" s="748"/>
      <c r="C580" s="1264"/>
      <c r="D580" s="160"/>
      <c r="E580" s="1870"/>
      <c r="F580" s="18"/>
      <c r="G580" s="1268"/>
      <c r="H580" s="1268"/>
      <c r="I580" s="1268"/>
      <c r="J580" s="1268"/>
      <c r="K580" s="1268"/>
      <c r="L580" s="1268"/>
      <c r="M580" s="1268"/>
      <c r="N580" s="1246"/>
      <c r="O580" s="1246"/>
      <c r="P580" s="1246"/>
      <c r="Q580" s="1246"/>
      <c r="R580" s="1246"/>
      <c r="S580" s="1246"/>
      <c r="T580" s="1246"/>
      <c r="U580" s="1246"/>
      <c r="V580" s="1246"/>
      <c r="W580" s="755"/>
      <c r="X580" s="755"/>
      <c r="Y580" s="755"/>
      <c r="Z580" s="755"/>
      <c r="AA580" s="775"/>
      <c r="AB580" s="1261"/>
      <c r="AC580" s="1262"/>
      <c r="AD580" s="1263"/>
    </row>
    <row r="581" spans="1:30">
      <c r="A581" s="152"/>
      <c r="B581" s="748"/>
      <c r="C581" s="748"/>
      <c r="D581" s="160"/>
      <c r="E581" s="1870"/>
      <c r="F581" s="18"/>
      <c r="G581" s="755"/>
      <c r="H581" s="755"/>
      <c r="I581" s="755"/>
      <c r="J581" s="755"/>
      <c r="K581" s="755"/>
      <c r="L581" s="755"/>
      <c r="M581" s="755"/>
      <c r="N581" s="1680" t="s">
        <v>217</v>
      </c>
      <c r="O581" s="1680"/>
      <c r="P581" s="1680"/>
      <c r="Q581" s="1680"/>
      <c r="R581" s="1680"/>
      <c r="S581" s="1680"/>
      <c r="T581" s="1680"/>
      <c r="U581" s="1680"/>
      <c r="V581" s="1680"/>
      <c r="W581" s="1680"/>
      <c r="X581" s="1680"/>
      <c r="Y581" s="1680"/>
      <c r="Z581" s="755"/>
      <c r="AA581" s="775"/>
      <c r="AB581" s="76"/>
      <c r="AC581" s="77"/>
      <c r="AD581" s="78"/>
    </row>
    <row r="582" spans="1:30">
      <c r="A582" s="152"/>
      <c r="B582" s="748"/>
      <c r="C582" s="748"/>
      <c r="D582" s="160"/>
      <c r="E582" s="1870"/>
      <c r="F582" s="18"/>
      <c r="G582" s="755"/>
      <c r="H582" s="755"/>
      <c r="I582" s="755"/>
      <c r="J582" s="755"/>
      <c r="K582" s="755"/>
      <c r="L582" s="755"/>
      <c r="M582" s="755"/>
      <c r="N582" s="755"/>
      <c r="O582" s="755"/>
      <c r="P582" s="755"/>
      <c r="Q582" s="755"/>
      <c r="R582" s="755"/>
      <c r="S582" s="755"/>
      <c r="T582" s="755"/>
      <c r="U582" s="755"/>
      <c r="V582" s="755"/>
      <c r="W582" s="755"/>
      <c r="X582" s="755"/>
      <c r="Y582" s="755"/>
      <c r="Z582" s="755"/>
      <c r="AA582" s="775"/>
      <c r="AB582" s="76"/>
      <c r="AC582" s="77"/>
      <c r="AD582" s="78"/>
    </row>
    <row r="583" spans="1:30" s="755" customFormat="1">
      <c r="A583" s="152"/>
      <c r="B583" s="748"/>
      <c r="C583" s="748"/>
      <c r="D583" s="160"/>
      <c r="E583" s="1870"/>
      <c r="F583" s="18"/>
      <c r="AA583" s="775"/>
      <c r="AB583" s="76"/>
      <c r="AC583" s="77"/>
      <c r="AD583" s="78"/>
    </row>
    <row r="584" spans="1:30" s="755" customFormat="1" ht="15" customHeight="1">
      <c r="A584" s="152"/>
      <c r="B584" s="748"/>
      <c r="C584" s="748"/>
      <c r="D584" s="160"/>
      <c r="E584" s="1870"/>
      <c r="F584" s="18"/>
      <c r="AA584" s="775"/>
      <c r="AB584" s="76"/>
      <c r="AC584" s="77"/>
      <c r="AD584" s="78"/>
    </row>
    <row r="585" spans="1:30" s="755" customFormat="1" ht="13.5" customHeight="1">
      <c r="A585" s="152"/>
      <c r="B585" s="748">
        <v>32</v>
      </c>
      <c r="C585" s="1264" t="s">
        <v>588</v>
      </c>
      <c r="D585" s="160" t="s">
        <v>357</v>
      </c>
      <c r="E585" s="1870" t="s">
        <v>1268</v>
      </c>
      <c r="F585" s="18"/>
      <c r="G585" s="1268" t="s">
        <v>71</v>
      </c>
      <c r="H585" s="1268"/>
      <c r="I585" s="1268"/>
      <c r="J585" s="1268"/>
      <c r="K585" s="1268"/>
      <c r="L585" s="1268"/>
      <c r="M585" s="1600"/>
      <c r="N585" s="1227" t="s">
        <v>154</v>
      </c>
      <c r="O585" s="1228"/>
      <c r="P585" s="1228"/>
      <c r="Q585" s="1228"/>
      <c r="R585" s="1228"/>
      <c r="S585" s="1228"/>
      <c r="T585" s="1228"/>
      <c r="U585" s="1228"/>
      <c r="V585" s="1972"/>
      <c r="AA585" s="775"/>
      <c r="AB585" s="1261" t="s">
        <v>558</v>
      </c>
      <c r="AC585" s="1262"/>
      <c r="AD585" s="1263"/>
    </row>
    <row r="586" spans="1:30">
      <c r="A586" s="152"/>
      <c r="B586" s="748"/>
      <c r="C586" s="1264"/>
      <c r="D586" s="160"/>
      <c r="E586" s="1870"/>
      <c r="F586" s="18"/>
      <c r="G586" s="1268"/>
      <c r="H586" s="1268"/>
      <c r="I586" s="1268"/>
      <c r="J586" s="1268"/>
      <c r="K586" s="1268"/>
      <c r="L586" s="1268"/>
      <c r="M586" s="1600"/>
      <c r="N586" s="1231"/>
      <c r="O586" s="1232"/>
      <c r="P586" s="1232"/>
      <c r="Q586" s="1232"/>
      <c r="R586" s="1232"/>
      <c r="S586" s="1232"/>
      <c r="T586" s="1232"/>
      <c r="U586" s="1232"/>
      <c r="V586" s="1973"/>
      <c r="W586" s="755"/>
      <c r="X586" s="755"/>
      <c r="Y586" s="755"/>
      <c r="Z586" s="755"/>
      <c r="AA586" s="775"/>
      <c r="AB586" s="1261"/>
      <c r="AC586" s="1262"/>
      <c r="AD586" s="1263"/>
    </row>
    <row r="587" spans="1:30">
      <c r="A587" s="152"/>
      <c r="B587" s="748"/>
      <c r="C587" s="1264"/>
      <c r="D587" s="160"/>
      <c r="E587" s="1870"/>
      <c r="F587" s="18"/>
      <c r="G587" s="755"/>
      <c r="H587" s="755"/>
      <c r="I587" s="755"/>
      <c r="J587" s="755"/>
      <c r="K587" s="755"/>
      <c r="L587" s="755"/>
      <c r="M587" s="755"/>
      <c r="N587" s="1680" t="s">
        <v>217</v>
      </c>
      <c r="O587" s="1680"/>
      <c r="P587" s="1680"/>
      <c r="Q587" s="1680"/>
      <c r="R587" s="1680"/>
      <c r="S587" s="1680"/>
      <c r="T587" s="1680"/>
      <c r="U587" s="1680"/>
      <c r="V587" s="1680"/>
      <c r="W587" s="1680"/>
      <c r="X587" s="1680"/>
      <c r="Y587" s="1680"/>
      <c r="Z587" s="755"/>
      <c r="AA587" s="775"/>
      <c r="AB587" s="76"/>
      <c r="AC587" s="77"/>
      <c r="AD587" s="78"/>
    </row>
    <row r="588" spans="1:30">
      <c r="A588" s="152"/>
      <c r="B588" s="748"/>
      <c r="C588" s="748"/>
      <c r="D588" s="160"/>
      <c r="E588" s="1870"/>
      <c r="F588" s="25"/>
      <c r="G588" s="1064" t="s">
        <v>231</v>
      </c>
      <c r="H588" s="1065"/>
      <c r="I588" s="1065"/>
      <c r="J588" s="1065"/>
      <c r="K588" s="1065"/>
      <c r="L588" s="1065"/>
      <c r="M588" s="1065"/>
      <c r="N588" s="1065"/>
      <c r="O588" s="1065"/>
      <c r="P588" s="1066"/>
      <c r="Q588" s="1064" t="s">
        <v>205</v>
      </c>
      <c r="R588" s="1065"/>
      <c r="S588" s="1065"/>
      <c r="T588" s="1065"/>
      <c r="U588" s="1065"/>
      <c r="V588" s="1066"/>
      <c r="W588" s="755"/>
      <c r="X588" s="755"/>
      <c r="Y588" s="755"/>
      <c r="Z588" s="788"/>
      <c r="AA588" s="775"/>
      <c r="AB588" s="76"/>
      <c r="AC588" s="77"/>
      <c r="AD588" s="78"/>
    </row>
    <row r="589" spans="1:30">
      <c r="A589" s="152"/>
      <c r="B589" s="748"/>
      <c r="C589" s="748"/>
      <c r="D589" s="160"/>
      <c r="E589" s="1870"/>
      <c r="F589" s="25"/>
      <c r="G589" s="1385" t="s">
        <v>213</v>
      </c>
      <c r="H589" s="2171"/>
      <c r="I589" s="2171"/>
      <c r="J589" s="2171"/>
      <c r="K589" s="2171"/>
      <c r="L589" s="2171"/>
      <c r="M589" s="2171"/>
      <c r="N589" s="2171"/>
      <c r="O589" s="2171"/>
      <c r="P589" s="2172"/>
      <c r="Q589" s="1142" t="s">
        <v>199</v>
      </c>
      <c r="R589" s="1143"/>
      <c r="S589" s="1143"/>
      <c r="T589" s="1143"/>
      <c r="U589" s="1143"/>
      <c r="V589" s="1144"/>
      <c r="W589" s="755"/>
      <c r="X589" s="755"/>
      <c r="Y589" s="755"/>
      <c r="Z589" s="788"/>
      <c r="AA589" s="775"/>
      <c r="AB589" s="76"/>
      <c r="AC589" s="77"/>
      <c r="AD589" s="78"/>
    </row>
    <row r="590" spans="1:30">
      <c r="A590" s="152"/>
      <c r="B590" s="748"/>
      <c r="C590" s="748"/>
      <c r="D590" s="160"/>
      <c r="E590" s="1870"/>
      <c r="F590" s="25"/>
      <c r="G590" s="1385" t="s">
        <v>206</v>
      </c>
      <c r="H590" s="2171"/>
      <c r="I590" s="2171"/>
      <c r="J590" s="2171"/>
      <c r="K590" s="2171"/>
      <c r="L590" s="2171"/>
      <c r="M590" s="2171"/>
      <c r="N590" s="2171"/>
      <c r="O590" s="2171"/>
      <c r="P590" s="2172"/>
      <c r="Q590" s="1142" t="s">
        <v>199</v>
      </c>
      <c r="R590" s="1143"/>
      <c r="S590" s="1143"/>
      <c r="T590" s="1143"/>
      <c r="U590" s="1143"/>
      <c r="V590" s="1144"/>
      <c r="W590" s="755"/>
      <c r="X590" s="755"/>
      <c r="Y590" s="755"/>
      <c r="Z590" s="788"/>
      <c r="AA590" s="775"/>
      <c r="AB590" s="76"/>
      <c r="AC590" s="77"/>
      <c r="AD590" s="78"/>
    </row>
    <row r="591" spans="1:30" ht="13.5" customHeight="1">
      <c r="A591" s="152"/>
      <c r="B591" s="748"/>
      <c r="C591" s="748"/>
      <c r="D591" s="160"/>
      <c r="E591" s="1870"/>
      <c r="F591" s="25"/>
      <c r="G591" s="2173" t="s">
        <v>207</v>
      </c>
      <c r="H591" s="2174"/>
      <c r="I591" s="2174"/>
      <c r="J591" s="2174"/>
      <c r="K591" s="2174"/>
      <c r="L591" s="2174"/>
      <c r="M591" s="2174"/>
      <c r="N591" s="2174"/>
      <c r="O591" s="2174"/>
      <c r="P591" s="2175"/>
      <c r="Q591" s="1374" t="s">
        <v>199</v>
      </c>
      <c r="R591" s="1375"/>
      <c r="S591" s="1375"/>
      <c r="T591" s="1375"/>
      <c r="U591" s="1375"/>
      <c r="V591" s="1501"/>
      <c r="W591" s="755"/>
      <c r="X591" s="755"/>
      <c r="Y591" s="755"/>
      <c r="Z591" s="788"/>
      <c r="AA591" s="789"/>
      <c r="AB591" s="76"/>
      <c r="AC591" s="77"/>
      <c r="AD591" s="78"/>
    </row>
    <row r="592" spans="1:30">
      <c r="A592" s="152"/>
      <c r="B592" s="748"/>
      <c r="C592" s="748"/>
      <c r="D592" s="160"/>
      <c r="E592" s="1870"/>
      <c r="F592" s="25"/>
      <c r="G592" s="2176"/>
      <c r="H592" s="2177"/>
      <c r="I592" s="2177"/>
      <c r="J592" s="2177"/>
      <c r="K592" s="2177"/>
      <c r="L592" s="2177"/>
      <c r="M592" s="2177"/>
      <c r="N592" s="2177"/>
      <c r="O592" s="2177"/>
      <c r="P592" s="2178"/>
      <c r="Q592" s="1377"/>
      <c r="R592" s="1378"/>
      <c r="S592" s="1378"/>
      <c r="T592" s="1378"/>
      <c r="U592" s="1378"/>
      <c r="V592" s="1545"/>
      <c r="W592" s="755"/>
      <c r="X592" s="755"/>
      <c r="Y592" s="755"/>
      <c r="Z592" s="788"/>
      <c r="AA592" s="789"/>
      <c r="AB592" s="76"/>
      <c r="AC592" s="77"/>
      <c r="AD592" s="78"/>
    </row>
    <row r="593" spans="1:30" ht="13.5" customHeight="1">
      <c r="A593" s="152"/>
      <c r="B593" s="748"/>
      <c r="C593" s="748"/>
      <c r="D593" s="160"/>
      <c r="E593" s="1870"/>
      <c r="F593" s="25"/>
      <c r="G593" s="2173" t="s">
        <v>208</v>
      </c>
      <c r="H593" s="2174"/>
      <c r="I593" s="2174"/>
      <c r="J593" s="2174"/>
      <c r="K593" s="2174"/>
      <c r="L593" s="2174"/>
      <c r="M593" s="2174"/>
      <c r="N593" s="2174"/>
      <c r="O593" s="2174"/>
      <c r="P593" s="2175"/>
      <c r="Q593" s="1374" t="s">
        <v>199</v>
      </c>
      <c r="R593" s="1375"/>
      <c r="S593" s="1375"/>
      <c r="T593" s="1375"/>
      <c r="U593" s="1375"/>
      <c r="V593" s="1501"/>
      <c r="W593" s="755"/>
      <c r="X593" s="755"/>
      <c r="Y593" s="755"/>
      <c r="Z593" s="788"/>
      <c r="AA593" s="789"/>
      <c r="AB593" s="76"/>
      <c r="AC593" s="77"/>
      <c r="AD593" s="78"/>
    </row>
    <row r="594" spans="1:30">
      <c r="A594" s="152"/>
      <c r="B594" s="748"/>
      <c r="C594" s="748"/>
      <c r="D594" s="160"/>
      <c r="E594" s="1870"/>
      <c r="F594" s="25"/>
      <c r="G594" s="2176"/>
      <c r="H594" s="2177"/>
      <c r="I594" s="2177"/>
      <c r="J594" s="2177"/>
      <c r="K594" s="2177"/>
      <c r="L594" s="2177"/>
      <c r="M594" s="2177"/>
      <c r="N594" s="2177"/>
      <c r="O594" s="2177"/>
      <c r="P594" s="2178"/>
      <c r="Q594" s="1377"/>
      <c r="R594" s="1378"/>
      <c r="S594" s="1378"/>
      <c r="T594" s="1378"/>
      <c r="U594" s="1378"/>
      <c r="V594" s="1545"/>
      <c r="W594" s="755"/>
      <c r="X594" s="755"/>
      <c r="Y594" s="755"/>
      <c r="Z594" s="788"/>
      <c r="AA594" s="789"/>
      <c r="AB594" s="76"/>
      <c r="AC594" s="77"/>
      <c r="AD594" s="78"/>
    </row>
    <row r="595" spans="1:30">
      <c r="A595" s="152"/>
      <c r="B595" s="748"/>
      <c r="C595" s="748"/>
      <c r="D595" s="160"/>
      <c r="E595" s="1870"/>
      <c r="F595" s="25"/>
      <c r="G595" s="1385" t="s">
        <v>209</v>
      </c>
      <c r="H595" s="2171"/>
      <c r="I595" s="2171"/>
      <c r="J595" s="2171"/>
      <c r="K595" s="2171"/>
      <c r="L595" s="2171"/>
      <c r="M595" s="2171"/>
      <c r="N595" s="2171"/>
      <c r="O595" s="2171"/>
      <c r="P595" s="2172"/>
      <c r="Q595" s="1142" t="s">
        <v>199</v>
      </c>
      <c r="R595" s="1143"/>
      <c r="S595" s="1143"/>
      <c r="T595" s="1143"/>
      <c r="U595" s="1143"/>
      <c r="V595" s="1144"/>
      <c r="W595" s="755"/>
      <c r="X595" s="755"/>
      <c r="Y595" s="755"/>
      <c r="Z595" s="788"/>
      <c r="AA595" s="789"/>
      <c r="AB595" s="76"/>
      <c r="AC595" s="77"/>
      <c r="AD595" s="78"/>
    </row>
    <row r="596" spans="1:30">
      <c r="A596" s="152"/>
      <c r="B596" s="748"/>
      <c r="C596" s="748"/>
      <c r="D596" s="160"/>
      <c r="E596" s="1870"/>
      <c r="F596" s="25"/>
      <c r="G596" s="798"/>
      <c r="H596" s="798"/>
      <c r="I596" s="798"/>
      <c r="J596" s="798"/>
      <c r="K596" s="798"/>
      <c r="L596" s="798"/>
      <c r="M596" s="758"/>
      <c r="N596" s="758"/>
      <c r="O596" s="758"/>
      <c r="P596" s="758"/>
      <c r="Q596" s="762"/>
      <c r="R596" s="762"/>
      <c r="S596" s="762"/>
      <c r="T596" s="762"/>
      <c r="U596" s="762"/>
      <c r="V596" s="762"/>
      <c r="W596" s="755"/>
      <c r="X596" s="755"/>
      <c r="Y596" s="755"/>
      <c r="Z596" s="788"/>
      <c r="AA596" s="789"/>
      <c r="AB596" s="76"/>
      <c r="AC596" s="77"/>
      <c r="AD596" s="78"/>
    </row>
    <row r="597" spans="1:30">
      <c r="A597" s="152"/>
      <c r="B597" s="748"/>
      <c r="C597" s="748"/>
      <c r="D597" s="160"/>
      <c r="E597" s="1870"/>
      <c r="F597" s="25"/>
      <c r="G597" s="2180" t="s">
        <v>210</v>
      </c>
      <c r="H597" s="2180"/>
      <c r="I597" s="2180"/>
      <c r="J597" s="2180"/>
      <c r="K597" s="2180"/>
      <c r="L597" s="2180"/>
      <c r="M597" s="2180"/>
      <c r="N597" s="2180"/>
      <c r="O597" s="2180"/>
      <c r="P597" s="2180"/>
      <c r="Q597" s="2180"/>
      <c r="R597" s="2180"/>
      <c r="S597" s="2180"/>
      <c r="T597" s="2180"/>
      <c r="U597" s="2180"/>
      <c r="V597" s="2180"/>
      <c r="W597" s="2180"/>
      <c r="X597" s="2180"/>
      <c r="Y597" s="2180"/>
      <c r="Z597" s="2180"/>
      <c r="AA597" s="56"/>
      <c r="AB597" s="76"/>
      <c r="AC597" s="77"/>
      <c r="AD597" s="78"/>
    </row>
    <row r="598" spans="1:30">
      <c r="A598" s="152"/>
      <c r="B598" s="748"/>
      <c r="C598" s="748"/>
      <c r="D598" s="160"/>
      <c r="E598" s="1870"/>
      <c r="F598" s="25"/>
      <c r="G598" s="57"/>
      <c r="H598" s="57"/>
      <c r="I598" s="57"/>
      <c r="J598" s="57"/>
      <c r="K598" s="57"/>
      <c r="L598" s="57"/>
      <c r="M598" s="57"/>
      <c r="N598" s="57"/>
      <c r="O598" s="57"/>
      <c r="P598" s="57"/>
      <c r="Q598" s="57"/>
      <c r="R598" s="57"/>
      <c r="S598" s="57"/>
      <c r="T598" s="57"/>
      <c r="U598" s="57"/>
      <c r="V598" s="57"/>
      <c r="W598" s="57"/>
      <c r="X598" s="57"/>
      <c r="Y598" s="57"/>
      <c r="Z598" s="57"/>
      <c r="AA598" s="58"/>
      <c r="AB598" s="76"/>
      <c r="AC598" s="77"/>
      <c r="AD598" s="78"/>
    </row>
    <row r="599" spans="1:30">
      <c r="A599" s="152"/>
      <c r="B599" s="748"/>
      <c r="C599" s="748"/>
      <c r="D599" s="160"/>
      <c r="E599" s="1870"/>
      <c r="F599" s="25"/>
      <c r="G599" s="788"/>
      <c r="H599" s="788"/>
      <c r="I599" s="788"/>
      <c r="J599" s="788"/>
      <c r="K599" s="788"/>
      <c r="L599" s="1064" t="s">
        <v>211</v>
      </c>
      <c r="M599" s="1065"/>
      <c r="N599" s="1065"/>
      <c r="O599" s="1065"/>
      <c r="P599" s="1065"/>
      <c r="Q599" s="1065"/>
      <c r="R599" s="1065"/>
      <c r="S599" s="1066"/>
      <c r="T599" s="755"/>
      <c r="U599" s="755"/>
      <c r="V599" s="755"/>
      <c r="W599" s="788"/>
      <c r="X599" s="788"/>
      <c r="Y599" s="788"/>
      <c r="Z599" s="788"/>
      <c r="AA599" s="789"/>
      <c r="AB599" s="76"/>
      <c r="AC599" s="77"/>
      <c r="AD599" s="78"/>
    </row>
    <row r="600" spans="1:30">
      <c r="A600" s="152"/>
      <c r="B600" s="748"/>
      <c r="C600" s="748"/>
      <c r="D600" s="160"/>
      <c r="E600" s="1870"/>
      <c r="F600" s="25"/>
      <c r="G600" s="755"/>
      <c r="H600" s="1078" t="s">
        <v>11</v>
      </c>
      <c r="I600" s="1078"/>
      <c r="J600" s="1078"/>
      <c r="K600" s="1078"/>
      <c r="L600" s="2181"/>
      <c r="M600" s="2182"/>
      <c r="N600" s="2182"/>
      <c r="O600" s="2182"/>
      <c r="P600" s="2182"/>
      <c r="Q600" s="2182"/>
      <c r="R600" s="2182"/>
      <c r="S600" s="2183"/>
      <c r="T600" s="755"/>
      <c r="U600" s="755"/>
      <c r="V600" s="755"/>
      <c r="W600" s="755"/>
      <c r="X600" s="755"/>
      <c r="Y600" s="755"/>
      <c r="Z600" s="755"/>
      <c r="AA600" s="789"/>
      <c r="AB600" s="76"/>
      <c r="AC600" s="77"/>
      <c r="AD600" s="78"/>
    </row>
    <row r="601" spans="1:30">
      <c r="A601" s="152"/>
      <c r="B601" s="748"/>
      <c r="C601" s="748"/>
      <c r="D601" s="160"/>
      <c r="E601" s="1870"/>
      <c r="F601" s="25"/>
      <c r="G601" s="755"/>
      <c r="H601" s="1078" t="s">
        <v>4</v>
      </c>
      <c r="I601" s="1078"/>
      <c r="J601" s="1078"/>
      <c r="K601" s="1078"/>
      <c r="L601" s="1142"/>
      <c r="M601" s="1143"/>
      <c r="N601" s="1143"/>
      <c r="O601" s="1143"/>
      <c r="P601" s="1143"/>
      <c r="Q601" s="1143"/>
      <c r="R601" s="1143"/>
      <c r="S601" s="1144"/>
      <c r="T601" s="755"/>
      <c r="U601" s="755"/>
      <c r="V601" s="755"/>
      <c r="W601" s="755"/>
      <c r="X601" s="786"/>
      <c r="Y601" s="755"/>
      <c r="Z601" s="788"/>
      <c r="AA601" s="789"/>
      <c r="AB601" s="76"/>
      <c r="AC601" s="77"/>
      <c r="AD601" s="78"/>
    </row>
    <row r="602" spans="1:30">
      <c r="A602" s="152"/>
      <c r="B602" s="748"/>
      <c r="C602" s="748"/>
      <c r="D602" s="160"/>
      <c r="E602" s="1870"/>
      <c r="F602" s="25"/>
      <c r="G602" s="755"/>
      <c r="H602" s="755"/>
      <c r="I602" s="755"/>
      <c r="J602" s="755"/>
      <c r="K602" s="755"/>
      <c r="L602" s="755"/>
      <c r="M602" s="755"/>
      <c r="N602" s="755"/>
      <c r="O602" s="755"/>
      <c r="P602" s="755"/>
      <c r="Q602" s="755"/>
      <c r="R602" s="755"/>
      <c r="S602" s="755"/>
      <c r="T602" s="755"/>
      <c r="U602" s="755"/>
      <c r="V602" s="755"/>
      <c r="W602" s="755"/>
      <c r="X602" s="755"/>
      <c r="Y602" s="755"/>
      <c r="Z602" s="788"/>
      <c r="AA602" s="789"/>
      <c r="AB602" s="76"/>
      <c r="AC602" s="77"/>
      <c r="AD602" s="78"/>
    </row>
    <row r="603" spans="1:30">
      <c r="A603" s="152"/>
      <c r="B603" s="748"/>
      <c r="C603" s="748"/>
      <c r="D603" s="160"/>
      <c r="E603" s="1870"/>
      <c r="F603" s="25"/>
      <c r="G603" s="2184" t="s">
        <v>212</v>
      </c>
      <c r="H603" s="2184"/>
      <c r="I603" s="2184"/>
      <c r="J603" s="2184"/>
      <c r="K603" s="2184"/>
      <c r="L603" s="2184"/>
      <c r="M603" s="2184"/>
      <c r="N603" s="2184"/>
      <c r="O603" s="2184"/>
      <c r="P603" s="2184"/>
      <c r="Q603" s="2184"/>
      <c r="R603" s="2184"/>
      <c r="S603" s="2184"/>
      <c r="T603" s="2184"/>
      <c r="U603" s="2184"/>
      <c r="V603" s="2184"/>
      <c r="W603" s="2184"/>
      <c r="X603" s="2184"/>
      <c r="Y603" s="2184"/>
      <c r="Z603" s="2184"/>
      <c r="AA603" s="2185"/>
      <c r="AB603" s="76"/>
      <c r="AC603" s="77"/>
      <c r="AD603" s="78"/>
    </row>
    <row r="604" spans="1:30">
      <c r="A604" s="152"/>
      <c r="B604" s="748"/>
      <c r="C604" s="748"/>
      <c r="D604" s="160"/>
      <c r="E604" s="1870"/>
      <c r="F604" s="25"/>
      <c r="G604" s="2137"/>
      <c r="H604" s="2138"/>
      <c r="I604" s="2138"/>
      <c r="J604" s="2138"/>
      <c r="K604" s="2138"/>
      <c r="L604" s="2138"/>
      <c r="M604" s="2138"/>
      <c r="N604" s="2138"/>
      <c r="O604" s="2138"/>
      <c r="P604" s="2138"/>
      <c r="Q604" s="2138"/>
      <c r="R604" s="2138"/>
      <c r="S604" s="2138"/>
      <c r="T604" s="2138"/>
      <c r="U604" s="2138"/>
      <c r="V604" s="2138"/>
      <c r="W604" s="2138"/>
      <c r="X604" s="2138"/>
      <c r="Y604" s="2138"/>
      <c r="Z604" s="2139"/>
      <c r="AA604" s="789"/>
      <c r="AB604" s="76"/>
      <c r="AC604" s="77"/>
      <c r="AD604" s="78"/>
    </row>
    <row r="605" spans="1:30" ht="18" customHeight="1">
      <c r="A605" s="152"/>
      <c r="B605" s="748"/>
      <c r="C605" s="748"/>
      <c r="D605" s="160"/>
      <c r="E605" s="1870"/>
      <c r="F605" s="25"/>
      <c r="G605" s="2143"/>
      <c r="H605" s="2144"/>
      <c r="I605" s="2144"/>
      <c r="J605" s="2144"/>
      <c r="K605" s="2144"/>
      <c r="L605" s="2144"/>
      <c r="M605" s="2144"/>
      <c r="N605" s="2144"/>
      <c r="O605" s="2144"/>
      <c r="P605" s="2144"/>
      <c r="Q605" s="2144"/>
      <c r="R605" s="2144"/>
      <c r="S605" s="2144"/>
      <c r="T605" s="2144"/>
      <c r="U605" s="2144"/>
      <c r="V605" s="2144"/>
      <c r="W605" s="2144"/>
      <c r="X605" s="2144"/>
      <c r="Y605" s="2144"/>
      <c r="Z605" s="2145"/>
      <c r="AA605" s="789"/>
      <c r="AB605" s="76"/>
      <c r="AC605" s="77"/>
      <c r="AD605" s="78"/>
    </row>
    <row r="606" spans="1:30" s="755" customFormat="1" ht="18" customHeight="1">
      <c r="A606" s="245"/>
      <c r="B606" s="380"/>
      <c r="C606" s="380"/>
      <c r="D606" s="474"/>
      <c r="E606" s="794"/>
      <c r="F606" s="66"/>
      <c r="G606" s="793"/>
      <c r="H606" s="793"/>
      <c r="I606" s="793"/>
      <c r="J606" s="793"/>
      <c r="K606" s="793"/>
      <c r="L606" s="793"/>
      <c r="M606" s="793"/>
      <c r="N606" s="793"/>
      <c r="O606" s="793"/>
      <c r="P606" s="793"/>
      <c r="Q606" s="793"/>
      <c r="R606" s="793"/>
      <c r="S606" s="793"/>
      <c r="T606" s="793"/>
      <c r="U606" s="793"/>
      <c r="V606" s="793"/>
      <c r="W606" s="793"/>
      <c r="X606" s="793"/>
      <c r="Y606" s="793"/>
      <c r="Z606" s="793"/>
      <c r="AA606" s="34"/>
      <c r="AB606" s="246"/>
      <c r="AC606" s="247"/>
      <c r="AD606" s="248"/>
    </row>
    <row r="607" spans="1:30" ht="9.75" customHeight="1">
      <c r="A607" s="425"/>
      <c r="B607" s="201"/>
      <c r="C607" s="201"/>
      <c r="D607" s="162"/>
      <c r="E607" s="641"/>
      <c r="F607" s="173"/>
      <c r="G607" s="778"/>
      <c r="H607" s="778"/>
      <c r="I607" s="778"/>
      <c r="J607" s="778"/>
      <c r="K607" s="778"/>
      <c r="L607" s="778"/>
      <c r="M607" s="778"/>
      <c r="N607" s="778"/>
      <c r="O607" s="778"/>
      <c r="P607" s="778"/>
      <c r="Q607" s="778"/>
      <c r="R607" s="778"/>
      <c r="S607" s="778"/>
      <c r="T607" s="778"/>
      <c r="U607" s="778"/>
      <c r="V607" s="778"/>
      <c r="W607" s="778"/>
      <c r="X607" s="778"/>
      <c r="Y607" s="778"/>
      <c r="Z607" s="778"/>
      <c r="AA607" s="30"/>
      <c r="AB607" s="426"/>
      <c r="AC607" s="427"/>
      <c r="AD607" s="428"/>
    </row>
    <row r="608" spans="1:30">
      <c r="A608" s="152"/>
      <c r="B608" s="748">
        <v>33</v>
      </c>
      <c r="C608" s="1264" t="s">
        <v>589</v>
      </c>
      <c r="D608" s="160" t="s">
        <v>357</v>
      </c>
      <c r="E608" s="1870" t="s">
        <v>1269</v>
      </c>
      <c r="F608" s="25"/>
      <c r="G608" s="788"/>
      <c r="H608" s="788"/>
      <c r="I608" s="788"/>
      <c r="J608" s="788"/>
      <c r="K608" s="788"/>
      <c r="L608" s="788"/>
      <c r="M608" s="788"/>
      <c r="N608" s="788"/>
      <c r="O608" s="788"/>
      <c r="P608" s="788"/>
      <c r="Q608" s="788"/>
      <c r="R608" s="788"/>
      <c r="S608" s="788"/>
      <c r="T608" s="788"/>
      <c r="U608" s="788"/>
      <c r="V608" s="788"/>
      <c r="W608" s="788"/>
      <c r="X608" s="788"/>
      <c r="Y608" s="788"/>
      <c r="Z608" s="108"/>
      <c r="AA608" s="457"/>
      <c r="AB608" s="76"/>
      <c r="AC608" s="77"/>
      <c r="AD608" s="78"/>
    </row>
    <row r="609" spans="1:30" ht="13.5" customHeight="1">
      <c r="A609" s="152"/>
      <c r="B609" s="748"/>
      <c r="C609" s="1264"/>
      <c r="D609" s="160"/>
      <c r="E609" s="1870"/>
      <c r="F609" s="18"/>
      <c r="G609" s="1268" t="s">
        <v>71</v>
      </c>
      <c r="H609" s="1268"/>
      <c r="I609" s="1268"/>
      <c r="J609" s="1268"/>
      <c r="K609" s="1268"/>
      <c r="L609" s="1268"/>
      <c r="M609" s="1600"/>
      <c r="N609" s="1227" t="s">
        <v>154</v>
      </c>
      <c r="O609" s="1228"/>
      <c r="P609" s="1228"/>
      <c r="Q609" s="1228"/>
      <c r="R609" s="1228"/>
      <c r="S609" s="1228"/>
      <c r="T609" s="1228"/>
      <c r="U609" s="1228"/>
      <c r="V609" s="1972"/>
      <c r="W609" s="755"/>
      <c r="X609" s="755"/>
      <c r="Y609" s="755"/>
      <c r="Z609" s="108"/>
      <c r="AA609" s="457"/>
      <c r="AB609" s="1261" t="s">
        <v>558</v>
      </c>
      <c r="AC609" s="1262"/>
      <c r="AD609" s="1263"/>
    </row>
    <row r="610" spans="1:30">
      <c r="A610" s="152"/>
      <c r="B610" s="748"/>
      <c r="C610" s="748"/>
      <c r="D610" s="160"/>
      <c r="E610" s="1870"/>
      <c r="F610" s="18"/>
      <c r="G610" s="1268"/>
      <c r="H610" s="1268"/>
      <c r="I610" s="1268"/>
      <c r="J610" s="1268"/>
      <c r="K610" s="1268"/>
      <c r="L610" s="1268"/>
      <c r="M610" s="1600"/>
      <c r="N610" s="1231"/>
      <c r="O610" s="1232"/>
      <c r="P610" s="1232"/>
      <c r="Q610" s="1232"/>
      <c r="R610" s="1232"/>
      <c r="S610" s="1232"/>
      <c r="T610" s="1232"/>
      <c r="U610" s="1232"/>
      <c r="V610" s="1973"/>
      <c r="W610" s="755"/>
      <c r="X610" s="755"/>
      <c r="Y610" s="755"/>
      <c r="Z610" s="108"/>
      <c r="AA610" s="457"/>
      <c r="AB610" s="1261"/>
      <c r="AC610" s="1262"/>
      <c r="AD610" s="1263"/>
    </row>
    <row r="611" spans="1:30">
      <c r="A611" s="152"/>
      <c r="B611" s="748"/>
      <c r="C611" s="748"/>
      <c r="D611" s="160"/>
      <c r="E611" s="1870"/>
      <c r="F611" s="18"/>
      <c r="G611" s="755"/>
      <c r="H611" s="755"/>
      <c r="I611" s="755"/>
      <c r="J611" s="755"/>
      <c r="K611" s="755"/>
      <c r="L611" s="755"/>
      <c r="M611" s="755"/>
      <c r="N611" s="1680" t="s">
        <v>217</v>
      </c>
      <c r="O611" s="1680"/>
      <c r="P611" s="1680"/>
      <c r="Q611" s="1680"/>
      <c r="R611" s="1680"/>
      <c r="S611" s="1680"/>
      <c r="T611" s="1680"/>
      <c r="U611" s="1680"/>
      <c r="V611" s="1680"/>
      <c r="W611" s="1680"/>
      <c r="X611" s="1680"/>
      <c r="Y611" s="1680"/>
      <c r="Z611" s="108"/>
      <c r="AA611" s="457"/>
      <c r="AB611" s="76"/>
      <c r="AC611" s="77"/>
      <c r="AD611" s="78"/>
    </row>
    <row r="612" spans="1:30">
      <c r="A612" s="152"/>
      <c r="B612" s="748"/>
      <c r="C612" s="748"/>
      <c r="D612" s="160"/>
      <c r="E612" s="1870"/>
      <c r="F612" s="18"/>
      <c r="G612" s="1064" t="s">
        <v>731</v>
      </c>
      <c r="H612" s="1065"/>
      <c r="I612" s="1065"/>
      <c r="J612" s="1065"/>
      <c r="K612" s="1065"/>
      <c r="L612" s="1065"/>
      <c r="M612" s="1065"/>
      <c r="N612" s="1065"/>
      <c r="O612" s="1065"/>
      <c r="P612" s="1065"/>
      <c r="Q612" s="1065"/>
      <c r="R612" s="1066"/>
      <c r="S612" s="1064" t="s">
        <v>732</v>
      </c>
      <c r="T612" s="1065"/>
      <c r="U612" s="1065"/>
      <c r="V612" s="1065"/>
      <c r="W612" s="1065"/>
      <c r="X612" s="1066"/>
      <c r="Y612" s="755"/>
      <c r="Z612" s="108"/>
      <c r="AA612" s="457"/>
      <c r="AB612" s="76"/>
      <c r="AC612" s="77"/>
      <c r="AD612" s="78"/>
    </row>
    <row r="613" spans="1:30" ht="13.5" customHeight="1">
      <c r="A613" s="152"/>
      <c r="B613" s="748"/>
      <c r="C613" s="748"/>
      <c r="D613" s="160"/>
      <c r="E613" s="1870"/>
      <c r="F613" s="18"/>
      <c r="G613" s="1417" t="s">
        <v>218</v>
      </c>
      <c r="H613" s="1418"/>
      <c r="I613" s="1418"/>
      <c r="J613" s="1418"/>
      <c r="K613" s="1418"/>
      <c r="L613" s="1418"/>
      <c r="M613" s="1418"/>
      <c r="N613" s="1418"/>
      <c r="O613" s="1418"/>
      <c r="P613" s="1418"/>
      <c r="Q613" s="1418"/>
      <c r="R613" s="1419"/>
      <c r="S613" s="1374" t="s">
        <v>554</v>
      </c>
      <c r="T613" s="1375"/>
      <c r="U613" s="1375"/>
      <c r="V613" s="1375"/>
      <c r="W613" s="1375"/>
      <c r="X613" s="1501"/>
      <c r="Y613" s="755"/>
      <c r="Z613" s="108"/>
      <c r="AA613" s="457"/>
      <c r="AB613" s="76"/>
      <c r="AC613" s="77"/>
      <c r="AD613" s="78"/>
    </row>
    <row r="614" spans="1:30">
      <c r="A614" s="152"/>
      <c r="B614" s="748"/>
      <c r="C614" s="748"/>
      <c r="D614" s="160"/>
      <c r="E614" s="1870"/>
      <c r="F614" s="18"/>
      <c r="G614" s="1420"/>
      <c r="H614" s="1421"/>
      <c r="I614" s="1421"/>
      <c r="J614" s="1421"/>
      <c r="K614" s="1421"/>
      <c r="L614" s="1421"/>
      <c r="M614" s="1421"/>
      <c r="N614" s="1421"/>
      <c r="O614" s="1421"/>
      <c r="P614" s="1421"/>
      <c r="Q614" s="1421"/>
      <c r="R614" s="1422"/>
      <c r="S614" s="1377"/>
      <c r="T614" s="1378"/>
      <c r="U614" s="1378"/>
      <c r="V614" s="1378"/>
      <c r="W614" s="1378"/>
      <c r="X614" s="1545"/>
      <c r="Y614" s="755"/>
      <c r="Z614" s="108"/>
      <c r="AA614" s="457"/>
      <c r="AB614" s="76"/>
      <c r="AC614" s="77"/>
      <c r="AD614" s="78"/>
    </row>
    <row r="615" spans="1:30" ht="13.5" customHeight="1">
      <c r="A615" s="152"/>
      <c r="B615" s="748"/>
      <c r="C615" s="748"/>
      <c r="D615" s="160"/>
      <c r="E615" s="1870"/>
      <c r="F615" s="18"/>
      <c r="G615" s="1417" t="s">
        <v>219</v>
      </c>
      <c r="H615" s="1418"/>
      <c r="I615" s="1418"/>
      <c r="J615" s="1418"/>
      <c r="K615" s="1418"/>
      <c r="L615" s="1418"/>
      <c r="M615" s="1418"/>
      <c r="N615" s="1418"/>
      <c r="O615" s="1418"/>
      <c r="P615" s="1418"/>
      <c r="Q615" s="1418"/>
      <c r="R615" s="1419"/>
      <c r="S615" s="1374" t="s">
        <v>554</v>
      </c>
      <c r="T615" s="1375"/>
      <c r="U615" s="1375"/>
      <c r="V615" s="1375"/>
      <c r="W615" s="1375"/>
      <c r="X615" s="1501"/>
      <c r="Y615" s="755"/>
      <c r="Z615" s="108"/>
      <c r="AA615" s="457"/>
      <c r="AB615" s="76"/>
      <c r="AC615" s="77"/>
      <c r="AD615" s="78"/>
    </row>
    <row r="616" spans="1:30">
      <c r="A616" s="152"/>
      <c r="B616" s="748"/>
      <c r="C616" s="748"/>
      <c r="D616" s="160"/>
      <c r="E616" s="1870"/>
      <c r="F616" s="18"/>
      <c r="G616" s="1420"/>
      <c r="H616" s="1421"/>
      <c r="I616" s="1421"/>
      <c r="J616" s="1421"/>
      <c r="K616" s="1421"/>
      <c r="L616" s="1421"/>
      <c r="M616" s="1421"/>
      <c r="N616" s="1421"/>
      <c r="O616" s="1421"/>
      <c r="P616" s="1421"/>
      <c r="Q616" s="1421"/>
      <c r="R616" s="1422"/>
      <c r="S616" s="1377"/>
      <c r="T616" s="1378"/>
      <c r="U616" s="1378"/>
      <c r="V616" s="1378"/>
      <c r="W616" s="1378"/>
      <c r="X616" s="1545"/>
      <c r="Y616" s="755"/>
      <c r="Z616" s="108"/>
      <c r="AA616" s="457"/>
      <c r="AB616" s="76"/>
      <c r="AC616" s="77"/>
      <c r="AD616" s="78"/>
    </row>
    <row r="617" spans="1:30" ht="13.5" customHeight="1">
      <c r="A617" s="152"/>
      <c r="B617" s="748"/>
      <c r="C617" s="748"/>
      <c r="D617" s="160"/>
      <c r="E617" s="1870"/>
      <c r="F617" s="18"/>
      <c r="G617" s="1417" t="s">
        <v>220</v>
      </c>
      <c r="H617" s="1418"/>
      <c r="I617" s="1418"/>
      <c r="J617" s="1418"/>
      <c r="K617" s="1418"/>
      <c r="L617" s="1418"/>
      <c r="M617" s="1418"/>
      <c r="N617" s="1418"/>
      <c r="O617" s="1418"/>
      <c r="P617" s="1418"/>
      <c r="Q617" s="1418"/>
      <c r="R617" s="1419"/>
      <c r="S617" s="1374" t="s">
        <v>554</v>
      </c>
      <c r="T617" s="1375"/>
      <c r="U617" s="1375"/>
      <c r="V617" s="1375"/>
      <c r="W617" s="1375"/>
      <c r="X617" s="1501"/>
      <c r="Y617" s="755"/>
      <c r="Z617" s="108"/>
      <c r="AA617" s="457"/>
      <c r="AB617" s="76"/>
      <c r="AC617" s="77"/>
      <c r="AD617" s="78"/>
    </row>
    <row r="618" spans="1:30">
      <c r="A618" s="152"/>
      <c r="B618" s="748"/>
      <c r="C618" s="748"/>
      <c r="D618" s="160"/>
      <c r="E618" s="1870"/>
      <c r="F618" s="18"/>
      <c r="G618" s="1420"/>
      <c r="H618" s="1421"/>
      <c r="I618" s="1421"/>
      <c r="J618" s="1421"/>
      <c r="K618" s="1421"/>
      <c r="L618" s="1421"/>
      <c r="M618" s="1421"/>
      <c r="N618" s="1421"/>
      <c r="O618" s="1421"/>
      <c r="P618" s="1421"/>
      <c r="Q618" s="1421"/>
      <c r="R618" s="1422"/>
      <c r="S618" s="1377"/>
      <c r="T618" s="1378"/>
      <c r="U618" s="1378"/>
      <c r="V618" s="1378"/>
      <c r="W618" s="1378"/>
      <c r="X618" s="1545"/>
      <c r="Y618" s="755"/>
      <c r="Z618" s="108"/>
      <c r="AA618" s="457"/>
      <c r="AB618" s="76"/>
      <c r="AC618" s="77"/>
      <c r="AD618" s="78"/>
    </row>
    <row r="619" spans="1:30" ht="13.5" customHeight="1">
      <c r="A619" s="152"/>
      <c r="B619" s="748"/>
      <c r="C619" s="748"/>
      <c r="D619" s="160"/>
      <c r="E619" s="1870"/>
      <c r="F619" s="18"/>
      <c r="G619" s="1417" t="s">
        <v>221</v>
      </c>
      <c r="H619" s="1418"/>
      <c r="I619" s="1418"/>
      <c r="J619" s="1418"/>
      <c r="K619" s="1418"/>
      <c r="L619" s="1418"/>
      <c r="M619" s="1418"/>
      <c r="N619" s="1418"/>
      <c r="O619" s="1418"/>
      <c r="P619" s="1418"/>
      <c r="Q619" s="1418"/>
      <c r="R619" s="1419"/>
      <c r="S619" s="1374" t="s">
        <v>554</v>
      </c>
      <c r="T619" s="1375"/>
      <c r="U619" s="1375"/>
      <c r="V619" s="1375"/>
      <c r="W619" s="1375"/>
      <c r="X619" s="1501"/>
      <c r="Y619" s="755"/>
      <c r="Z619" s="108"/>
      <c r="AA619" s="457"/>
      <c r="AB619" s="76"/>
      <c r="AC619" s="77"/>
      <c r="AD619" s="78"/>
    </row>
    <row r="620" spans="1:30">
      <c r="A620" s="152"/>
      <c r="B620" s="748"/>
      <c r="C620" s="748"/>
      <c r="D620" s="160"/>
      <c r="E620" s="1870"/>
      <c r="F620" s="18"/>
      <c r="G620" s="1420"/>
      <c r="H620" s="1421"/>
      <c r="I620" s="1421"/>
      <c r="J620" s="1421"/>
      <c r="K620" s="1421"/>
      <c r="L620" s="1421"/>
      <c r="M620" s="1421"/>
      <c r="N620" s="1421"/>
      <c r="O620" s="1421"/>
      <c r="P620" s="1421"/>
      <c r="Q620" s="1421"/>
      <c r="R620" s="1422"/>
      <c r="S620" s="1377"/>
      <c r="T620" s="1378"/>
      <c r="U620" s="1378"/>
      <c r="V620" s="1378"/>
      <c r="W620" s="1378"/>
      <c r="X620" s="1545"/>
      <c r="Y620" s="755"/>
      <c r="Z620" s="108"/>
      <c r="AA620" s="457"/>
      <c r="AB620" s="76"/>
      <c r="AC620" s="77"/>
      <c r="AD620" s="78"/>
    </row>
    <row r="621" spans="1:30" ht="13.5" customHeight="1">
      <c r="A621" s="152"/>
      <c r="B621" s="748"/>
      <c r="C621" s="748"/>
      <c r="D621" s="160"/>
      <c r="E621" s="1870"/>
      <c r="F621" s="18"/>
      <c r="G621" s="1417" t="s">
        <v>222</v>
      </c>
      <c r="H621" s="1418"/>
      <c r="I621" s="1418"/>
      <c r="J621" s="1418"/>
      <c r="K621" s="1418"/>
      <c r="L621" s="1418"/>
      <c r="M621" s="1418"/>
      <c r="N621" s="1418"/>
      <c r="O621" s="1418"/>
      <c r="P621" s="1418"/>
      <c r="Q621" s="1418"/>
      <c r="R621" s="1419"/>
      <c r="S621" s="1374" t="s">
        <v>554</v>
      </c>
      <c r="T621" s="1375"/>
      <c r="U621" s="1375"/>
      <c r="V621" s="1375"/>
      <c r="W621" s="1375"/>
      <c r="X621" s="1501"/>
      <c r="Y621" s="755"/>
      <c r="Z621" s="108"/>
      <c r="AA621" s="457"/>
      <c r="AB621" s="76"/>
      <c r="AC621" s="77"/>
      <c r="AD621" s="78"/>
    </row>
    <row r="622" spans="1:30">
      <c r="A622" s="152"/>
      <c r="B622" s="748"/>
      <c r="C622" s="748"/>
      <c r="D622" s="160"/>
      <c r="E622" s="1870"/>
      <c r="F622" s="18"/>
      <c r="G622" s="1420"/>
      <c r="H622" s="1421"/>
      <c r="I622" s="1421"/>
      <c r="J622" s="1421"/>
      <c r="K622" s="1421"/>
      <c r="L622" s="1421"/>
      <c r="M622" s="1421"/>
      <c r="N622" s="1421"/>
      <c r="O622" s="1421"/>
      <c r="P622" s="1421"/>
      <c r="Q622" s="1421"/>
      <c r="R622" s="1422"/>
      <c r="S622" s="1377"/>
      <c r="T622" s="1378"/>
      <c r="U622" s="1378"/>
      <c r="V622" s="1378"/>
      <c r="W622" s="1378"/>
      <c r="X622" s="1545"/>
      <c r="Y622" s="755"/>
      <c r="Z622" s="108"/>
      <c r="AA622" s="457"/>
      <c r="AB622" s="76"/>
      <c r="AC622" s="77"/>
      <c r="AD622" s="78"/>
    </row>
    <row r="623" spans="1:30" ht="13.5" customHeight="1">
      <c r="A623" s="152"/>
      <c r="B623" s="748"/>
      <c r="C623" s="748"/>
      <c r="D623" s="160"/>
      <c r="E623" s="1870"/>
      <c r="F623" s="18"/>
      <c r="G623" s="1417" t="s">
        <v>223</v>
      </c>
      <c r="H623" s="1418"/>
      <c r="I623" s="1418"/>
      <c r="J623" s="1418"/>
      <c r="K623" s="1418"/>
      <c r="L623" s="1418"/>
      <c r="M623" s="1418"/>
      <c r="N623" s="1418"/>
      <c r="O623" s="1418"/>
      <c r="P623" s="1418"/>
      <c r="Q623" s="1418"/>
      <c r="R623" s="1419"/>
      <c r="S623" s="1374" t="s">
        <v>554</v>
      </c>
      <c r="T623" s="1375"/>
      <c r="U623" s="1375"/>
      <c r="V623" s="1375"/>
      <c r="W623" s="1375"/>
      <c r="X623" s="1501"/>
      <c r="Y623" s="755"/>
      <c r="Z623" s="108"/>
      <c r="AA623" s="457"/>
      <c r="AB623" s="76"/>
      <c r="AC623" s="77"/>
      <c r="AD623" s="78"/>
    </row>
    <row r="624" spans="1:30">
      <c r="A624" s="152"/>
      <c r="B624" s="748"/>
      <c r="C624" s="748"/>
      <c r="D624" s="160"/>
      <c r="E624" s="1870"/>
      <c r="F624" s="18"/>
      <c r="G624" s="1420"/>
      <c r="H624" s="1421"/>
      <c r="I624" s="1421"/>
      <c r="J624" s="1421"/>
      <c r="K624" s="1421"/>
      <c r="L624" s="1421"/>
      <c r="M624" s="1421"/>
      <c r="N624" s="1421"/>
      <c r="O624" s="1421"/>
      <c r="P624" s="1421"/>
      <c r="Q624" s="1421"/>
      <c r="R624" s="1422"/>
      <c r="S624" s="1377"/>
      <c r="T624" s="1378"/>
      <c r="U624" s="1378"/>
      <c r="V624" s="1378"/>
      <c r="W624" s="1378"/>
      <c r="X624" s="1545"/>
      <c r="Y624" s="755"/>
      <c r="Z624" s="108"/>
      <c r="AA624" s="457"/>
      <c r="AB624" s="76"/>
      <c r="AC624" s="77"/>
      <c r="AD624" s="78"/>
    </row>
    <row r="625" spans="1:30" ht="13.5" customHeight="1">
      <c r="A625" s="152"/>
      <c r="B625" s="748"/>
      <c r="C625" s="748"/>
      <c r="D625" s="160"/>
      <c r="E625" s="1870"/>
      <c r="F625" s="18"/>
      <c r="G625" s="1417" t="s">
        <v>224</v>
      </c>
      <c r="H625" s="1418"/>
      <c r="I625" s="1418"/>
      <c r="J625" s="1418"/>
      <c r="K625" s="1418"/>
      <c r="L625" s="1418"/>
      <c r="M625" s="1418"/>
      <c r="N625" s="1418"/>
      <c r="O625" s="1418"/>
      <c r="P625" s="1418"/>
      <c r="Q625" s="1418"/>
      <c r="R625" s="1419"/>
      <c r="S625" s="1374" t="s">
        <v>554</v>
      </c>
      <c r="T625" s="1375"/>
      <c r="U625" s="1375"/>
      <c r="V625" s="1375"/>
      <c r="W625" s="1375"/>
      <c r="X625" s="1501"/>
      <c r="Y625" s="755"/>
      <c r="Z625" s="108"/>
      <c r="AA625" s="457"/>
      <c r="AB625" s="76"/>
      <c r="AC625" s="77"/>
      <c r="AD625" s="78"/>
    </row>
    <row r="626" spans="1:30" ht="21.75" customHeight="1">
      <c r="A626" s="152"/>
      <c r="B626" s="748"/>
      <c r="C626" s="748"/>
      <c r="D626" s="160"/>
      <c r="E626" s="1870"/>
      <c r="F626" s="18"/>
      <c r="G626" s="1420"/>
      <c r="H626" s="1421"/>
      <c r="I626" s="1421"/>
      <c r="J626" s="1421"/>
      <c r="K626" s="1421"/>
      <c r="L626" s="1421"/>
      <c r="M626" s="1421"/>
      <c r="N626" s="1421"/>
      <c r="O626" s="1421"/>
      <c r="P626" s="1421"/>
      <c r="Q626" s="1421"/>
      <c r="R626" s="1422"/>
      <c r="S626" s="1377"/>
      <c r="T626" s="1378"/>
      <c r="U626" s="1378"/>
      <c r="V626" s="1378"/>
      <c r="W626" s="1378"/>
      <c r="X626" s="1545"/>
      <c r="Y626" s="755"/>
      <c r="Z626" s="108"/>
      <c r="AA626" s="457"/>
      <c r="AB626" s="76"/>
      <c r="AC626" s="77"/>
      <c r="AD626" s="78"/>
    </row>
    <row r="627" spans="1:30" s="769" customFormat="1">
      <c r="A627" s="774"/>
      <c r="B627" s="282"/>
      <c r="C627" s="282"/>
      <c r="D627" s="797"/>
      <c r="E627" s="774"/>
      <c r="F627" s="449"/>
      <c r="G627" s="501"/>
      <c r="H627" s="501"/>
      <c r="I627" s="501"/>
      <c r="J627" s="501"/>
      <c r="K627" s="501"/>
      <c r="L627" s="501"/>
      <c r="M627" s="501"/>
      <c r="N627" s="501"/>
      <c r="O627" s="501"/>
      <c r="P627" s="501"/>
      <c r="Q627" s="501"/>
      <c r="R627" s="501"/>
      <c r="S627" s="501"/>
      <c r="T627" s="501"/>
      <c r="U627" s="501"/>
      <c r="V627" s="501"/>
      <c r="W627" s="501"/>
      <c r="X627" s="501"/>
      <c r="Y627" s="501"/>
      <c r="Z627" s="501"/>
      <c r="AA627" s="285"/>
      <c r="AB627" s="297"/>
      <c r="AC627" s="298"/>
      <c r="AD627" s="299"/>
    </row>
    <row r="628" spans="1:30" ht="13.5" customHeight="1">
      <c r="A628" s="152"/>
      <c r="B628" s="748">
        <v>34</v>
      </c>
      <c r="C628" s="1264" t="s">
        <v>590</v>
      </c>
      <c r="D628" s="160" t="s">
        <v>357</v>
      </c>
      <c r="E628" s="1870" t="s">
        <v>1270</v>
      </c>
      <c r="F628" s="18"/>
      <c r="G628" s="1268" t="s">
        <v>71</v>
      </c>
      <c r="H628" s="1268"/>
      <c r="I628" s="1268"/>
      <c r="J628" s="1268"/>
      <c r="K628" s="1268"/>
      <c r="L628" s="1268"/>
      <c r="M628" s="1268"/>
      <c r="N628" s="1246" t="s">
        <v>154</v>
      </c>
      <c r="O628" s="1246"/>
      <c r="P628" s="1246"/>
      <c r="Q628" s="1246"/>
      <c r="R628" s="1246"/>
      <c r="S628" s="1246"/>
      <c r="T628" s="1246"/>
      <c r="U628" s="1246"/>
      <c r="V628" s="1246"/>
      <c r="W628" s="755"/>
      <c r="X628" s="755"/>
      <c r="Y628" s="755"/>
      <c r="Z628" s="108"/>
      <c r="AA628" s="457"/>
      <c r="AB628" s="1261" t="s">
        <v>558</v>
      </c>
      <c r="AC628" s="1262"/>
      <c r="AD628" s="1263"/>
    </row>
    <row r="629" spans="1:30">
      <c r="A629" s="152"/>
      <c r="B629" s="748"/>
      <c r="C629" s="1264"/>
      <c r="D629" s="160"/>
      <c r="E629" s="1870"/>
      <c r="F629" s="18"/>
      <c r="G629" s="1268"/>
      <c r="H629" s="1268"/>
      <c r="I629" s="1268"/>
      <c r="J629" s="1268"/>
      <c r="K629" s="1268"/>
      <c r="L629" s="1268"/>
      <c r="M629" s="1268"/>
      <c r="N629" s="1246"/>
      <c r="O629" s="1246"/>
      <c r="P629" s="1246"/>
      <c r="Q629" s="1246"/>
      <c r="R629" s="1246"/>
      <c r="S629" s="1246"/>
      <c r="T629" s="1246"/>
      <c r="U629" s="1246"/>
      <c r="V629" s="1246"/>
      <c r="W629" s="755"/>
      <c r="X629" s="755"/>
      <c r="Y629" s="755"/>
      <c r="Z629" s="108"/>
      <c r="AA629" s="457"/>
      <c r="AB629" s="1261"/>
      <c r="AC629" s="1262"/>
      <c r="AD629" s="1263"/>
    </row>
    <row r="630" spans="1:30">
      <c r="A630" s="152"/>
      <c r="B630" s="748"/>
      <c r="C630" s="748"/>
      <c r="D630" s="160"/>
      <c r="E630" s="1870"/>
      <c r="F630" s="18"/>
      <c r="G630" s="755"/>
      <c r="H630" s="755"/>
      <c r="I630" s="755"/>
      <c r="J630" s="755"/>
      <c r="K630" s="755"/>
      <c r="L630" s="755"/>
      <c r="M630" s="755"/>
      <c r="N630" s="1680" t="s">
        <v>217</v>
      </c>
      <c r="O630" s="1680"/>
      <c r="P630" s="1680"/>
      <c r="Q630" s="1680"/>
      <c r="R630" s="1680"/>
      <c r="S630" s="1680"/>
      <c r="T630" s="1680"/>
      <c r="U630" s="1680"/>
      <c r="V630" s="1680"/>
      <c r="W630" s="1680"/>
      <c r="X630" s="1680"/>
      <c r="Y630" s="1680"/>
      <c r="Z630" s="108"/>
      <c r="AA630" s="457"/>
      <c r="AB630" s="76"/>
      <c r="AC630" s="77"/>
      <c r="AD630" s="78"/>
    </row>
    <row r="631" spans="1:30">
      <c r="A631" s="152"/>
      <c r="B631" s="748"/>
      <c r="C631" s="748"/>
      <c r="D631" s="160"/>
      <c r="E631" s="1870"/>
      <c r="F631" s="18"/>
      <c r="G631" s="755"/>
      <c r="H631" s="755"/>
      <c r="I631" s="755"/>
      <c r="J631" s="755"/>
      <c r="K631" s="755"/>
      <c r="L631" s="755"/>
      <c r="M631" s="755"/>
      <c r="N631" s="755"/>
      <c r="O631" s="755"/>
      <c r="P631" s="755"/>
      <c r="Q631" s="755"/>
      <c r="R631" s="755"/>
      <c r="S631" s="755"/>
      <c r="T631" s="755"/>
      <c r="U631" s="755"/>
      <c r="V631" s="755"/>
      <c r="W631" s="755"/>
      <c r="X631" s="755"/>
      <c r="Y631" s="755"/>
      <c r="Z631" s="108"/>
      <c r="AA631" s="457"/>
      <c r="AB631" s="76"/>
      <c r="AC631" s="77"/>
      <c r="AD631" s="78"/>
    </row>
    <row r="632" spans="1:30">
      <c r="A632" s="152"/>
      <c r="B632" s="748"/>
      <c r="C632" s="748"/>
      <c r="D632" s="160"/>
      <c r="E632" s="1870"/>
      <c r="F632" s="18"/>
      <c r="G632" s="1078" t="s">
        <v>733</v>
      </c>
      <c r="H632" s="1078"/>
      <c r="I632" s="1078"/>
      <c r="J632" s="1078"/>
      <c r="K632" s="1078"/>
      <c r="L632" s="1078"/>
      <c r="M632" s="1078"/>
      <c r="N632" s="1078"/>
      <c r="O632" s="1078"/>
      <c r="P632" s="1078"/>
      <c r="Q632" s="1078"/>
      <c r="R632" s="1078"/>
      <c r="S632" s="1078"/>
      <c r="T632" s="1078"/>
      <c r="U632" s="1078"/>
      <c r="V632" s="1078" t="s">
        <v>734</v>
      </c>
      <c r="W632" s="1078"/>
      <c r="X632" s="1078"/>
      <c r="Y632" s="1078"/>
      <c r="Z632" s="1078"/>
      <c r="AA632" s="457"/>
      <c r="AB632" s="76"/>
      <c r="AC632" s="77"/>
      <c r="AD632" s="78"/>
    </row>
    <row r="633" spans="1:30">
      <c r="A633" s="152"/>
      <c r="B633" s="748"/>
      <c r="C633" s="748"/>
      <c r="D633" s="160"/>
      <c r="E633" s="1870"/>
      <c r="F633" s="18"/>
      <c r="G633" s="2197" t="s">
        <v>1271</v>
      </c>
      <c r="H633" s="2197"/>
      <c r="I633" s="2197"/>
      <c r="J633" s="2197"/>
      <c r="K633" s="2197"/>
      <c r="L633" s="2197"/>
      <c r="M633" s="2197"/>
      <c r="N633" s="2197"/>
      <c r="O633" s="2197"/>
      <c r="P633" s="2197"/>
      <c r="Q633" s="2197"/>
      <c r="R633" s="2197"/>
      <c r="S633" s="2197"/>
      <c r="T633" s="2197"/>
      <c r="U633" s="2197"/>
      <c r="V633" s="2193"/>
      <c r="W633" s="2194"/>
      <c r="X633" s="2194"/>
      <c r="Y633" s="2194"/>
      <c r="Z633" s="2198" t="s">
        <v>9</v>
      </c>
      <c r="AA633" s="457"/>
      <c r="AB633" s="76"/>
      <c r="AC633" s="77"/>
      <c r="AD633" s="78"/>
    </row>
    <row r="634" spans="1:30">
      <c r="A634" s="152"/>
      <c r="B634" s="748"/>
      <c r="C634" s="748"/>
      <c r="D634" s="160"/>
      <c r="E634" s="1870"/>
      <c r="F634" s="18"/>
      <c r="G634" s="2197"/>
      <c r="H634" s="2197"/>
      <c r="I634" s="2197"/>
      <c r="J634" s="2197"/>
      <c r="K634" s="2197"/>
      <c r="L634" s="2197"/>
      <c r="M634" s="2197"/>
      <c r="N634" s="2197"/>
      <c r="O634" s="2197"/>
      <c r="P634" s="2197"/>
      <c r="Q634" s="2197"/>
      <c r="R634" s="2197"/>
      <c r="S634" s="2197"/>
      <c r="T634" s="2197"/>
      <c r="U634" s="2197"/>
      <c r="V634" s="2195"/>
      <c r="W634" s="2196"/>
      <c r="X634" s="2196"/>
      <c r="Y634" s="2196"/>
      <c r="Z634" s="2199"/>
      <c r="AA634" s="457"/>
      <c r="AB634" s="76"/>
      <c r="AC634" s="77"/>
      <c r="AD634" s="78"/>
    </row>
    <row r="635" spans="1:30">
      <c r="A635" s="152"/>
      <c r="B635" s="748"/>
      <c r="C635" s="748"/>
      <c r="D635" s="160"/>
      <c r="E635" s="1870"/>
      <c r="F635" s="18"/>
      <c r="G635" s="2186" t="s">
        <v>1272</v>
      </c>
      <c r="H635" s="2186"/>
      <c r="I635" s="2186"/>
      <c r="J635" s="2186"/>
      <c r="K635" s="2186"/>
      <c r="L635" s="2186"/>
      <c r="M635" s="2186"/>
      <c r="N635" s="2186"/>
      <c r="O635" s="2186"/>
      <c r="P635" s="2186"/>
      <c r="Q635" s="2186"/>
      <c r="R635" s="2186"/>
      <c r="S635" s="2186"/>
      <c r="T635" s="2186"/>
      <c r="U635" s="2186"/>
      <c r="V635" s="1831"/>
      <c r="W635" s="1832"/>
      <c r="X635" s="1832"/>
      <c r="Y635" s="1832"/>
      <c r="Z635" s="219" t="s">
        <v>9</v>
      </c>
      <c r="AA635" s="457"/>
      <c r="AB635" s="76"/>
      <c r="AC635" s="77"/>
      <c r="AD635" s="78"/>
    </row>
    <row r="636" spans="1:30">
      <c r="A636" s="152"/>
      <c r="B636" s="748"/>
      <c r="C636" s="748"/>
      <c r="D636" s="160"/>
      <c r="E636" s="1870"/>
      <c r="F636" s="18"/>
      <c r="G636" s="2197" t="s">
        <v>1273</v>
      </c>
      <c r="H636" s="2197"/>
      <c r="I636" s="2197"/>
      <c r="J636" s="2197"/>
      <c r="K636" s="2197"/>
      <c r="L636" s="2197"/>
      <c r="M636" s="2197"/>
      <c r="N636" s="2197"/>
      <c r="O636" s="2197"/>
      <c r="P636" s="2197"/>
      <c r="Q636" s="2197"/>
      <c r="R636" s="2197"/>
      <c r="S636" s="2197"/>
      <c r="T636" s="2197"/>
      <c r="U636" s="2197"/>
      <c r="V636" s="2193"/>
      <c r="W636" s="2194"/>
      <c r="X636" s="2194"/>
      <c r="Y636" s="2194"/>
      <c r="Z636" s="2198" t="s">
        <v>9</v>
      </c>
      <c r="AA636" s="457"/>
      <c r="AB636" s="76"/>
      <c r="AC636" s="77"/>
      <c r="AD636" s="78"/>
    </row>
    <row r="637" spans="1:30">
      <c r="A637" s="152"/>
      <c r="B637" s="748"/>
      <c r="C637" s="748"/>
      <c r="D637" s="160"/>
      <c r="E637" s="1870"/>
      <c r="F637" s="18"/>
      <c r="G637" s="2197"/>
      <c r="H637" s="2197"/>
      <c r="I637" s="2197"/>
      <c r="J637" s="2197"/>
      <c r="K637" s="2197"/>
      <c r="L637" s="2197"/>
      <c r="M637" s="2197"/>
      <c r="N637" s="2197"/>
      <c r="O637" s="2197"/>
      <c r="P637" s="2197"/>
      <c r="Q637" s="2197"/>
      <c r="R637" s="2197"/>
      <c r="S637" s="2197"/>
      <c r="T637" s="2197"/>
      <c r="U637" s="2197"/>
      <c r="V637" s="2195"/>
      <c r="W637" s="2196"/>
      <c r="X637" s="2196"/>
      <c r="Y637" s="2196"/>
      <c r="Z637" s="2199"/>
      <c r="AA637" s="457"/>
      <c r="AB637" s="76"/>
      <c r="AC637" s="77"/>
      <c r="AD637" s="78"/>
    </row>
    <row r="638" spans="1:30">
      <c r="A638" s="152"/>
      <c r="B638" s="748"/>
      <c r="C638" s="748"/>
      <c r="D638" s="160"/>
      <c r="E638" s="1870"/>
      <c r="F638" s="18"/>
      <c r="G638" s="2200" t="s">
        <v>1274</v>
      </c>
      <c r="H638" s="2200"/>
      <c r="I638" s="2200"/>
      <c r="J638" s="2200"/>
      <c r="K638" s="2200"/>
      <c r="L638" s="2200"/>
      <c r="M638" s="2200"/>
      <c r="N638" s="2200"/>
      <c r="O638" s="2200"/>
      <c r="P638" s="2200"/>
      <c r="Q638" s="2200"/>
      <c r="R638" s="2200"/>
      <c r="S638" s="2200"/>
      <c r="T638" s="2200"/>
      <c r="U638" s="2200"/>
      <c r="V638" s="2193"/>
      <c r="W638" s="2194"/>
      <c r="X638" s="2194"/>
      <c r="Y638" s="2194"/>
      <c r="Z638" s="2198" t="s">
        <v>9</v>
      </c>
      <c r="AA638" s="457"/>
      <c r="AB638" s="76"/>
      <c r="AC638" s="77"/>
      <c r="AD638" s="78"/>
    </row>
    <row r="639" spans="1:30">
      <c r="A639" s="152"/>
      <c r="B639" s="748"/>
      <c r="C639" s="748"/>
      <c r="D639" s="160"/>
      <c r="E639" s="1870"/>
      <c r="F639" s="18"/>
      <c r="G639" s="2200"/>
      <c r="H639" s="2200"/>
      <c r="I639" s="2200"/>
      <c r="J639" s="2200"/>
      <c r="K639" s="2200"/>
      <c r="L639" s="2200"/>
      <c r="M639" s="2200"/>
      <c r="N639" s="2200"/>
      <c r="O639" s="2200"/>
      <c r="P639" s="2200"/>
      <c r="Q639" s="2200"/>
      <c r="R639" s="2200"/>
      <c r="S639" s="2200"/>
      <c r="T639" s="2200"/>
      <c r="U639" s="2200"/>
      <c r="V639" s="2195"/>
      <c r="W639" s="2196"/>
      <c r="X639" s="2196"/>
      <c r="Y639" s="2196"/>
      <c r="Z639" s="2199"/>
      <c r="AA639" s="457"/>
      <c r="AB639" s="76"/>
      <c r="AC639" s="77"/>
      <c r="AD639" s="78"/>
    </row>
    <row r="640" spans="1:30" ht="13.5" customHeight="1">
      <c r="A640" s="152"/>
      <c r="B640" s="748"/>
      <c r="C640" s="748"/>
      <c r="D640" s="160"/>
      <c r="E640" s="1870"/>
      <c r="F640" s="18"/>
      <c r="G640" s="2187" t="s">
        <v>737</v>
      </c>
      <c r="H640" s="2188"/>
      <c r="I640" s="2188"/>
      <c r="J640" s="2188"/>
      <c r="K640" s="2188"/>
      <c r="L640" s="2188"/>
      <c r="M640" s="2188"/>
      <c r="N640" s="2188"/>
      <c r="O640" s="2188"/>
      <c r="P640" s="2188"/>
      <c r="Q640" s="2188"/>
      <c r="R640" s="2188"/>
      <c r="S640" s="2188"/>
      <c r="T640" s="2188"/>
      <c r="U640" s="2189"/>
      <c r="V640" s="2193"/>
      <c r="W640" s="2194"/>
      <c r="X640" s="2194"/>
      <c r="Y640" s="2194"/>
      <c r="Z640" s="2198" t="s">
        <v>9</v>
      </c>
      <c r="AA640" s="457"/>
      <c r="AB640" s="76"/>
      <c r="AC640" s="77"/>
      <c r="AD640" s="78"/>
    </row>
    <row r="641" spans="1:30">
      <c r="A641" s="152"/>
      <c r="B641" s="748"/>
      <c r="C641" s="748"/>
      <c r="D641" s="160"/>
      <c r="E641" s="1870"/>
      <c r="F641" s="18"/>
      <c r="G641" s="2190"/>
      <c r="H641" s="2191"/>
      <c r="I641" s="2191"/>
      <c r="J641" s="2191"/>
      <c r="K641" s="2191"/>
      <c r="L641" s="2191"/>
      <c r="M641" s="2191"/>
      <c r="N641" s="2191"/>
      <c r="O641" s="2191"/>
      <c r="P641" s="2191"/>
      <c r="Q641" s="2191"/>
      <c r="R641" s="2191"/>
      <c r="S641" s="2191"/>
      <c r="T641" s="2191"/>
      <c r="U641" s="2192"/>
      <c r="V641" s="2195"/>
      <c r="W641" s="2196"/>
      <c r="X641" s="2196"/>
      <c r="Y641" s="2196"/>
      <c r="Z641" s="2199"/>
      <c r="AA641" s="457"/>
      <c r="AB641" s="76"/>
      <c r="AC641" s="77"/>
      <c r="AD641" s="78"/>
    </row>
    <row r="642" spans="1:30">
      <c r="A642" s="152"/>
      <c r="B642" s="748"/>
      <c r="C642" s="748"/>
      <c r="D642" s="160"/>
      <c r="E642" s="1870"/>
      <c r="F642" s="18"/>
      <c r="G642" s="2187" t="s">
        <v>738</v>
      </c>
      <c r="H642" s="2188"/>
      <c r="I642" s="2188"/>
      <c r="J642" s="2188"/>
      <c r="K642" s="2188"/>
      <c r="L642" s="2188"/>
      <c r="M642" s="2188"/>
      <c r="N642" s="2188"/>
      <c r="O642" s="2188"/>
      <c r="P642" s="2188"/>
      <c r="Q642" s="2188"/>
      <c r="R642" s="2188"/>
      <c r="S642" s="2188"/>
      <c r="T642" s="2188"/>
      <c r="U642" s="2189"/>
      <c r="V642" s="2193"/>
      <c r="W642" s="2194"/>
      <c r="X642" s="2194"/>
      <c r="Y642" s="2194"/>
      <c r="Z642" s="2198" t="s">
        <v>9</v>
      </c>
      <c r="AA642" s="457"/>
      <c r="AB642" s="76"/>
      <c r="AC642" s="77"/>
      <c r="AD642" s="78"/>
    </row>
    <row r="643" spans="1:30">
      <c r="A643" s="152"/>
      <c r="B643" s="748"/>
      <c r="C643" s="748"/>
      <c r="D643" s="160"/>
      <c r="E643" s="1870"/>
      <c r="F643" s="18"/>
      <c r="G643" s="2190"/>
      <c r="H643" s="2191"/>
      <c r="I643" s="2191"/>
      <c r="J643" s="2191"/>
      <c r="K643" s="2191"/>
      <c r="L643" s="2191"/>
      <c r="M643" s="2191"/>
      <c r="N643" s="2191"/>
      <c r="O643" s="2191"/>
      <c r="P643" s="2191"/>
      <c r="Q643" s="2191"/>
      <c r="R643" s="2191"/>
      <c r="S643" s="2191"/>
      <c r="T643" s="2191"/>
      <c r="U643" s="2192"/>
      <c r="V643" s="2195"/>
      <c r="W643" s="2196"/>
      <c r="X643" s="2196"/>
      <c r="Y643" s="2196"/>
      <c r="Z643" s="2199"/>
      <c r="AA643" s="457"/>
      <c r="AB643" s="76"/>
      <c r="AC643" s="77"/>
      <c r="AD643" s="78"/>
    </row>
    <row r="644" spans="1:30">
      <c r="A644" s="152"/>
      <c r="B644" s="748"/>
      <c r="C644" s="748"/>
      <c r="D644" s="160"/>
      <c r="E644" s="1870"/>
      <c r="F644" s="18"/>
      <c r="G644" s="2200" t="s">
        <v>736</v>
      </c>
      <c r="H644" s="2200"/>
      <c r="I644" s="2200"/>
      <c r="J644" s="2200"/>
      <c r="K644" s="2200"/>
      <c r="L644" s="2200"/>
      <c r="M644" s="2200"/>
      <c r="N644" s="2200"/>
      <c r="O644" s="2200"/>
      <c r="P644" s="2200"/>
      <c r="Q644" s="2200"/>
      <c r="R644" s="2200"/>
      <c r="S644" s="2200"/>
      <c r="T644" s="2200"/>
      <c r="U644" s="2200"/>
      <c r="V644" s="2193"/>
      <c r="W644" s="2194"/>
      <c r="X644" s="2194"/>
      <c r="Y644" s="2194"/>
      <c r="Z644" s="2198" t="s">
        <v>9</v>
      </c>
      <c r="AA644" s="457"/>
      <c r="AB644" s="76"/>
      <c r="AC644" s="77"/>
      <c r="AD644" s="78"/>
    </row>
    <row r="645" spans="1:30">
      <c r="A645" s="152"/>
      <c r="B645" s="748"/>
      <c r="C645" s="748"/>
      <c r="D645" s="160"/>
      <c r="E645" s="1870"/>
      <c r="F645" s="18"/>
      <c r="G645" s="2200"/>
      <c r="H645" s="2200"/>
      <c r="I645" s="2200"/>
      <c r="J645" s="2200"/>
      <c r="K645" s="2200"/>
      <c r="L645" s="2200"/>
      <c r="M645" s="2200"/>
      <c r="N645" s="2200"/>
      <c r="O645" s="2200"/>
      <c r="P645" s="2200"/>
      <c r="Q645" s="2200"/>
      <c r="R645" s="2200"/>
      <c r="S645" s="2200"/>
      <c r="T645" s="2200"/>
      <c r="U645" s="2200"/>
      <c r="V645" s="2195"/>
      <c r="W645" s="2196"/>
      <c r="X645" s="2196"/>
      <c r="Y645" s="2196"/>
      <c r="Z645" s="2199"/>
      <c r="AA645" s="457"/>
      <c r="AB645" s="76"/>
      <c r="AC645" s="77"/>
      <c r="AD645" s="78"/>
    </row>
    <row r="646" spans="1:30">
      <c r="A646" s="152"/>
      <c r="B646" s="748"/>
      <c r="C646" s="748"/>
      <c r="D646" s="160"/>
      <c r="E646" s="1870"/>
      <c r="F646" s="18"/>
      <c r="G646" s="1559" t="s">
        <v>735</v>
      </c>
      <c r="H646" s="1559"/>
      <c r="I646" s="1559"/>
      <c r="J646" s="1559"/>
      <c r="K646" s="1559"/>
      <c r="L646" s="1559"/>
      <c r="M646" s="1559"/>
      <c r="N646" s="1559"/>
      <c r="O646" s="1559"/>
      <c r="P646" s="1559"/>
      <c r="Q646" s="1559"/>
      <c r="R646" s="1559"/>
      <c r="S646" s="1559"/>
      <c r="T646" s="1559"/>
      <c r="U646" s="1559"/>
      <c r="V646" s="2193"/>
      <c r="W646" s="2194"/>
      <c r="X646" s="2194"/>
      <c r="Y646" s="2194"/>
      <c r="Z646" s="2198" t="s">
        <v>9</v>
      </c>
      <c r="AA646" s="457"/>
      <c r="AB646" s="76"/>
      <c r="AC646" s="77"/>
      <c r="AD646" s="78"/>
    </row>
    <row r="647" spans="1:30">
      <c r="A647" s="152"/>
      <c r="B647" s="748"/>
      <c r="C647" s="748"/>
      <c r="D647" s="160"/>
      <c r="E647" s="1870"/>
      <c r="F647" s="18"/>
      <c r="G647" s="1559"/>
      <c r="H647" s="1559"/>
      <c r="I647" s="1559"/>
      <c r="J647" s="1559"/>
      <c r="K647" s="1559"/>
      <c r="L647" s="1559"/>
      <c r="M647" s="1559"/>
      <c r="N647" s="1559"/>
      <c r="O647" s="1559"/>
      <c r="P647" s="1559"/>
      <c r="Q647" s="1559"/>
      <c r="R647" s="1559"/>
      <c r="S647" s="1559"/>
      <c r="T647" s="1559"/>
      <c r="U647" s="1559"/>
      <c r="V647" s="2195"/>
      <c r="W647" s="2196"/>
      <c r="X647" s="2196"/>
      <c r="Y647" s="2196"/>
      <c r="Z647" s="2199"/>
      <c r="AA647" s="457"/>
      <c r="AB647" s="76"/>
      <c r="AC647" s="77"/>
      <c r="AD647" s="78"/>
    </row>
    <row r="648" spans="1:30" ht="19.5" customHeight="1">
      <c r="A648" s="245"/>
      <c r="B648" s="380"/>
      <c r="C648" s="380"/>
      <c r="D648" s="474"/>
      <c r="E648" s="794"/>
      <c r="F648" s="332"/>
      <c r="G648" s="737"/>
      <c r="H648" s="737"/>
      <c r="I648" s="737"/>
      <c r="J648" s="737"/>
      <c r="K648" s="737"/>
      <c r="L648" s="737"/>
      <c r="M648" s="737"/>
      <c r="N648" s="737"/>
      <c r="O648" s="737"/>
      <c r="P648" s="737"/>
      <c r="Q648" s="737"/>
      <c r="R648" s="737"/>
      <c r="S648" s="737"/>
      <c r="T648" s="737"/>
      <c r="U648" s="737"/>
      <c r="V648" s="799"/>
      <c r="W648" s="799"/>
      <c r="X648" s="799"/>
      <c r="Y648" s="799"/>
      <c r="Z648" s="800"/>
      <c r="AA648" s="736"/>
      <c r="AB648" s="246"/>
      <c r="AC648" s="247"/>
      <c r="AD648" s="248"/>
    </row>
    <row r="649" spans="1:30" ht="3.75" customHeight="1">
      <c r="A649" s="152"/>
      <c r="B649" s="593"/>
      <c r="C649" s="593"/>
      <c r="D649" s="160"/>
      <c r="E649" s="69"/>
      <c r="F649" s="159"/>
      <c r="G649" s="108"/>
      <c r="H649" s="108"/>
      <c r="I649" s="108"/>
      <c r="J649" s="108"/>
      <c r="K649" s="108"/>
      <c r="L649" s="108"/>
      <c r="M649" s="108"/>
      <c r="N649" s="108"/>
      <c r="O649" s="108"/>
      <c r="P649" s="108"/>
      <c r="Q649" s="108"/>
      <c r="R649" s="108"/>
      <c r="S649" s="108"/>
      <c r="T649" s="108"/>
      <c r="U649" s="108"/>
      <c r="V649" s="108"/>
      <c r="W649" s="108"/>
      <c r="X649" s="108"/>
      <c r="Y649" s="108"/>
      <c r="Z649" s="108"/>
      <c r="AA649" s="457"/>
      <c r="AB649" s="76"/>
      <c r="AC649" s="77"/>
      <c r="AD649" s="78"/>
    </row>
    <row r="650" spans="1:30" ht="13.5" customHeight="1">
      <c r="A650" s="1304" t="s">
        <v>795</v>
      </c>
      <c r="B650" s="593">
        <v>35</v>
      </c>
      <c r="C650" s="1264" t="s">
        <v>591</v>
      </c>
      <c r="D650" s="160" t="s">
        <v>447</v>
      </c>
      <c r="E650" s="1870" t="s">
        <v>343</v>
      </c>
      <c r="F650" s="18"/>
      <c r="G650" s="1268" t="s">
        <v>71</v>
      </c>
      <c r="H650" s="1268"/>
      <c r="I650" s="1268"/>
      <c r="J650" s="1268"/>
      <c r="K650" s="1268"/>
      <c r="L650" s="1268"/>
      <c r="M650" s="1600"/>
      <c r="N650" s="1227" t="s">
        <v>154</v>
      </c>
      <c r="O650" s="1228"/>
      <c r="P650" s="1228"/>
      <c r="Q650" s="1228"/>
      <c r="R650" s="1228"/>
      <c r="S650" s="1228"/>
      <c r="T650" s="1228"/>
      <c r="U650" s="1228"/>
      <c r="V650" s="1972"/>
      <c r="AA650" s="457"/>
      <c r="AB650" s="1261" t="s">
        <v>558</v>
      </c>
      <c r="AC650" s="1262"/>
      <c r="AD650" s="1263"/>
    </row>
    <row r="651" spans="1:30">
      <c r="A651" s="1304"/>
      <c r="B651" s="593"/>
      <c r="C651" s="1264"/>
      <c r="D651" s="160"/>
      <c r="E651" s="1870"/>
      <c r="F651" s="18"/>
      <c r="G651" s="1268"/>
      <c r="H651" s="1268"/>
      <c r="I651" s="1268"/>
      <c r="J651" s="1268"/>
      <c r="K651" s="1268"/>
      <c r="L651" s="1268"/>
      <c r="M651" s="1600"/>
      <c r="N651" s="1231"/>
      <c r="O651" s="1232"/>
      <c r="P651" s="1232"/>
      <c r="Q651" s="1232"/>
      <c r="R651" s="1232"/>
      <c r="S651" s="1232"/>
      <c r="T651" s="1232"/>
      <c r="U651" s="1232"/>
      <c r="V651" s="1973"/>
      <c r="AA651" s="457"/>
      <c r="AB651" s="1261"/>
      <c r="AC651" s="1262"/>
      <c r="AD651" s="1263"/>
    </row>
    <row r="652" spans="1:30">
      <c r="A652" s="152"/>
      <c r="B652" s="593"/>
      <c r="C652" s="1264"/>
      <c r="D652" s="160"/>
      <c r="E652" s="1870"/>
      <c r="F652" s="18"/>
      <c r="AA652" s="457"/>
      <c r="AB652" s="76"/>
      <c r="AC652" s="77"/>
      <c r="AD652" s="78"/>
    </row>
    <row r="653" spans="1:30">
      <c r="A653" s="152"/>
      <c r="B653" s="593"/>
      <c r="C653" s="1264"/>
      <c r="D653" s="160"/>
      <c r="E653" s="1870"/>
      <c r="F653" s="18"/>
      <c r="G653" s="1851" t="s">
        <v>232</v>
      </c>
      <c r="H653" s="1851"/>
      <c r="I653" s="1851"/>
      <c r="J653" s="1851"/>
      <c r="K653" s="1851"/>
      <c r="L653" s="1851"/>
      <c r="M653" s="1851"/>
      <c r="N653" s="1851"/>
      <c r="O653" s="1851"/>
      <c r="P653" s="1851"/>
      <c r="Q653" s="1851"/>
      <c r="R653" s="1851"/>
      <c r="S653" s="1851"/>
      <c r="T653" s="1851"/>
      <c r="U653" s="1851"/>
      <c r="V653" s="1851"/>
      <c r="W653" s="1851"/>
      <c r="X653" s="1851"/>
      <c r="Y653" s="1851"/>
      <c r="Z653" s="1851"/>
      <c r="AA653" s="457"/>
      <c r="AB653" s="76"/>
      <c r="AC653" s="77"/>
      <c r="AD653" s="78"/>
    </row>
    <row r="654" spans="1:30">
      <c r="A654" s="152"/>
      <c r="B654" s="593"/>
      <c r="C654" s="593"/>
      <c r="D654" s="160"/>
      <c r="E654" s="1870"/>
      <c r="F654" s="18"/>
      <c r="G654" s="1984"/>
      <c r="H654" s="2005"/>
      <c r="I654" s="2005"/>
      <c r="J654" s="2005"/>
      <c r="K654" s="2005"/>
      <c r="L654" s="2005"/>
      <c r="M654" s="2005"/>
      <c r="N654" s="2005"/>
      <c r="O654" s="2005"/>
      <c r="P654" s="2005"/>
      <c r="Q654" s="2005"/>
      <c r="R654" s="2005"/>
      <c r="S654" s="2005"/>
      <c r="T654" s="2005"/>
      <c r="U654" s="2005"/>
      <c r="V654" s="2005"/>
      <c r="W654" s="2005"/>
      <c r="X654" s="2005"/>
      <c r="Y654" s="2005"/>
      <c r="Z654" s="2006"/>
      <c r="AA654" s="457"/>
      <c r="AB654" s="76"/>
      <c r="AC654" s="77"/>
      <c r="AD654" s="78"/>
    </row>
    <row r="655" spans="1:30">
      <c r="A655" s="152"/>
      <c r="B655" s="593"/>
      <c r="C655" s="593"/>
      <c r="D655" s="160"/>
      <c r="E655" s="1870"/>
      <c r="F655" s="18"/>
      <c r="G655" s="2095"/>
      <c r="H655" s="2096"/>
      <c r="I655" s="2096"/>
      <c r="J655" s="2096"/>
      <c r="K655" s="2096"/>
      <c r="L655" s="2096"/>
      <c r="M655" s="2096"/>
      <c r="N655" s="2096"/>
      <c r="O655" s="2096"/>
      <c r="P655" s="2096"/>
      <c r="Q655" s="2096"/>
      <c r="R655" s="2096"/>
      <c r="S655" s="2096"/>
      <c r="T655" s="2096"/>
      <c r="U655" s="2096"/>
      <c r="V655" s="2096"/>
      <c r="W655" s="2096"/>
      <c r="X655" s="2096"/>
      <c r="Y655" s="2096"/>
      <c r="Z655" s="2097"/>
      <c r="AA655" s="457"/>
      <c r="AB655" s="76"/>
      <c r="AC655" s="77"/>
      <c r="AD655" s="78"/>
    </row>
    <row r="656" spans="1:30">
      <c r="A656" s="152"/>
      <c r="B656" s="593"/>
      <c r="C656" s="593"/>
      <c r="D656" s="160"/>
      <c r="E656" s="1870"/>
      <c r="F656" s="18"/>
      <c r="G656" s="2095"/>
      <c r="H656" s="2096"/>
      <c r="I656" s="2096"/>
      <c r="J656" s="2096"/>
      <c r="K656" s="2096"/>
      <c r="L656" s="2096"/>
      <c r="M656" s="2096"/>
      <c r="N656" s="2096"/>
      <c r="O656" s="2096"/>
      <c r="P656" s="2096"/>
      <c r="Q656" s="2096"/>
      <c r="R656" s="2096"/>
      <c r="S656" s="2096"/>
      <c r="T656" s="2096"/>
      <c r="U656" s="2096"/>
      <c r="V656" s="2096"/>
      <c r="W656" s="2096"/>
      <c r="X656" s="2096"/>
      <c r="Y656" s="2096"/>
      <c r="Z656" s="2097"/>
      <c r="AA656" s="457"/>
      <c r="AB656" s="76"/>
      <c r="AC656" s="77"/>
      <c r="AD656" s="78"/>
    </row>
    <row r="657" spans="1:30">
      <c r="A657" s="152"/>
      <c r="B657" s="593"/>
      <c r="C657" s="593"/>
      <c r="D657" s="160"/>
      <c r="E657" s="1870"/>
      <c r="F657" s="18"/>
      <c r="G657" s="2095"/>
      <c r="H657" s="2096"/>
      <c r="I657" s="2096"/>
      <c r="J657" s="2096"/>
      <c r="K657" s="2096"/>
      <c r="L657" s="2096"/>
      <c r="M657" s="2096"/>
      <c r="N657" s="2096"/>
      <c r="O657" s="2096"/>
      <c r="P657" s="2096"/>
      <c r="Q657" s="2096"/>
      <c r="R657" s="2096"/>
      <c r="S657" s="2096"/>
      <c r="T657" s="2096"/>
      <c r="U657" s="2096"/>
      <c r="V657" s="2096"/>
      <c r="W657" s="2096"/>
      <c r="X657" s="2096"/>
      <c r="Y657" s="2096"/>
      <c r="Z657" s="2097"/>
      <c r="AA657" s="457"/>
      <c r="AB657" s="76"/>
      <c r="AC657" s="77"/>
      <c r="AD657" s="78"/>
    </row>
    <row r="658" spans="1:30">
      <c r="A658" s="152"/>
      <c r="B658" s="593"/>
      <c r="C658" s="593"/>
      <c r="D658" s="160"/>
      <c r="E658" s="1870"/>
      <c r="F658" s="18"/>
      <c r="G658" s="2007"/>
      <c r="H658" s="2008"/>
      <c r="I658" s="2008"/>
      <c r="J658" s="2008"/>
      <c r="K658" s="2008"/>
      <c r="L658" s="2008"/>
      <c r="M658" s="2008"/>
      <c r="N658" s="2008"/>
      <c r="O658" s="2008"/>
      <c r="P658" s="2008"/>
      <c r="Q658" s="2008"/>
      <c r="R658" s="2008"/>
      <c r="S658" s="2008"/>
      <c r="T658" s="2008"/>
      <c r="U658" s="2008"/>
      <c r="V658" s="2008"/>
      <c r="W658" s="2008"/>
      <c r="X658" s="2008"/>
      <c r="Y658" s="2008"/>
      <c r="Z658" s="2009"/>
      <c r="AA658" s="457"/>
      <c r="AB658" s="76"/>
      <c r="AC658" s="77"/>
      <c r="AD658" s="78"/>
    </row>
    <row r="659" spans="1:30">
      <c r="A659" s="152"/>
      <c r="B659" s="593"/>
      <c r="C659" s="593"/>
      <c r="D659" s="160"/>
      <c r="E659" s="1870"/>
      <c r="F659" s="18"/>
      <c r="G659" s="153"/>
      <c r="H659" s="154"/>
      <c r="I659" s="154"/>
      <c r="J659" s="154"/>
      <c r="K659" s="154"/>
      <c r="L659" s="154"/>
      <c r="M659" s="154"/>
      <c r="N659" s="154"/>
      <c r="O659" s="154"/>
      <c r="P659" s="154"/>
      <c r="Q659" s="154"/>
      <c r="R659" s="154"/>
      <c r="S659" s="154"/>
      <c r="T659" s="154"/>
      <c r="U659" s="154"/>
      <c r="V659" s="154"/>
      <c r="W659" s="154"/>
      <c r="X659" s="154"/>
      <c r="Y659" s="154"/>
      <c r="Z659" s="154"/>
      <c r="AA659" s="457"/>
      <c r="AB659" s="76"/>
      <c r="AC659" s="77"/>
      <c r="AD659" s="78"/>
    </row>
    <row r="660" spans="1:30">
      <c r="A660" s="152"/>
      <c r="B660" s="593"/>
      <c r="C660" s="593"/>
      <c r="D660" s="160"/>
      <c r="E660" s="1870"/>
      <c r="F660" s="18"/>
      <c r="G660" s="154"/>
      <c r="H660" s="154"/>
      <c r="I660" s="154"/>
      <c r="J660" s="154"/>
      <c r="K660" s="154"/>
      <c r="L660" s="154"/>
      <c r="M660" s="154"/>
      <c r="N660" s="154"/>
      <c r="O660" s="154"/>
      <c r="P660" s="154"/>
      <c r="Q660" s="154"/>
      <c r="R660" s="154"/>
      <c r="S660" s="154"/>
      <c r="T660" s="154"/>
      <c r="U660" s="154"/>
      <c r="V660" s="154"/>
      <c r="W660" s="154"/>
      <c r="X660" s="154"/>
      <c r="Y660" s="154"/>
      <c r="Z660" s="154"/>
      <c r="AA660" s="457"/>
      <c r="AB660" s="76"/>
      <c r="AC660" s="77"/>
      <c r="AD660" s="78"/>
    </row>
    <row r="661" spans="1:30">
      <c r="A661" s="152"/>
      <c r="B661" s="593"/>
      <c r="C661" s="593"/>
      <c r="D661" s="160"/>
      <c r="E661" s="1870"/>
      <c r="F661" s="18"/>
      <c r="AA661" s="457"/>
      <c r="AB661" s="76"/>
      <c r="AC661" s="77"/>
      <c r="AD661" s="78"/>
    </row>
    <row r="662" spans="1:30">
      <c r="A662" s="152"/>
      <c r="B662" s="593"/>
      <c r="C662" s="593"/>
      <c r="D662" s="160"/>
      <c r="E662" s="1870"/>
      <c r="F662" s="18"/>
      <c r="AA662" s="457"/>
      <c r="AB662" s="76"/>
      <c r="AC662" s="77"/>
      <c r="AD662" s="78"/>
    </row>
    <row r="663" spans="1:30">
      <c r="A663" s="152"/>
      <c r="B663" s="593"/>
      <c r="C663" s="593"/>
      <c r="D663" s="160"/>
      <c r="E663" s="1870"/>
      <c r="F663" s="18"/>
      <c r="AA663" s="457"/>
      <c r="AB663" s="76"/>
      <c r="AC663" s="77"/>
      <c r="AD663" s="78"/>
    </row>
    <row r="664" spans="1:30">
      <c r="A664" s="152"/>
      <c r="B664" s="593"/>
      <c r="C664" s="593"/>
      <c r="D664" s="160"/>
      <c r="E664" s="1870"/>
      <c r="F664" s="18"/>
      <c r="AA664" s="457"/>
      <c r="AB664" s="76"/>
      <c r="AC664" s="77"/>
      <c r="AD664" s="78"/>
    </row>
    <row r="665" spans="1:30" ht="35.25" customHeight="1">
      <c r="A665" s="152"/>
      <c r="B665" s="593"/>
      <c r="C665" s="593"/>
      <c r="D665" s="160"/>
      <c r="E665" s="1870"/>
      <c r="F665" s="18"/>
      <c r="AA665" s="457"/>
      <c r="AB665" s="76"/>
      <c r="AC665" s="77"/>
      <c r="AD665" s="78"/>
    </row>
    <row r="666" spans="1:30" s="755" customFormat="1" ht="13.5" customHeight="1">
      <c r="A666" s="152"/>
      <c r="B666" s="748"/>
      <c r="C666" s="748"/>
      <c r="D666" s="160"/>
      <c r="E666" s="1870"/>
      <c r="F666" s="18"/>
      <c r="AA666" s="457"/>
      <c r="AB666" s="76"/>
      <c r="AC666" s="77"/>
      <c r="AD666" s="78"/>
    </row>
    <row r="667" spans="1:30" ht="6" customHeight="1">
      <c r="A667" s="152"/>
      <c r="B667" s="748"/>
      <c r="C667" s="748"/>
      <c r="D667" s="160"/>
      <c r="E667" s="768"/>
      <c r="F667" s="18"/>
      <c r="G667" s="759"/>
      <c r="H667" s="759"/>
      <c r="I667" s="759"/>
      <c r="J667" s="759"/>
      <c r="K667" s="759"/>
      <c r="L667" s="759"/>
      <c r="M667" s="759"/>
      <c r="N667" s="759"/>
      <c r="O667" s="759"/>
      <c r="P667" s="759"/>
      <c r="Q667" s="759"/>
      <c r="R667" s="759"/>
      <c r="S667" s="776"/>
      <c r="T667" s="776"/>
      <c r="U667" s="776"/>
      <c r="V667" s="277"/>
      <c r="W667" s="277"/>
      <c r="X667" s="277"/>
      <c r="Y667" s="277"/>
      <c r="Z667" s="504"/>
      <c r="AA667" s="505"/>
      <c r="AB667" s="76"/>
      <c r="AC667" s="77"/>
      <c r="AD667" s="78"/>
    </row>
    <row r="668" spans="1:30" ht="13.5" customHeight="1">
      <c r="A668" s="152"/>
      <c r="B668" s="748">
        <v>36</v>
      </c>
      <c r="C668" s="1264" t="s">
        <v>1275</v>
      </c>
      <c r="D668" s="160" t="s">
        <v>358</v>
      </c>
      <c r="E668" s="1870" t="s">
        <v>1276</v>
      </c>
      <c r="F668" s="159"/>
      <c r="G668" s="1268" t="s">
        <v>71</v>
      </c>
      <c r="H668" s="1268"/>
      <c r="I668" s="1268"/>
      <c r="J668" s="1268"/>
      <c r="K668" s="1268"/>
      <c r="L668" s="1268"/>
      <c r="M668" s="1600"/>
      <c r="N668" s="1227" t="s">
        <v>154</v>
      </c>
      <c r="O668" s="1228"/>
      <c r="P668" s="1228"/>
      <c r="Q668" s="1228"/>
      <c r="R668" s="1228"/>
      <c r="S668" s="1228"/>
      <c r="T668" s="1228"/>
      <c r="U668" s="1228"/>
      <c r="V668" s="1972"/>
      <c r="W668" s="108"/>
      <c r="X668" s="108"/>
      <c r="Y668" s="108"/>
      <c r="Z668" s="108"/>
      <c r="AA668" s="457"/>
      <c r="AB668" s="1261" t="s">
        <v>558</v>
      </c>
      <c r="AC668" s="1262"/>
      <c r="AD668" s="1263"/>
    </row>
    <row r="669" spans="1:30">
      <c r="A669" s="152"/>
      <c r="B669" s="748"/>
      <c r="C669" s="1264"/>
      <c r="D669" s="160"/>
      <c r="E669" s="1870"/>
      <c r="F669" s="159"/>
      <c r="G669" s="1268"/>
      <c r="H669" s="1268"/>
      <c r="I669" s="1268"/>
      <c r="J669" s="1268"/>
      <c r="K669" s="1268"/>
      <c r="L669" s="1268"/>
      <c r="M669" s="1600"/>
      <c r="N669" s="1231"/>
      <c r="O669" s="1232"/>
      <c r="P669" s="1232"/>
      <c r="Q669" s="1232"/>
      <c r="R669" s="1232"/>
      <c r="S669" s="1232"/>
      <c r="T669" s="1232"/>
      <c r="U669" s="1232"/>
      <c r="V669" s="1973"/>
      <c r="W669" s="108"/>
      <c r="X669" s="108"/>
      <c r="Y669" s="108"/>
      <c r="Z669" s="108"/>
      <c r="AA669" s="457"/>
      <c r="AB669" s="1261"/>
      <c r="AC669" s="1262"/>
      <c r="AD669" s="1263"/>
    </row>
    <row r="670" spans="1:30">
      <c r="A670" s="152"/>
      <c r="B670" s="748"/>
      <c r="C670" s="748"/>
      <c r="D670" s="160"/>
      <c r="E670" s="1870"/>
      <c r="F670" s="159"/>
      <c r="G670" s="108"/>
      <c r="H670" s="108"/>
      <c r="I670" s="108"/>
      <c r="J670" s="108"/>
      <c r="K670" s="108"/>
      <c r="L670" s="108"/>
      <c r="M670" s="108"/>
      <c r="N670" s="108"/>
      <c r="O670" s="108"/>
      <c r="P670" s="108"/>
      <c r="Q670" s="108"/>
      <c r="R670" s="108"/>
      <c r="S670" s="108"/>
      <c r="T670" s="108"/>
      <c r="U670" s="108"/>
      <c r="V670" s="108"/>
      <c r="W670" s="108"/>
      <c r="X670" s="108"/>
      <c r="Y670" s="108"/>
      <c r="Z670" s="108"/>
      <c r="AA670" s="457"/>
      <c r="AB670" s="76"/>
      <c r="AC670" s="77"/>
      <c r="AD670" s="78"/>
    </row>
    <row r="671" spans="1:30">
      <c r="A671" s="152"/>
      <c r="B671" s="748"/>
      <c r="C671" s="748"/>
      <c r="D671" s="160"/>
      <c r="E671" s="1870"/>
      <c r="F671" s="159"/>
      <c r="G671" s="108"/>
      <c r="H671" s="108"/>
      <c r="I671" s="108"/>
      <c r="J671" s="108"/>
      <c r="K671" s="108"/>
      <c r="L671" s="108"/>
      <c r="M671" s="108"/>
      <c r="N671" s="108"/>
      <c r="O671" s="108"/>
      <c r="P671" s="108"/>
      <c r="Q671" s="108"/>
      <c r="R671" s="108"/>
      <c r="S671" s="108"/>
      <c r="T671" s="108"/>
      <c r="U671" s="108"/>
      <c r="V671" s="108"/>
      <c r="W671" s="108"/>
      <c r="X671" s="108"/>
      <c r="Y671" s="108"/>
      <c r="Z671" s="108"/>
      <c r="AA671" s="457"/>
      <c r="AB671" s="76"/>
      <c r="AC671" s="77"/>
      <c r="AD671" s="78"/>
    </row>
    <row r="672" spans="1:30">
      <c r="A672" s="152"/>
      <c r="B672" s="748"/>
      <c r="C672" s="748"/>
      <c r="D672" s="160"/>
      <c r="E672" s="1870"/>
      <c r="F672" s="159"/>
      <c r="G672" s="108"/>
      <c r="H672" s="108"/>
      <c r="I672" s="108"/>
      <c r="J672" s="108"/>
      <c r="K672" s="108"/>
      <c r="L672" s="108"/>
      <c r="M672" s="108"/>
      <c r="N672" s="108"/>
      <c r="O672" s="108"/>
      <c r="P672" s="108"/>
      <c r="Q672" s="108"/>
      <c r="R672" s="108"/>
      <c r="S672" s="108"/>
      <c r="T672" s="108"/>
      <c r="U672" s="108"/>
      <c r="V672" s="108"/>
      <c r="W672" s="108"/>
      <c r="X672" s="108"/>
      <c r="Y672" s="108"/>
      <c r="Z672" s="108"/>
      <c r="AA672" s="457"/>
      <c r="AB672" s="76"/>
      <c r="AC672" s="77"/>
      <c r="AD672" s="78"/>
    </row>
    <row r="673" spans="1:30" ht="13.5" customHeight="1">
      <c r="A673" s="152"/>
      <c r="B673" s="748">
        <v>37</v>
      </c>
      <c r="C673" s="1264" t="s">
        <v>1277</v>
      </c>
      <c r="D673" s="160" t="s">
        <v>447</v>
      </c>
      <c r="E673" s="1304" t="s">
        <v>1278</v>
      </c>
      <c r="F673" s="159"/>
      <c r="G673" s="1268" t="s">
        <v>71</v>
      </c>
      <c r="H673" s="1268"/>
      <c r="I673" s="1268"/>
      <c r="J673" s="1268"/>
      <c r="K673" s="1268"/>
      <c r="L673" s="1268"/>
      <c r="M673" s="1600"/>
      <c r="N673" s="1227" t="s">
        <v>154</v>
      </c>
      <c r="O673" s="1228"/>
      <c r="P673" s="1228"/>
      <c r="Q673" s="1228"/>
      <c r="R673" s="1228"/>
      <c r="S673" s="1228"/>
      <c r="T673" s="1228"/>
      <c r="U673" s="1228"/>
      <c r="V673" s="1972"/>
      <c r="W673" s="108"/>
      <c r="X673" s="108"/>
      <c r="Y673" s="108"/>
      <c r="Z673" s="108"/>
      <c r="AA673" s="457"/>
      <c r="AB673" s="1261" t="s">
        <v>558</v>
      </c>
      <c r="AC673" s="1262"/>
      <c r="AD673" s="1263"/>
    </row>
    <row r="674" spans="1:30">
      <c r="A674" s="152"/>
      <c r="B674" s="748"/>
      <c r="C674" s="1264"/>
      <c r="D674" s="160"/>
      <c r="E674" s="1304"/>
      <c r="F674" s="159"/>
      <c r="G674" s="1268"/>
      <c r="H674" s="1268"/>
      <c r="I674" s="1268"/>
      <c r="J674" s="1268"/>
      <c r="K674" s="1268"/>
      <c r="L674" s="1268"/>
      <c r="M674" s="1600"/>
      <c r="N674" s="1231"/>
      <c r="O674" s="1232"/>
      <c r="P674" s="1232"/>
      <c r="Q674" s="1232"/>
      <c r="R674" s="1232"/>
      <c r="S674" s="1232"/>
      <c r="T674" s="1232"/>
      <c r="U674" s="1232"/>
      <c r="V674" s="1973"/>
      <c r="W674" s="108"/>
      <c r="X674" s="108"/>
      <c r="Y674" s="108"/>
      <c r="Z674" s="108"/>
      <c r="AA674" s="457"/>
      <c r="AB674" s="1261"/>
      <c r="AC674" s="1262"/>
      <c r="AD674" s="1263"/>
    </row>
    <row r="675" spans="1:30">
      <c r="A675" s="152"/>
      <c r="B675" s="748"/>
      <c r="C675" s="1264"/>
      <c r="D675" s="160"/>
      <c r="E675" s="1304"/>
      <c r="F675" s="159"/>
      <c r="G675" s="108"/>
      <c r="H675" s="108"/>
      <c r="I675" s="108"/>
      <c r="J675" s="108"/>
      <c r="K675" s="108"/>
      <c r="L675" s="108"/>
      <c r="M675" s="108"/>
      <c r="N675" s="108"/>
      <c r="O675" s="108"/>
      <c r="P675" s="108"/>
      <c r="Q675" s="108"/>
      <c r="R675" s="108"/>
      <c r="S675" s="108"/>
      <c r="T675" s="108"/>
      <c r="U675" s="108"/>
      <c r="V675" s="108"/>
      <c r="W675" s="108"/>
      <c r="X675" s="108"/>
      <c r="Y675" s="108"/>
      <c r="Z675" s="108"/>
      <c r="AA675" s="457"/>
      <c r="AB675" s="76"/>
      <c r="AC675" s="77"/>
      <c r="AD675" s="78"/>
    </row>
    <row r="676" spans="1:30">
      <c r="A676" s="152"/>
      <c r="B676" s="748"/>
      <c r="C676" s="1264"/>
      <c r="D676" s="160"/>
      <c r="E676" s="1304"/>
      <c r="F676" s="159"/>
      <c r="G676" s="1789" t="s">
        <v>592</v>
      </c>
      <c r="H676" s="1789"/>
      <c r="I676" s="1789"/>
      <c r="J676" s="1789"/>
      <c r="K676" s="1789"/>
      <c r="L676" s="1789"/>
      <c r="M676" s="1789"/>
      <c r="N676" s="1789"/>
      <c r="O676" s="1789"/>
      <c r="P676" s="1789"/>
      <c r="Q676" s="1789"/>
      <c r="R676" s="1789"/>
      <c r="S676" s="1789"/>
      <c r="T676" s="1789"/>
      <c r="U676" s="1789"/>
      <c r="V676" s="1789"/>
      <c r="W676" s="1789"/>
      <c r="X676" s="1789"/>
      <c r="Y676" s="1789"/>
      <c r="Z676" s="1789"/>
      <c r="AA676" s="457"/>
      <c r="AB676" s="76"/>
      <c r="AC676" s="77"/>
      <c r="AD676" s="78"/>
    </row>
    <row r="677" spans="1:30">
      <c r="A677" s="152"/>
      <c r="B677" s="748"/>
      <c r="C677" s="1264"/>
      <c r="D677" s="160"/>
      <c r="E677" s="1304"/>
      <c r="F677" s="159"/>
      <c r="G677" s="1984" t="s">
        <v>1016</v>
      </c>
      <c r="H677" s="2005"/>
      <c r="I677" s="2005"/>
      <c r="J677" s="2005"/>
      <c r="K677" s="2005"/>
      <c r="L677" s="2005"/>
      <c r="M677" s="2005"/>
      <c r="N677" s="2005"/>
      <c r="O677" s="2005"/>
      <c r="P677" s="2005"/>
      <c r="Q677" s="2005"/>
      <c r="R677" s="2005"/>
      <c r="S677" s="2005"/>
      <c r="T677" s="2005"/>
      <c r="U677" s="2005"/>
      <c r="V677" s="2005"/>
      <c r="W677" s="2005"/>
      <c r="X677" s="2005"/>
      <c r="Y677" s="2005"/>
      <c r="Z677" s="2006"/>
      <c r="AA677" s="457"/>
      <c r="AB677" s="76"/>
      <c r="AC677" s="77"/>
      <c r="AD677" s="78"/>
    </row>
    <row r="678" spans="1:30">
      <c r="A678" s="152"/>
      <c r="B678" s="748"/>
      <c r="C678" s="748"/>
      <c r="D678" s="160"/>
      <c r="E678" s="1304"/>
      <c r="F678" s="159"/>
      <c r="G678" s="2095"/>
      <c r="H678" s="2096"/>
      <c r="I678" s="2096"/>
      <c r="J678" s="2096"/>
      <c r="K678" s="2096"/>
      <c r="L678" s="2096"/>
      <c r="M678" s="2096"/>
      <c r="N678" s="2096"/>
      <c r="O678" s="2096"/>
      <c r="P678" s="2096"/>
      <c r="Q678" s="2096"/>
      <c r="R678" s="2096"/>
      <c r="S678" s="2096"/>
      <c r="T678" s="2096"/>
      <c r="U678" s="2096"/>
      <c r="V678" s="2096"/>
      <c r="W678" s="2096"/>
      <c r="X678" s="2096"/>
      <c r="Y678" s="2096"/>
      <c r="Z678" s="2097"/>
      <c r="AA678" s="457"/>
      <c r="AB678" s="76"/>
      <c r="AC678" s="77"/>
      <c r="AD678" s="78"/>
    </row>
    <row r="679" spans="1:30">
      <c r="A679" s="152"/>
      <c r="B679" s="748"/>
      <c r="C679" s="748"/>
      <c r="D679" s="160"/>
      <c r="E679" s="1304"/>
      <c r="F679" s="159"/>
      <c r="G679" s="2095"/>
      <c r="H679" s="2096"/>
      <c r="I679" s="2096"/>
      <c r="J679" s="2096"/>
      <c r="K679" s="2096"/>
      <c r="L679" s="2096"/>
      <c r="M679" s="2096"/>
      <c r="N679" s="2096"/>
      <c r="O679" s="2096"/>
      <c r="P679" s="2096"/>
      <c r="Q679" s="2096"/>
      <c r="R679" s="2096"/>
      <c r="S679" s="2096"/>
      <c r="T679" s="2096"/>
      <c r="U679" s="2096"/>
      <c r="V679" s="2096"/>
      <c r="W679" s="2096"/>
      <c r="X679" s="2096"/>
      <c r="Y679" s="2096"/>
      <c r="Z679" s="2097"/>
      <c r="AA679" s="457"/>
      <c r="AB679" s="76"/>
      <c r="AC679" s="77"/>
      <c r="AD679" s="78"/>
    </row>
    <row r="680" spans="1:30">
      <c r="A680" s="152"/>
      <c r="B680" s="748"/>
      <c r="C680" s="748"/>
      <c r="D680" s="160"/>
      <c r="E680" s="1304"/>
      <c r="F680" s="159"/>
      <c r="G680" s="2095"/>
      <c r="H680" s="2096"/>
      <c r="I680" s="2096"/>
      <c r="J680" s="2096"/>
      <c r="K680" s="2096"/>
      <c r="L680" s="2096"/>
      <c r="M680" s="2096"/>
      <c r="N680" s="2096"/>
      <c r="O680" s="2096"/>
      <c r="P680" s="2096"/>
      <c r="Q680" s="2096"/>
      <c r="R680" s="2096"/>
      <c r="S680" s="2096"/>
      <c r="T680" s="2096"/>
      <c r="U680" s="2096"/>
      <c r="V680" s="2096"/>
      <c r="W680" s="2096"/>
      <c r="X680" s="2096"/>
      <c r="Y680" s="2096"/>
      <c r="Z680" s="2097"/>
      <c r="AA680" s="457"/>
      <c r="AB680" s="76"/>
      <c r="AC680" s="77"/>
      <c r="AD680" s="78"/>
    </row>
    <row r="681" spans="1:30">
      <c r="A681" s="152"/>
      <c r="B681" s="748"/>
      <c r="C681" s="748"/>
      <c r="D681" s="160"/>
      <c r="E681" s="1304"/>
      <c r="F681" s="159"/>
      <c r="G681" s="2095"/>
      <c r="H681" s="2096"/>
      <c r="I681" s="2096"/>
      <c r="J681" s="2096"/>
      <c r="K681" s="2096"/>
      <c r="L681" s="2096"/>
      <c r="M681" s="2096"/>
      <c r="N681" s="2096"/>
      <c r="O681" s="2096"/>
      <c r="P681" s="2096"/>
      <c r="Q681" s="2096"/>
      <c r="R681" s="2096"/>
      <c r="S681" s="2096"/>
      <c r="T681" s="2096"/>
      <c r="U681" s="2096"/>
      <c r="V681" s="2096"/>
      <c r="W681" s="2096"/>
      <c r="X681" s="2096"/>
      <c r="Y681" s="2096"/>
      <c r="Z681" s="2097"/>
      <c r="AA681" s="457"/>
      <c r="AB681" s="76"/>
      <c r="AC681" s="77"/>
      <c r="AD681" s="78"/>
    </row>
    <row r="682" spans="1:30">
      <c r="A682" s="152"/>
      <c r="B682" s="748"/>
      <c r="C682" s="748"/>
      <c r="D682" s="160"/>
      <c r="E682" s="1304"/>
      <c r="F682" s="159"/>
      <c r="G682" s="2095"/>
      <c r="H682" s="2096"/>
      <c r="I682" s="2096"/>
      <c r="J682" s="2096"/>
      <c r="K682" s="2096"/>
      <c r="L682" s="2096"/>
      <c r="M682" s="2096"/>
      <c r="N682" s="2096"/>
      <c r="O682" s="2096"/>
      <c r="P682" s="2096"/>
      <c r="Q682" s="2096"/>
      <c r="R682" s="2096"/>
      <c r="S682" s="2096"/>
      <c r="T682" s="2096"/>
      <c r="U682" s="2096"/>
      <c r="V682" s="2096"/>
      <c r="W682" s="2096"/>
      <c r="X682" s="2096"/>
      <c r="Y682" s="2096"/>
      <c r="Z682" s="2097"/>
      <c r="AA682" s="457"/>
      <c r="AB682" s="76"/>
      <c r="AC682" s="77"/>
      <c r="AD682" s="78"/>
    </row>
    <row r="683" spans="1:30">
      <c r="A683" s="152"/>
      <c r="B683" s="748"/>
      <c r="C683" s="748"/>
      <c r="D683" s="160"/>
      <c r="E683" s="1304"/>
      <c r="F683" s="159"/>
      <c r="G683" s="2095"/>
      <c r="H683" s="2096"/>
      <c r="I683" s="2096"/>
      <c r="J683" s="2096"/>
      <c r="K683" s="2096"/>
      <c r="L683" s="2096"/>
      <c r="M683" s="2096"/>
      <c r="N683" s="2096"/>
      <c r="O683" s="2096"/>
      <c r="P683" s="2096"/>
      <c r="Q683" s="2096"/>
      <c r="R683" s="2096"/>
      <c r="S683" s="2096"/>
      <c r="T683" s="2096"/>
      <c r="U683" s="2096"/>
      <c r="V683" s="2096"/>
      <c r="W683" s="2096"/>
      <c r="X683" s="2096"/>
      <c r="Y683" s="2096"/>
      <c r="Z683" s="2097"/>
      <c r="AA683" s="457"/>
      <c r="AB683" s="76"/>
      <c r="AC683" s="77"/>
      <c r="AD683" s="78"/>
    </row>
    <row r="684" spans="1:30">
      <c r="A684" s="152"/>
      <c r="B684" s="748"/>
      <c r="C684" s="748"/>
      <c r="D684" s="160"/>
      <c r="E684" s="1304"/>
      <c r="F684" s="159"/>
      <c r="G684" s="2007"/>
      <c r="H684" s="2008"/>
      <c r="I684" s="2008"/>
      <c r="J684" s="2008"/>
      <c r="K684" s="2008"/>
      <c r="L684" s="2008"/>
      <c r="M684" s="2008"/>
      <c r="N684" s="2008"/>
      <c r="O684" s="2008"/>
      <c r="P684" s="2008"/>
      <c r="Q684" s="2008"/>
      <c r="R684" s="2008"/>
      <c r="S684" s="2008"/>
      <c r="T684" s="2008"/>
      <c r="U684" s="2008"/>
      <c r="V684" s="2008"/>
      <c r="W684" s="2008"/>
      <c r="X684" s="2008"/>
      <c r="Y684" s="2008"/>
      <c r="Z684" s="2009"/>
      <c r="AA684" s="457"/>
      <c r="AB684" s="76"/>
      <c r="AC684" s="77"/>
      <c r="AD684" s="78"/>
    </row>
    <row r="685" spans="1:30">
      <c r="A685" s="152"/>
      <c r="B685" s="748"/>
      <c r="C685" s="748"/>
      <c r="D685" s="160"/>
      <c r="E685" s="1304"/>
      <c r="F685" s="159"/>
      <c r="G685" s="108"/>
      <c r="H685" s="108"/>
      <c r="I685" s="108"/>
      <c r="J685" s="108"/>
      <c r="K685" s="108"/>
      <c r="L685" s="108"/>
      <c r="M685" s="108"/>
      <c r="N685" s="108"/>
      <c r="O685" s="108"/>
      <c r="P685" s="108"/>
      <c r="Q685" s="108"/>
      <c r="R685" s="108"/>
      <c r="S685" s="108"/>
      <c r="T685" s="108"/>
      <c r="U685" s="108"/>
      <c r="V685" s="108"/>
      <c r="W685" s="108"/>
      <c r="X685" s="108"/>
      <c r="Y685" s="108"/>
      <c r="Z685" s="108"/>
      <c r="AA685" s="457"/>
      <c r="AB685" s="76"/>
      <c r="AC685" s="77"/>
      <c r="AD685" s="78"/>
    </row>
    <row r="686" spans="1:30" ht="9.75" customHeight="1">
      <c r="A686" s="152"/>
      <c r="B686" s="748"/>
      <c r="C686" s="748"/>
      <c r="D686" s="160"/>
      <c r="E686" s="69"/>
      <c r="F686" s="159"/>
      <c r="G686" s="108"/>
      <c r="H686" s="108"/>
      <c r="I686" s="108"/>
      <c r="J686" s="108"/>
      <c r="K686" s="108"/>
      <c r="L686" s="108"/>
      <c r="M686" s="108"/>
      <c r="N686" s="108"/>
      <c r="O686" s="108"/>
      <c r="P686" s="108"/>
      <c r="Q686" s="108"/>
      <c r="R686" s="108"/>
      <c r="S686" s="108"/>
      <c r="T686" s="108"/>
      <c r="U686" s="108"/>
      <c r="V686" s="108"/>
      <c r="W686" s="108"/>
      <c r="X686" s="108"/>
      <c r="Y686" s="108"/>
      <c r="Z686" s="108"/>
      <c r="AA686" s="457"/>
      <c r="AB686" s="76"/>
      <c r="AC686" s="77"/>
      <c r="AD686" s="78"/>
    </row>
    <row r="687" spans="1:30" ht="13.5" customHeight="1">
      <c r="A687" s="152"/>
      <c r="B687" s="748">
        <v>38</v>
      </c>
      <c r="C687" s="1264" t="s">
        <v>593</v>
      </c>
      <c r="D687" s="160" t="s">
        <v>358</v>
      </c>
      <c r="E687" s="1870" t="s">
        <v>1279</v>
      </c>
      <c r="F687" s="159"/>
      <c r="G687" s="1268" t="s">
        <v>71</v>
      </c>
      <c r="H687" s="1268"/>
      <c r="I687" s="1268"/>
      <c r="J687" s="1268"/>
      <c r="K687" s="1268"/>
      <c r="L687" s="1268"/>
      <c r="M687" s="1600"/>
      <c r="N687" s="1227" t="s">
        <v>154</v>
      </c>
      <c r="O687" s="1228"/>
      <c r="P687" s="1228"/>
      <c r="Q687" s="1228"/>
      <c r="R687" s="1228"/>
      <c r="S687" s="1228"/>
      <c r="T687" s="1228"/>
      <c r="U687" s="1228"/>
      <c r="V687" s="1972"/>
      <c r="W687" s="108"/>
      <c r="X687" s="108"/>
      <c r="Y687" s="108"/>
      <c r="Z687" s="108"/>
      <c r="AA687" s="457"/>
      <c r="AB687" s="1261" t="s">
        <v>558</v>
      </c>
      <c r="AC687" s="1262"/>
      <c r="AD687" s="1263"/>
    </row>
    <row r="688" spans="1:30">
      <c r="A688" s="152"/>
      <c r="B688" s="748"/>
      <c r="C688" s="1264"/>
      <c r="D688" s="160"/>
      <c r="E688" s="1870"/>
      <c r="F688" s="159"/>
      <c r="G688" s="1268"/>
      <c r="H688" s="1268"/>
      <c r="I688" s="1268"/>
      <c r="J688" s="1268"/>
      <c r="K688" s="1268"/>
      <c r="L688" s="1268"/>
      <c r="M688" s="1600"/>
      <c r="N688" s="1231"/>
      <c r="O688" s="1232"/>
      <c r="P688" s="1232"/>
      <c r="Q688" s="1232"/>
      <c r="R688" s="1232"/>
      <c r="S688" s="1232"/>
      <c r="T688" s="1232"/>
      <c r="U688" s="1232"/>
      <c r="V688" s="1973"/>
      <c r="W688" s="108"/>
      <c r="X688" s="108"/>
      <c r="Y688" s="108"/>
      <c r="Z688" s="108"/>
      <c r="AA688" s="457"/>
      <c r="AB688" s="1261"/>
      <c r="AC688" s="1262"/>
      <c r="AD688" s="1263"/>
    </row>
    <row r="689" spans="1:30">
      <c r="A689" s="152"/>
      <c r="B689" s="748"/>
      <c r="C689" s="748"/>
      <c r="D689" s="160"/>
      <c r="E689" s="1870"/>
      <c r="F689" s="159"/>
      <c r="G689" s="108"/>
      <c r="H689" s="108"/>
      <c r="I689" s="108"/>
      <c r="J689" s="108"/>
      <c r="K689" s="108"/>
      <c r="L689" s="108"/>
      <c r="M689" s="108"/>
      <c r="N689" s="108"/>
      <c r="O689" s="108"/>
      <c r="P689" s="108"/>
      <c r="Q689" s="108"/>
      <c r="R689" s="108"/>
      <c r="S689" s="108"/>
      <c r="T689" s="108"/>
      <c r="U689" s="108"/>
      <c r="V689" s="108"/>
      <c r="W689" s="108"/>
      <c r="X689" s="108"/>
      <c r="Y689" s="108"/>
      <c r="Z689" s="108"/>
      <c r="AA689" s="457"/>
      <c r="AB689" s="76"/>
      <c r="AC689" s="77"/>
      <c r="AD689" s="78"/>
    </row>
    <row r="690" spans="1:30" s="755" customFormat="1" ht="12.75" customHeight="1">
      <c r="A690" s="152"/>
      <c r="B690" s="748"/>
      <c r="C690" s="748"/>
      <c r="D690" s="160"/>
      <c r="E690" s="768"/>
      <c r="F690" s="159"/>
      <c r="G690" s="108"/>
      <c r="H690" s="108"/>
      <c r="I690" s="108"/>
      <c r="J690" s="108"/>
      <c r="K690" s="108"/>
      <c r="L690" s="108"/>
      <c r="M690" s="108"/>
      <c r="N690" s="108"/>
      <c r="O690" s="108"/>
      <c r="P690" s="108"/>
      <c r="Q690" s="108"/>
      <c r="R690" s="108"/>
      <c r="S690" s="108"/>
      <c r="T690" s="108"/>
      <c r="U690" s="108"/>
      <c r="V690" s="108"/>
      <c r="W690" s="108"/>
      <c r="X690" s="108"/>
      <c r="Y690" s="108"/>
      <c r="Z690" s="108"/>
      <c r="AA690" s="457"/>
      <c r="AB690" s="76"/>
      <c r="AC690" s="77"/>
      <c r="AD690" s="78"/>
    </row>
    <row r="691" spans="1:30" ht="6.75" customHeight="1">
      <c r="A691" s="245"/>
      <c r="B691" s="380"/>
      <c r="C691" s="380"/>
      <c r="D691" s="474"/>
      <c r="E691" s="801"/>
      <c r="F691" s="462"/>
      <c r="G691" s="750"/>
      <c r="H691" s="750"/>
      <c r="I691" s="750"/>
      <c r="J691" s="750"/>
      <c r="K691" s="750"/>
      <c r="L691" s="750"/>
      <c r="M691" s="750"/>
      <c r="N691" s="750"/>
      <c r="O691" s="750"/>
      <c r="P691" s="750"/>
      <c r="Q691" s="750"/>
      <c r="R691" s="750"/>
      <c r="S691" s="750"/>
      <c r="T691" s="750"/>
      <c r="U691" s="750"/>
      <c r="V691" s="750"/>
      <c r="W691" s="750"/>
      <c r="X691" s="750"/>
      <c r="Y691" s="750"/>
      <c r="Z691" s="750"/>
      <c r="AA691" s="752"/>
      <c r="AB691" s="246"/>
      <c r="AC691" s="247"/>
      <c r="AD691" s="248"/>
    </row>
    <row r="692" spans="1:30" s="755" customFormat="1" ht="6.75" customHeight="1">
      <c r="A692" s="152"/>
      <c r="B692" s="748"/>
      <c r="C692" s="748"/>
      <c r="D692" s="160"/>
      <c r="E692" s="69"/>
      <c r="F692" s="159"/>
      <c r="G692" s="108"/>
      <c r="H692" s="108"/>
      <c r="I692" s="108"/>
      <c r="J692" s="108"/>
      <c r="K692" s="108"/>
      <c r="L692" s="108"/>
      <c r="M692" s="108"/>
      <c r="N692" s="108"/>
      <c r="O692" s="108"/>
      <c r="P692" s="108"/>
      <c r="Q692" s="108"/>
      <c r="R692" s="108"/>
      <c r="S692" s="108"/>
      <c r="T692" s="108"/>
      <c r="U692" s="108"/>
      <c r="V692" s="108"/>
      <c r="W692" s="108"/>
      <c r="X692" s="108"/>
      <c r="Y692" s="108"/>
      <c r="Z692" s="108"/>
      <c r="AA692" s="457"/>
      <c r="AB692" s="76"/>
      <c r="AC692" s="77"/>
      <c r="AD692" s="78"/>
    </row>
    <row r="693" spans="1:30" ht="13.5" customHeight="1">
      <c r="A693" s="1870" t="s">
        <v>796</v>
      </c>
      <c r="B693" s="593">
        <v>39</v>
      </c>
      <c r="C693" s="1523" t="s">
        <v>594</v>
      </c>
      <c r="D693" s="160" t="s">
        <v>447</v>
      </c>
      <c r="E693" s="1870" t="s">
        <v>1280</v>
      </c>
      <c r="F693" s="159"/>
      <c r="G693" s="1268" t="s">
        <v>71</v>
      </c>
      <c r="H693" s="1268"/>
      <c r="I693" s="1268"/>
      <c r="J693" s="1268"/>
      <c r="K693" s="1268"/>
      <c r="L693" s="1268"/>
      <c r="M693" s="1600"/>
      <c r="N693" s="1227" t="s">
        <v>554</v>
      </c>
      <c r="O693" s="1228"/>
      <c r="P693" s="1228"/>
      <c r="Q693" s="1228"/>
      <c r="R693" s="1228"/>
      <c r="S693" s="1228"/>
      <c r="T693" s="1228"/>
      <c r="U693" s="1228"/>
      <c r="V693" s="1972"/>
      <c r="W693" s="108"/>
      <c r="X693" s="108"/>
      <c r="Y693" s="108"/>
      <c r="Z693" s="108"/>
      <c r="AA693" s="457"/>
      <c r="AB693" s="1261" t="s">
        <v>558</v>
      </c>
      <c r="AC693" s="1262"/>
      <c r="AD693" s="1263"/>
    </row>
    <row r="694" spans="1:30">
      <c r="A694" s="1870"/>
      <c r="B694" s="593"/>
      <c r="C694" s="1523"/>
      <c r="D694" s="160"/>
      <c r="E694" s="1870"/>
      <c r="F694" s="159"/>
      <c r="G694" s="1268"/>
      <c r="H694" s="1268"/>
      <c r="I694" s="1268"/>
      <c r="J694" s="1268"/>
      <c r="K694" s="1268"/>
      <c r="L694" s="1268"/>
      <c r="M694" s="1600"/>
      <c r="N694" s="1231"/>
      <c r="O694" s="1232"/>
      <c r="P694" s="1232"/>
      <c r="Q694" s="1232"/>
      <c r="R694" s="1232"/>
      <c r="S694" s="1232"/>
      <c r="T694" s="1232"/>
      <c r="U694" s="1232"/>
      <c r="V694" s="1973"/>
      <c r="W694" s="108"/>
      <c r="X694" s="108"/>
      <c r="Y694" s="108"/>
      <c r="Z694" s="108"/>
      <c r="AA694" s="457"/>
      <c r="AB694" s="1261"/>
      <c r="AC694" s="1262"/>
      <c r="AD694" s="1263"/>
    </row>
    <row r="695" spans="1:30">
      <c r="A695" s="152"/>
      <c r="B695" s="593"/>
      <c r="C695" s="1523"/>
      <c r="D695" s="160"/>
      <c r="E695" s="1870"/>
      <c r="F695" s="159"/>
      <c r="G695" s="108"/>
      <c r="H695" s="108"/>
      <c r="I695" s="108"/>
      <c r="J695" s="108"/>
      <c r="K695" s="108"/>
      <c r="L695" s="108"/>
      <c r="M695" s="108"/>
      <c r="N695" s="108"/>
      <c r="O695" s="108"/>
      <c r="P695" s="108"/>
      <c r="Q695" s="108"/>
      <c r="R695" s="108"/>
      <c r="S695" s="108"/>
      <c r="T695" s="108"/>
      <c r="U695" s="108"/>
      <c r="V695" s="108"/>
      <c r="W695" s="108"/>
      <c r="X695" s="108"/>
      <c r="Y695" s="108"/>
      <c r="Z695" s="108"/>
      <c r="AA695" s="457"/>
      <c r="AB695" s="76"/>
      <c r="AC695" s="77"/>
      <c r="AD695" s="78"/>
    </row>
    <row r="696" spans="1:30">
      <c r="A696" s="152"/>
      <c r="B696" s="593"/>
      <c r="C696" s="1523"/>
      <c r="D696" s="160"/>
      <c r="E696" s="1870"/>
      <c r="F696" s="159"/>
      <c r="G696" s="108"/>
      <c r="H696" s="108"/>
      <c r="I696" s="108"/>
      <c r="J696" s="108"/>
      <c r="K696" s="108"/>
      <c r="L696" s="108"/>
      <c r="M696" s="108"/>
      <c r="N696" s="108"/>
      <c r="O696" s="108"/>
      <c r="P696" s="108"/>
      <c r="Q696" s="108"/>
      <c r="R696" s="108"/>
      <c r="S696" s="108"/>
      <c r="T696" s="108"/>
      <c r="U696" s="108"/>
      <c r="V696" s="108"/>
      <c r="W696" s="108"/>
      <c r="X696" s="108"/>
      <c r="Y696" s="108"/>
      <c r="Z696" s="108"/>
      <c r="AA696" s="457"/>
      <c r="AB696" s="76"/>
      <c r="AC696" s="77"/>
      <c r="AD696" s="78"/>
    </row>
    <row r="697" spans="1:30" ht="5.25" customHeight="1">
      <c r="A697" s="152"/>
      <c r="B697" s="593"/>
      <c r="C697" s="1523"/>
      <c r="D697" s="160"/>
      <c r="E697" s="1870"/>
      <c r="F697" s="159"/>
      <c r="G697" s="108"/>
      <c r="H697" s="108"/>
      <c r="I697" s="108"/>
      <c r="J697" s="108"/>
      <c r="K697" s="108"/>
      <c r="L697" s="108"/>
      <c r="M697" s="108"/>
      <c r="N697" s="108"/>
      <c r="O697" s="108"/>
      <c r="P697" s="108"/>
      <c r="Q697" s="108"/>
      <c r="R697" s="108"/>
      <c r="S697" s="108"/>
      <c r="T697" s="108"/>
      <c r="U697" s="108"/>
      <c r="V697" s="108"/>
      <c r="W697" s="108"/>
      <c r="X697" s="108"/>
      <c r="Y697" s="108"/>
      <c r="Z697" s="108"/>
      <c r="AA697" s="457"/>
      <c r="AB697" s="76"/>
      <c r="AC697" s="77"/>
      <c r="AD697" s="78"/>
    </row>
    <row r="698" spans="1:30" ht="13.5" customHeight="1">
      <c r="A698" s="152"/>
      <c r="B698" s="593">
        <v>40</v>
      </c>
      <c r="C698" s="1264" t="s">
        <v>595</v>
      </c>
      <c r="D698" s="160" t="s">
        <v>447</v>
      </c>
      <c r="E698" s="1870" t="s">
        <v>1281</v>
      </c>
      <c r="F698" s="159"/>
      <c r="G698" s="1268" t="s">
        <v>71</v>
      </c>
      <c r="H698" s="1268"/>
      <c r="I698" s="1268"/>
      <c r="J698" s="1268"/>
      <c r="K698" s="1268"/>
      <c r="L698" s="1268"/>
      <c r="M698" s="1600"/>
      <c r="N698" s="1227" t="s">
        <v>739</v>
      </c>
      <c r="O698" s="1228"/>
      <c r="P698" s="1228"/>
      <c r="Q698" s="1228"/>
      <c r="R698" s="1228"/>
      <c r="S698" s="1228"/>
      <c r="T698" s="1228"/>
      <c r="U698" s="1228"/>
      <c r="V698" s="1972"/>
      <c r="W698" s="108"/>
      <c r="X698" s="108"/>
      <c r="Y698" s="108"/>
      <c r="Z698" s="108"/>
      <c r="AA698" s="457"/>
      <c r="AB698" s="1261" t="s">
        <v>558</v>
      </c>
      <c r="AC698" s="1262"/>
      <c r="AD698" s="1263"/>
    </row>
    <row r="699" spans="1:30">
      <c r="A699" s="152"/>
      <c r="B699" s="593"/>
      <c r="C699" s="1264"/>
      <c r="D699" s="160"/>
      <c r="E699" s="1870"/>
      <c r="F699" s="159"/>
      <c r="G699" s="1268"/>
      <c r="H699" s="1268"/>
      <c r="I699" s="1268"/>
      <c r="J699" s="1268"/>
      <c r="K699" s="1268"/>
      <c r="L699" s="1268"/>
      <c r="M699" s="1600"/>
      <c r="N699" s="1231"/>
      <c r="O699" s="1232"/>
      <c r="P699" s="1232"/>
      <c r="Q699" s="1232"/>
      <c r="R699" s="1232"/>
      <c r="S699" s="1232"/>
      <c r="T699" s="1232"/>
      <c r="U699" s="1232"/>
      <c r="V699" s="1973"/>
      <c r="W699" s="108"/>
      <c r="X699" s="108"/>
      <c r="Y699" s="108"/>
      <c r="Z699" s="108"/>
      <c r="AA699" s="457"/>
      <c r="AB699" s="1261"/>
      <c r="AC699" s="1262"/>
      <c r="AD699" s="1263"/>
    </row>
    <row r="700" spans="1:30">
      <c r="A700" s="152"/>
      <c r="B700" s="593"/>
      <c r="C700" s="593"/>
      <c r="D700" s="160"/>
      <c r="E700" s="1870"/>
      <c r="F700" s="159"/>
      <c r="G700" s="108"/>
      <c r="H700" s="108"/>
      <c r="I700" s="108"/>
      <c r="J700" s="108"/>
      <c r="K700" s="108"/>
      <c r="L700" s="108"/>
      <c r="M700" s="108"/>
      <c r="N700" s="108"/>
      <c r="O700" s="108"/>
      <c r="P700" s="108"/>
      <c r="Q700" s="108"/>
      <c r="R700" s="108"/>
      <c r="S700" s="108"/>
      <c r="T700" s="108"/>
      <c r="U700" s="108"/>
      <c r="V700" s="108"/>
      <c r="W700" s="108"/>
      <c r="X700" s="108"/>
      <c r="Y700" s="108"/>
      <c r="Z700" s="108"/>
      <c r="AA700" s="457"/>
      <c r="AB700" s="76"/>
      <c r="AC700" s="77"/>
      <c r="AD700" s="78"/>
    </row>
    <row r="701" spans="1:30">
      <c r="A701" s="152"/>
      <c r="B701" s="593"/>
      <c r="C701" s="593"/>
      <c r="D701" s="160"/>
      <c r="E701" s="1870"/>
      <c r="F701" s="159"/>
      <c r="G701" s="108"/>
      <c r="H701" s="108"/>
      <c r="I701" s="108"/>
      <c r="J701" s="108"/>
      <c r="K701" s="108"/>
      <c r="L701" s="108"/>
      <c r="M701" s="108"/>
      <c r="N701" s="108"/>
      <c r="O701" s="108"/>
      <c r="P701" s="108"/>
      <c r="Q701" s="108"/>
      <c r="R701" s="108"/>
      <c r="S701" s="108"/>
      <c r="T701" s="108"/>
      <c r="U701" s="108"/>
      <c r="V701" s="108"/>
      <c r="W701" s="108"/>
      <c r="X701" s="108"/>
      <c r="Y701" s="108"/>
      <c r="Z701" s="108"/>
      <c r="AA701" s="457"/>
      <c r="AB701" s="76"/>
      <c r="AC701" s="77"/>
      <c r="AD701" s="78"/>
    </row>
    <row r="702" spans="1:30">
      <c r="A702" s="152"/>
      <c r="B702" s="593"/>
      <c r="C702" s="593"/>
      <c r="D702" s="160"/>
      <c r="E702" s="1870"/>
      <c r="F702" s="159"/>
      <c r="G702" s="108"/>
      <c r="H702" s="108"/>
      <c r="I702" s="108"/>
      <c r="J702" s="108"/>
      <c r="K702" s="108"/>
      <c r="L702" s="108"/>
      <c r="M702" s="108"/>
      <c r="N702" s="108"/>
      <c r="O702" s="108"/>
      <c r="P702" s="108"/>
      <c r="Q702" s="108"/>
      <c r="R702" s="108"/>
      <c r="S702" s="108"/>
      <c r="T702" s="108"/>
      <c r="U702" s="108"/>
      <c r="V702" s="108"/>
      <c r="W702" s="108"/>
      <c r="X702" s="108"/>
      <c r="Y702" s="108"/>
      <c r="Z702" s="108"/>
      <c r="AA702" s="457"/>
      <c r="AB702" s="76"/>
      <c r="AC702" s="77"/>
      <c r="AD702" s="78"/>
    </row>
    <row r="703" spans="1:30">
      <c r="A703" s="152"/>
      <c r="B703" s="593"/>
      <c r="C703" s="593"/>
      <c r="D703" s="160"/>
      <c r="E703" s="1870"/>
      <c r="F703" s="159"/>
      <c r="G703" s="108"/>
      <c r="H703" s="108"/>
      <c r="I703" s="108"/>
      <c r="J703" s="108"/>
      <c r="K703" s="108"/>
      <c r="L703" s="108"/>
      <c r="M703" s="108"/>
      <c r="N703" s="108"/>
      <c r="O703" s="108"/>
      <c r="P703" s="108"/>
      <c r="Q703" s="108"/>
      <c r="R703" s="108"/>
      <c r="S703" s="108"/>
      <c r="T703" s="108"/>
      <c r="U703" s="108"/>
      <c r="V703" s="108"/>
      <c r="W703" s="108"/>
      <c r="X703" s="108"/>
      <c r="Y703" s="108"/>
      <c r="Z703" s="108"/>
      <c r="AA703" s="457"/>
      <c r="AB703" s="76"/>
      <c r="AC703" s="77"/>
      <c r="AD703" s="78"/>
    </row>
    <row r="704" spans="1:30">
      <c r="A704" s="152"/>
      <c r="B704" s="593"/>
      <c r="C704" s="593"/>
      <c r="D704" s="160"/>
      <c r="E704" s="1870"/>
      <c r="F704" s="159"/>
      <c r="G704" s="108"/>
      <c r="H704" s="108"/>
      <c r="I704" s="108"/>
      <c r="J704" s="108"/>
      <c r="K704" s="108"/>
      <c r="L704" s="108"/>
      <c r="M704" s="108"/>
      <c r="N704" s="108"/>
      <c r="O704" s="108"/>
      <c r="P704" s="108"/>
      <c r="Q704" s="108"/>
      <c r="R704" s="108"/>
      <c r="S704" s="108"/>
      <c r="T704" s="108"/>
      <c r="U704" s="108"/>
      <c r="V704" s="108"/>
      <c r="W704" s="108"/>
      <c r="X704" s="108"/>
      <c r="Y704" s="108"/>
      <c r="Z704" s="108"/>
      <c r="AA704" s="457"/>
      <c r="AB704" s="76"/>
      <c r="AC704" s="77"/>
      <c r="AD704" s="78"/>
    </row>
    <row r="705" spans="1:30">
      <c r="A705" s="152"/>
      <c r="B705" s="593"/>
      <c r="C705" s="593"/>
      <c r="D705" s="160"/>
      <c r="E705" s="1870"/>
      <c r="F705" s="159"/>
      <c r="G705" s="108"/>
      <c r="H705" s="108"/>
      <c r="I705" s="108"/>
      <c r="J705" s="108"/>
      <c r="K705" s="108"/>
      <c r="L705" s="108"/>
      <c r="M705" s="108"/>
      <c r="N705" s="108"/>
      <c r="O705" s="108"/>
      <c r="P705" s="108"/>
      <c r="Q705" s="108"/>
      <c r="R705" s="108"/>
      <c r="S705" s="108"/>
      <c r="T705" s="108"/>
      <c r="U705" s="108"/>
      <c r="V705" s="108"/>
      <c r="W705" s="108"/>
      <c r="X705" s="108"/>
      <c r="Y705" s="108"/>
      <c r="Z705" s="108"/>
      <c r="AA705" s="457"/>
      <c r="AB705" s="76"/>
      <c r="AC705" s="77"/>
      <c r="AD705" s="78"/>
    </row>
    <row r="706" spans="1:30">
      <c r="A706" s="152"/>
      <c r="B706" s="593"/>
      <c r="C706" s="593"/>
      <c r="D706" s="160"/>
      <c r="E706" s="1870"/>
      <c r="F706" s="159"/>
      <c r="G706" s="108"/>
      <c r="H706" s="108"/>
      <c r="I706" s="108"/>
      <c r="J706" s="108"/>
      <c r="K706" s="108"/>
      <c r="L706" s="108"/>
      <c r="M706" s="108"/>
      <c r="N706" s="108"/>
      <c r="O706" s="108"/>
      <c r="P706" s="108"/>
      <c r="Q706" s="108"/>
      <c r="R706" s="108"/>
      <c r="S706" s="108"/>
      <c r="T706" s="108"/>
      <c r="U706" s="108"/>
      <c r="V706" s="108"/>
      <c r="W706" s="108"/>
      <c r="X706" s="108"/>
      <c r="Y706" s="108"/>
      <c r="Z706" s="108"/>
      <c r="AA706" s="457"/>
      <c r="AB706" s="76"/>
      <c r="AC706" s="77"/>
      <c r="AD706" s="78"/>
    </row>
    <row r="707" spans="1:30">
      <c r="A707" s="152"/>
      <c r="B707" s="593"/>
      <c r="C707" s="593"/>
      <c r="D707" s="160"/>
      <c r="E707" s="1870"/>
      <c r="F707" s="159"/>
      <c r="G707" s="108"/>
      <c r="H707" s="108"/>
      <c r="I707" s="108"/>
      <c r="J707" s="108"/>
      <c r="K707" s="108"/>
      <c r="L707" s="108"/>
      <c r="M707" s="108"/>
      <c r="N707" s="108"/>
      <c r="O707" s="108"/>
      <c r="P707" s="108"/>
      <c r="Q707" s="108"/>
      <c r="R707" s="108"/>
      <c r="S707" s="108"/>
      <c r="T707" s="108"/>
      <c r="U707" s="108"/>
      <c r="V707" s="108"/>
      <c r="W707" s="108"/>
      <c r="X707" s="108"/>
      <c r="Y707" s="108"/>
      <c r="Z707" s="108"/>
      <c r="AA707" s="457"/>
      <c r="AB707" s="76"/>
      <c r="AC707" s="77"/>
      <c r="AD707" s="78"/>
    </row>
    <row r="708" spans="1:30">
      <c r="A708" s="152"/>
      <c r="B708" s="593"/>
      <c r="C708" s="593"/>
      <c r="D708" s="160"/>
      <c r="E708" s="1870"/>
      <c r="F708" s="159"/>
      <c r="G708" s="108"/>
      <c r="H708" s="108"/>
      <c r="I708" s="108"/>
      <c r="J708" s="108"/>
      <c r="K708" s="108"/>
      <c r="L708" s="108"/>
      <c r="M708" s="108"/>
      <c r="N708" s="108"/>
      <c r="O708" s="108"/>
      <c r="P708" s="108"/>
      <c r="Q708" s="108"/>
      <c r="R708" s="108"/>
      <c r="S708" s="108"/>
      <c r="T708" s="108"/>
      <c r="U708" s="108"/>
      <c r="V708" s="108"/>
      <c r="W708" s="108"/>
      <c r="X708" s="108"/>
      <c r="Y708" s="108"/>
      <c r="Z708" s="108"/>
      <c r="AA708" s="457"/>
      <c r="AB708" s="76"/>
      <c r="AC708" s="77"/>
      <c r="AD708" s="78"/>
    </row>
    <row r="709" spans="1:30">
      <c r="A709" s="152"/>
      <c r="B709" s="593"/>
      <c r="C709" s="593"/>
      <c r="D709" s="160"/>
      <c r="E709" s="1870"/>
      <c r="F709" s="159"/>
      <c r="G709" s="108"/>
      <c r="H709" s="108"/>
      <c r="I709" s="108"/>
      <c r="J709" s="108"/>
      <c r="K709" s="108"/>
      <c r="L709" s="108"/>
      <c r="M709" s="108"/>
      <c r="N709" s="108"/>
      <c r="O709" s="108"/>
      <c r="P709" s="108"/>
      <c r="Q709" s="108"/>
      <c r="R709" s="108"/>
      <c r="S709" s="108"/>
      <c r="T709" s="108"/>
      <c r="U709" s="108"/>
      <c r="V709" s="108"/>
      <c r="W709" s="108"/>
      <c r="X709" s="108"/>
      <c r="Y709" s="108"/>
      <c r="Z709" s="108"/>
      <c r="AA709" s="457"/>
      <c r="AB709" s="76"/>
      <c r="AC709" s="77"/>
      <c r="AD709" s="78"/>
    </row>
    <row r="710" spans="1:30">
      <c r="A710" s="152"/>
      <c r="B710" s="593"/>
      <c r="C710" s="593"/>
      <c r="D710" s="160"/>
      <c r="E710" s="1870"/>
      <c r="F710" s="159"/>
      <c r="G710" s="108"/>
      <c r="H710" s="108"/>
      <c r="I710" s="108"/>
      <c r="J710" s="108"/>
      <c r="K710" s="108"/>
      <c r="L710" s="108"/>
      <c r="M710" s="108"/>
      <c r="N710" s="108"/>
      <c r="O710" s="108"/>
      <c r="P710" s="108"/>
      <c r="Q710" s="108"/>
      <c r="R710" s="108"/>
      <c r="S710" s="108"/>
      <c r="T710" s="108"/>
      <c r="U710" s="108"/>
      <c r="V710" s="108"/>
      <c r="W710" s="108"/>
      <c r="X710" s="108"/>
      <c r="Y710" s="108"/>
      <c r="Z710" s="108"/>
      <c r="AA710" s="457"/>
      <c r="AB710" s="76"/>
      <c r="AC710" s="77"/>
      <c r="AD710" s="78"/>
    </row>
    <row r="711" spans="1:30" ht="15.75" customHeight="1">
      <c r="A711" s="152"/>
      <c r="B711" s="593"/>
      <c r="C711" s="593"/>
      <c r="D711" s="160"/>
      <c r="E711" s="1870"/>
      <c r="F711" s="159"/>
      <c r="G711" s="108"/>
      <c r="H711" s="108"/>
      <c r="I711" s="108"/>
      <c r="J711" s="108"/>
      <c r="K711" s="108"/>
      <c r="L711" s="108"/>
      <c r="M711" s="108"/>
      <c r="N711" s="108"/>
      <c r="O711" s="108"/>
      <c r="P711" s="108"/>
      <c r="Q711" s="108"/>
      <c r="R711" s="108"/>
      <c r="S711" s="108"/>
      <c r="T711" s="108"/>
      <c r="U711" s="108"/>
      <c r="V711" s="108"/>
      <c r="W711" s="108"/>
      <c r="X711" s="108"/>
      <c r="Y711" s="108"/>
      <c r="Z711" s="108"/>
      <c r="AA711" s="457"/>
      <c r="AB711" s="76"/>
      <c r="AC711" s="77"/>
      <c r="AD711" s="78"/>
    </row>
    <row r="712" spans="1:30">
      <c r="A712" s="152"/>
      <c r="B712" s="748"/>
      <c r="C712" s="748"/>
      <c r="D712" s="160"/>
      <c r="E712" s="1870"/>
      <c r="F712" s="159"/>
      <c r="G712" s="108"/>
      <c r="H712" s="108"/>
      <c r="I712" s="108"/>
      <c r="J712" s="108"/>
      <c r="K712" s="108"/>
      <c r="L712" s="108"/>
      <c r="M712" s="108"/>
      <c r="N712" s="108"/>
      <c r="O712" s="108"/>
      <c r="P712" s="108"/>
      <c r="Q712" s="108"/>
      <c r="R712" s="108"/>
      <c r="S712" s="108"/>
      <c r="T712" s="108"/>
      <c r="U712" s="108"/>
      <c r="V712" s="108"/>
      <c r="W712" s="108"/>
      <c r="X712" s="108"/>
      <c r="Y712" s="108"/>
      <c r="Z712" s="108"/>
      <c r="AA712" s="457"/>
      <c r="AB712" s="76"/>
      <c r="AC712" s="77"/>
      <c r="AD712" s="78"/>
    </row>
    <row r="713" spans="1:30" s="755" customFormat="1" ht="6.75" customHeight="1">
      <c r="A713" s="152"/>
      <c r="B713" s="748"/>
      <c r="C713" s="748"/>
      <c r="D713" s="160"/>
      <c r="E713" s="768"/>
      <c r="F713" s="159"/>
      <c r="G713" s="108"/>
      <c r="H713" s="108"/>
      <c r="I713" s="108"/>
      <c r="J713" s="108"/>
      <c r="K713" s="108"/>
      <c r="L713" s="108"/>
      <c r="M713" s="108"/>
      <c r="N713" s="108"/>
      <c r="O713" s="108"/>
      <c r="P713" s="108"/>
      <c r="Q713" s="108"/>
      <c r="R713" s="108"/>
      <c r="S713" s="108"/>
      <c r="T713" s="108"/>
      <c r="U713" s="108"/>
      <c r="V713" s="108"/>
      <c r="W713" s="108"/>
      <c r="X713" s="108"/>
      <c r="Y713" s="108"/>
      <c r="Z713" s="108"/>
      <c r="AA713" s="457"/>
      <c r="AB713" s="76"/>
      <c r="AC713" s="77"/>
      <c r="AD713" s="78"/>
    </row>
    <row r="714" spans="1:30" ht="13.5" customHeight="1">
      <c r="A714" s="1870" t="s">
        <v>1282</v>
      </c>
      <c r="B714" s="748">
        <v>41</v>
      </c>
      <c r="C714" s="1523" t="s">
        <v>596</v>
      </c>
      <c r="D714" s="160" t="s">
        <v>357</v>
      </c>
      <c r="E714" s="1870" t="s">
        <v>1283</v>
      </c>
      <c r="F714" s="159"/>
      <c r="G714" s="1268" t="s">
        <v>71</v>
      </c>
      <c r="H714" s="1268"/>
      <c r="I714" s="1268"/>
      <c r="J714" s="1268"/>
      <c r="K714" s="1268"/>
      <c r="L714" s="1268"/>
      <c r="M714" s="1600"/>
      <c r="N714" s="1227" t="s">
        <v>154</v>
      </c>
      <c r="O714" s="1228"/>
      <c r="P714" s="1228"/>
      <c r="Q714" s="1228"/>
      <c r="R714" s="1228"/>
      <c r="S714" s="1228"/>
      <c r="T714" s="1228"/>
      <c r="U714" s="1228"/>
      <c r="V714" s="1972"/>
      <c r="W714" s="108"/>
      <c r="X714" s="108"/>
      <c r="Y714" s="108"/>
      <c r="Z714" s="108"/>
      <c r="AA714" s="457"/>
      <c r="AB714" s="1261" t="s">
        <v>558</v>
      </c>
      <c r="AC714" s="1262"/>
      <c r="AD714" s="1263"/>
    </row>
    <row r="715" spans="1:30">
      <c r="A715" s="1870"/>
      <c r="B715" s="748"/>
      <c r="C715" s="1523"/>
      <c r="D715" s="160"/>
      <c r="E715" s="1870"/>
      <c r="F715" s="159"/>
      <c r="G715" s="1268"/>
      <c r="H715" s="1268"/>
      <c r="I715" s="1268"/>
      <c r="J715" s="1268"/>
      <c r="K715" s="1268"/>
      <c r="L715" s="1268"/>
      <c r="M715" s="1600"/>
      <c r="N715" s="1231"/>
      <c r="O715" s="1232"/>
      <c r="P715" s="1232"/>
      <c r="Q715" s="1232"/>
      <c r="R715" s="1232"/>
      <c r="S715" s="1232"/>
      <c r="T715" s="1232"/>
      <c r="U715" s="1232"/>
      <c r="V715" s="1973"/>
      <c r="W715" s="108"/>
      <c r="X715" s="108"/>
      <c r="Y715" s="108"/>
      <c r="Z715" s="108"/>
      <c r="AA715" s="457"/>
      <c r="AB715" s="1261"/>
      <c r="AC715" s="1262"/>
      <c r="AD715" s="1263"/>
    </row>
    <row r="716" spans="1:30">
      <c r="A716" s="1870"/>
      <c r="B716" s="748"/>
      <c r="C716" s="748"/>
      <c r="D716" s="160"/>
      <c r="E716" s="1870"/>
      <c r="F716" s="159"/>
      <c r="G716" s="108"/>
      <c r="H716" s="108"/>
      <c r="I716" s="108"/>
      <c r="J716" s="108"/>
      <c r="K716" s="108"/>
      <c r="L716" s="108"/>
      <c r="M716" s="108"/>
      <c r="N716" s="108"/>
      <c r="O716" s="108"/>
      <c r="P716" s="108"/>
      <c r="Q716" s="108"/>
      <c r="R716" s="108"/>
      <c r="S716" s="108"/>
      <c r="T716" s="108"/>
      <c r="U716" s="108"/>
      <c r="V716" s="108"/>
      <c r="W716" s="108"/>
      <c r="X716" s="108"/>
      <c r="Y716" s="108"/>
      <c r="Z716" s="108"/>
      <c r="AA716" s="457"/>
      <c r="AB716" s="76"/>
      <c r="AC716" s="77"/>
      <c r="AD716" s="78"/>
    </row>
    <row r="717" spans="1:30">
      <c r="A717" s="768"/>
      <c r="B717" s="748"/>
      <c r="C717" s="748"/>
      <c r="D717" s="160"/>
      <c r="E717" s="1870"/>
      <c r="F717" s="159"/>
      <c r="G717" s="755" t="s">
        <v>740</v>
      </c>
      <c r="H717" s="108"/>
      <c r="I717" s="108"/>
      <c r="J717" s="108"/>
      <c r="K717" s="108"/>
      <c r="L717" s="108"/>
      <c r="M717" s="108"/>
      <c r="N717" s="1357" t="s">
        <v>199</v>
      </c>
      <c r="O717" s="1357"/>
      <c r="P717" s="1357"/>
      <c r="Q717" s="1357"/>
      <c r="R717" s="1357"/>
      <c r="S717" s="1357"/>
      <c r="T717" s="1357"/>
      <c r="U717" s="1357"/>
      <c r="V717" s="755"/>
      <c r="W717" s="108"/>
      <c r="X717" s="108"/>
      <c r="Y717" s="108"/>
      <c r="Z717" s="108"/>
      <c r="AA717" s="457"/>
      <c r="AB717" s="76"/>
      <c r="AC717" s="77"/>
      <c r="AD717" s="78"/>
    </row>
    <row r="718" spans="1:30">
      <c r="A718" s="152"/>
      <c r="B718" s="748"/>
      <c r="C718" s="748"/>
      <c r="D718" s="160"/>
      <c r="E718" s="1870"/>
      <c r="F718" s="159"/>
      <c r="G718" s="755"/>
      <c r="H718" s="755"/>
      <c r="I718" s="755"/>
      <c r="J718" s="755"/>
      <c r="K718" s="755"/>
      <c r="L718" s="755"/>
      <c r="M718" s="755"/>
      <c r="N718" s="755"/>
      <c r="O718" s="755"/>
      <c r="P718" s="755"/>
      <c r="Q718" s="755"/>
      <c r="R718" s="755"/>
      <c r="S718" s="755"/>
      <c r="T718" s="755"/>
      <c r="U718" s="755"/>
      <c r="V718" s="755"/>
      <c r="W718" s="108"/>
      <c r="X718" s="108"/>
      <c r="Y718" s="108"/>
      <c r="Z718" s="108"/>
      <c r="AA718" s="457"/>
      <c r="AB718" s="76"/>
      <c r="AC718" s="77"/>
      <c r="AD718" s="78"/>
    </row>
    <row r="719" spans="1:30">
      <c r="A719" s="152"/>
      <c r="B719" s="748"/>
      <c r="C719" s="748"/>
      <c r="D719" s="160"/>
      <c r="E719" s="768"/>
      <c r="F719" s="159"/>
      <c r="G719" s="755" t="s">
        <v>748</v>
      </c>
      <c r="H719" s="755"/>
      <c r="I719" s="755"/>
      <c r="J719" s="755"/>
      <c r="K719" s="755"/>
      <c r="L719" s="755"/>
      <c r="M719" s="755"/>
      <c r="N719" s="755"/>
      <c r="O719" s="755"/>
      <c r="P719" s="755"/>
      <c r="Q719" s="755"/>
      <c r="R719" s="755"/>
      <c r="S719" s="755"/>
      <c r="T719" s="755"/>
      <c r="U719" s="755"/>
      <c r="V719" s="755"/>
      <c r="W719" s="108"/>
      <c r="X719" s="108"/>
      <c r="Y719" s="108"/>
      <c r="Z719" s="108"/>
      <c r="AA719" s="457"/>
      <c r="AB719" s="76"/>
      <c r="AC719" s="77"/>
      <c r="AD719" s="78"/>
    </row>
    <row r="720" spans="1:30">
      <c r="A720" s="152"/>
      <c r="B720" s="748"/>
      <c r="C720" s="748"/>
      <c r="D720" s="160"/>
      <c r="E720" s="768"/>
      <c r="F720" s="159"/>
      <c r="G720" s="1984" t="s">
        <v>1016</v>
      </c>
      <c r="H720" s="2005"/>
      <c r="I720" s="2005"/>
      <c r="J720" s="2005"/>
      <c r="K720" s="2005"/>
      <c r="L720" s="2005"/>
      <c r="M720" s="2005"/>
      <c r="N720" s="2005"/>
      <c r="O720" s="2005"/>
      <c r="P720" s="2005"/>
      <c r="Q720" s="2005"/>
      <c r="R720" s="2005"/>
      <c r="S720" s="2005"/>
      <c r="T720" s="2005"/>
      <c r="U720" s="2005"/>
      <c r="V720" s="2005"/>
      <c r="W720" s="2005"/>
      <c r="X720" s="2005"/>
      <c r="Y720" s="2005"/>
      <c r="Z720" s="2006"/>
      <c r="AA720" s="457"/>
      <c r="AB720" s="76"/>
      <c r="AC720" s="77"/>
      <c r="AD720" s="78"/>
    </row>
    <row r="721" spans="1:30">
      <c r="A721" s="152"/>
      <c r="B721" s="748"/>
      <c r="C721" s="748"/>
      <c r="D721" s="160"/>
      <c r="E721" s="768"/>
      <c r="F721" s="159"/>
      <c r="G721" s="2095"/>
      <c r="H721" s="2096"/>
      <c r="I721" s="2096"/>
      <c r="J721" s="2096"/>
      <c r="K721" s="2096"/>
      <c r="L721" s="2096"/>
      <c r="M721" s="2096"/>
      <c r="N721" s="2096"/>
      <c r="O721" s="2096"/>
      <c r="P721" s="2096"/>
      <c r="Q721" s="2096"/>
      <c r="R721" s="2096"/>
      <c r="S721" s="2096"/>
      <c r="T721" s="2096"/>
      <c r="U721" s="2096"/>
      <c r="V721" s="2096"/>
      <c r="W721" s="2096"/>
      <c r="X721" s="2096"/>
      <c r="Y721" s="2096"/>
      <c r="Z721" s="2097"/>
      <c r="AA721" s="457"/>
      <c r="AB721" s="76"/>
      <c r="AC721" s="77"/>
      <c r="AD721" s="78"/>
    </row>
    <row r="722" spans="1:30">
      <c r="A722" s="152"/>
      <c r="B722" s="748"/>
      <c r="C722" s="748"/>
      <c r="D722" s="160"/>
      <c r="E722" s="768"/>
      <c r="F722" s="159"/>
      <c r="G722" s="2007"/>
      <c r="H722" s="2008"/>
      <c r="I722" s="2008"/>
      <c r="J722" s="2008"/>
      <c r="K722" s="2008"/>
      <c r="L722" s="2008"/>
      <c r="M722" s="2008"/>
      <c r="N722" s="2008"/>
      <c r="O722" s="2008"/>
      <c r="P722" s="2008"/>
      <c r="Q722" s="2008"/>
      <c r="R722" s="2008"/>
      <c r="S722" s="2008"/>
      <c r="T722" s="2008"/>
      <c r="U722" s="2008"/>
      <c r="V722" s="2008"/>
      <c r="W722" s="2008"/>
      <c r="X722" s="2008"/>
      <c r="Y722" s="2008"/>
      <c r="Z722" s="2009"/>
      <c r="AA722" s="457"/>
      <c r="AB722" s="76"/>
      <c r="AC722" s="77"/>
      <c r="AD722" s="78"/>
    </row>
    <row r="723" spans="1:30">
      <c r="A723" s="152"/>
      <c r="B723" s="748"/>
      <c r="C723" s="748"/>
      <c r="D723" s="160"/>
      <c r="E723" s="768"/>
      <c r="F723" s="159"/>
      <c r="G723" s="108"/>
      <c r="H723" s="755"/>
      <c r="I723" s="755"/>
      <c r="J723" s="755"/>
      <c r="K723" s="755"/>
      <c r="L723" s="755"/>
      <c r="M723" s="755"/>
      <c r="N723" s="755"/>
      <c r="O723" s="755"/>
      <c r="P723" s="755"/>
      <c r="Q723" s="755"/>
      <c r="R723" s="755"/>
      <c r="S723" s="755"/>
      <c r="T723" s="755"/>
      <c r="U723" s="755"/>
      <c r="V723" s="755"/>
      <c r="W723" s="108"/>
      <c r="X723" s="108"/>
      <c r="Y723" s="108"/>
      <c r="Z723" s="108"/>
      <c r="AA723" s="457"/>
      <c r="AB723" s="76"/>
      <c r="AC723" s="77"/>
      <c r="AD723" s="78"/>
    </row>
    <row r="724" spans="1:30">
      <c r="A724" s="152"/>
      <c r="B724" s="748"/>
      <c r="C724" s="748"/>
      <c r="D724" s="160"/>
      <c r="E724" s="768"/>
      <c r="F724" s="159"/>
      <c r="G724" s="755" t="s">
        <v>749</v>
      </c>
      <c r="H724" s="755"/>
      <c r="I724" s="755"/>
      <c r="J724" s="755"/>
      <c r="K724" s="755"/>
      <c r="L724" s="755"/>
      <c r="M724" s="755"/>
      <c r="N724" s="755"/>
      <c r="O724" s="755"/>
      <c r="P724" s="755"/>
      <c r="Q724" s="755"/>
      <c r="R724" s="755"/>
      <c r="S724" s="755"/>
      <c r="T724" s="755"/>
      <c r="U724" s="755"/>
      <c r="V724" s="755"/>
      <c r="W724" s="108"/>
      <c r="X724" s="108"/>
      <c r="Y724" s="108"/>
      <c r="Z724" s="108"/>
      <c r="AA724" s="457"/>
      <c r="AB724" s="76"/>
      <c r="AC724" s="77"/>
      <c r="AD724" s="78"/>
    </row>
    <row r="725" spans="1:30">
      <c r="A725" s="152"/>
      <c r="B725" s="909"/>
      <c r="C725" s="909"/>
      <c r="D725" s="160"/>
      <c r="E725" s="905"/>
      <c r="F725" s="159"/>
      <c r="G725" s="1984" t="s">
        <v>1016</v>
      </c>
      <c r="H725" s="2005"/>
      <c r="I725" s="2005"/>
      <c r="J725" s="2005"/>
      <c r="K725" s="2005"/>
      <c r="L725" s="2005"/>
      <c r="M725" s="2005"/>
      <c r="N725" s="2005"/>
      <c r="O725" s="2005"/>
      <c r="P725" s="2005"/>
      <c r="Q725" s="2005"/>
      <c r="R725" s="2005"/>
      <c r="S725" s="2005"/>
      <c r="T725" s="2005"/>
      <c r="U725" s="2005"/>
      <c r="V725" s="2005"/>
      <c r="W725" s="2005"/>
      <c r="X725" s="2005"/>
      <c r="Y725" s="2005"/>
      <c r="Z725" s="2006"/>
      <c r="AA725" s="457"/>
      <c r="AB725" s="76"/>
      <c r="AC725" s="77"/>
      <c r="AD725" s="78"/>
    </row>
    <row r="726" spans="1:30">
      <c r="A726" s="152"/>
      <c r="B726" s="909"/>
      <c r="C726" s="909"/>
      <c r="D726" s="160"/>
      <c r="E726" s="905"/>
      <c r="F726" s="159"/>
      <c r="G726" s="2095"/>
      <c r="H726" s="2096"/>
      <c r="I726" s="2096"/>
      <c r="J726" s="2096"/>
      <c r="K726" s="2096"/>
      <c r="L726" s="2096"/>
      <c r="M726" s="2096"/>
      <c r="N726" s="2096"/>
      <c r="O726" s="2096"/>
      <c r="P726" s="2096"/>
      <c r="Q726" s="2096"/>
      <c r="R726" s="2096"/>
      <c r="S726" s="2096"/>
      <c r="T726" s="2096"/>
      <c r="U726" s="2096"/>
      <c r="V726" s="2096"/>
      <c r="W726" s="2096"/>
      <c r="X726" s="2096"/>
      <c r="Y726" s="2096"/>
      <c r="Z726" s="2097"/>
      <c r="AA726" s="457"/>
      <c r="AB726" s="76"/>
      <c r="AC726" s="77"/>
      <c r="AD726" s="78"/>
    </row>
    <row r="727" spans="1:30">
      <c r="A727" s="152"/>
      <c r="B727" s="909"/>
      <c r="C727" s="909"/>
      <c r="D727" s="160"/>
      <c r="E727" s="905"/>
      <c r="F727" s="159"/>
      <c r="G727" s="2007"/>
      <c r="H727" s="2008"/>
      <c r="I727" s="2008"/>
      <c r="J727" s="2008"/>
      <c r="K727" s="2008"/>
      <c r="L727" s="2008"/>
      <c r="M727" s="2008"/>
      <c r="N727" s="2008"/>
      <c r="O727" s="2008"/>
      <c r="P727" s="2008"/>
      <c r="Q727" s="2008"/>
      <c r="R727" s="2008"/>
      <c r="S727" s="2008"/>
      <c r="T727" s="2008"/>
      <c r="U727" s="2008"/>
      <c r="V727" s="2008"/>
      <c r="W727" s="2008"/>
      <c r="X727" s="2008"/>
      <c r="Y727" s="2008"/>
      <c r="Z727" s="2009"/>
      <c r="AA727" s="457"/>
      <c r="AB727" s="76"/>
      <c r="AC727" s="77"/>
      <c r="AD727" s="78"/>
    </row>
    <row r="728" spans="1:30">
      <c r="A728" s="245"/>
      <c r="B728" s="380"/>
      <c r="C728" s="380"/>
      <c r="D728" s="474"/>
      <c r="E728" s="918"/>
      <c r="F728" s="462"/>
      <c r="G728" s="913"/>
      <c r="H728" s="23"/>
      <c r="I728" s="23"/>
      <c r="J728" s="23"/>
      <c r="K728" s="23"/>
      <c r="L728" s="23"/>
      <c r="M728" s="23"/>
      <c r="N728" s="23"/>
      <c r="O728" s="23"/>
      <c r="P728" s="23"/>
      <c r="Q728" s="23"/>
      <c r="R728" s="23"/>
      <c r="S728" s="23"/>
      <c r="T728" s="23"/>
      <c r="U728" s="23"/>
      <c r="V728" s="23"/>
      <c r="W728" s="913"/>
      <c r="X728" s="913"/>
      <c r="Y728" s="913"/>
      <c r="Z728" s="913"/>
      <c r="AA728" s="915"/>
      <c r="AB728" s="246"/>
      <c r="AC728" s="247"/>
      <c r="AD728" s="248"/>
    </row>
    <row r="729" spans="1:30">
      <c r="A729" s="425"/>
      <c r="B729" s="201"/>
      <c r="C729" s="201"/>
      <c r="D729" s="162"/>
      <c r="E729" s="641"/>
      <c r="F729" s="956"/>
      <c r="G729" s="955"/>
      <c r="H729" s="955"/>
      <c r="I729" s="955"/>
      <c r="J729" s="955"/>
      <c r="K729" s="955"/>
      <c r="L729" s="955"/>
      <c r="M729" s="955"/>
      <c r="N729" s="955"/>
      <c r="O729" s="955"/>
      <c r="P729" s="955"/>
      <c r="Q729" s="955"/>
      <c r="R729" s="955"/>
      <c r="S729" s="955"/>
      <c r="T729" s="955"/>
      <c r="U729" s="955"/>
      <c r="V729" s="955"/>
      <c r="W729" s="955"/>
      <c r="X729" s="955"/>
      <c r="Y729" s="955"/>
      <c r="Z729" s="912"/>
      <c r="AA729" s="914"/>
      <c r="AB729" s="426"/>
      <c r="AC729" s="427"/>
      <c r="AD729" s="428"/>
    </row>
    <row r="730" spans="1:30" ht="13.5" customHeight="1">
      <c r="A730" s="1870" t="s">
        <v>1284</v>
      </c>
      <c r="B730" s="909">
        <v>42</v>
      </c>
      <c r="C730" s="1523" t="s">
        <v>597</v>
      </c>
      <c r="D730" s="160" t="s">
        <v>358</v>
      </c>
      <c r="E730" s="1870" t="s">
        <v>1285</v>
      </c>
      <c r="F730" s="159"/>
      <c r="G730" s="1268" t="s">
        <v>71</v>
      </c>
      <c r="H730" s="1268"/>
      <c r="I730" s="1268"/>
      <c r="J730" s="1268"/>
      <c r="K730" s="1268"/>
      <c r="L730" s="1268"/>
      <c r="M730" s="1600"/>
      <c r="N730" s="1227" t="s">
        <v>154</v>
      </c>
      <c r="O730" s="1228"/>
      <c r="P730" s="1228"/>
      <c r="Q730" s="1228"/>
      <c r="R730" s="1228"/>
      <c r="S730" s="1228"/>
      <c r="T730" s="1228"/>
      <c r="U730" s="1228"/>
      <c r="V730" s="1972"/>
      <c r="W730" s="108"/>
      <c r="X730" s="108"/>
      <c r="Y730" s="108"/>
      <c r="Z730" s="108"/>
      <c r="AA730" s="457"/>
      <c r="AB730" s="1261" t="s">
        <v>558</v>
      </c>
      <c r="AC730" s="1262"/>
      <c r="AD730" s="1263"/>
    </row>
    <row r="731" spans="1:30">
      <c r="A731" s="1870"/>
      <c r="B731" s="909"/>
      <c r="C731" s="1523"/>
      <c r="D731" s="160"/>
      <c r="E731" s="1870"/>
      <c r="F731" s="159"/>
      <c r="G731" s="1268"/>
      <c r="H731" s="1268"/>
      <c r="I731" s="1268"/>
      <c r="J731" s="1268"/>
      <c r="K731" s="1268"/>
      <c r="L731" s="1268"/>
      <c r="M731" s="1600"/>
      <c r="N731" s="1231"/>
      <c r="O731" s="1232"/>
      <c r="P731" s="1232"/>
      <c r="Q731" s="1232"/>
      <c r="R731" s="1232"/>
      <c r="S731" s="1232"/>
      <c r="T731" s="1232"/>
      <c r="U731" s="1232"/>
      <c r="V731" s="1973"/>
      <c r="W731" s="108"/>
      <c r="X731" s="108"/>
      <c r="Y731" s="108"/>
      <c r="Z731" s="108"/>
      <c r="AA731" s="457"/>
      <c r="AB731" s="1261"/>
      <c r="AC731" s="1262"/>
      <c r="AD731" s="1263"/>
    </row>
    <row r="732" spans="1:30" ht="13.5" customHeight="1">
      <c r="A732" s="152"/>
      <c r="B732" s="909"/>
      <c r="C732" s="909"/>
      <c r="D732" s="160"/>
      <c r="E732" s="1870"/>
      <c r="F732" s="159"/>
      <c r="G732" s="2201" t="s">
        <v>1423</v>
      </c>
      <c r="H732" s="2201"/>
      <c r="I732" s="2201"/>
      <c r="J732" s="2201"/>
      <c r="K732" s="2201"/>
      <c r="L732" s="2201"/>
      <c r="M732" s="2201"/>
      <c r="N732" s="2201"/>
      <c r="O732" s="2201"/>
      <c r="P732" s="2201"/>
      <c r="Q732" s="2201"/>
      <c r="R732" s="2201"/>
      <c r="S732" s="2201"/>
      <c r="T732" s="2201"/>
      <c r="U732" s="2201"/>
      <c r="V732" s="2201"/>
      <c r="W732" s="2201"/>
      <c r="X732" s="2201"/>
      <c r="Y732" s="2201"/>
      <c r="Z732" s="2201"/>
      <c r="AA732" s="930"/>
      <c r="AB732" s="76"/>
      <c r="AC732" s="77"/>
      <c r="AD732" s="78"/>
    </row>
    <row r="733" spans="1:30" ht="13.5" customHeight="1">
      <c r="A733" s="152"/>
      <c r="B733" s="909"/>
      <c r="C733" s="909"/>
      <c r="D733" s="160"/>
      <c r="E733" s="1870"/>
      <c r="F733" s="159"/>
      <c r="G733" s="734"/>
      <c r="H733" s="1246"/>
      <c r="I733" s="1246"/>
      <c r="J733" s="2202" t="s">
        <v>1292</v>
      </c>
      <c r="K733" s="2202"/>
      <c r="L733" s="2202"/>
      <c r="M733" s="2202"/>
      <c r="N733" s="2202"/>
      <c r="O733" s="2202"/>
      <c r="P733" s="2202"/>
      <c r="Q733" s="734"/>
      <c r="R733" s="734"/>
      <c r="S733" s="931"/>
      <c r="T733" s="931"/>
      <c r="U733" s="931"/>
      <c r="V733" s="931"/>
      <c r="W733" s="931"/>
      <c r="X733" s="931"/>
      <c r="Y733" s="734"/>
      <c r="Z733" s="734"/>
      <c r="AA733" s="930"/>
      <c r="AB733" s="76"/>
      <c r="AC733" s="77"/>
      <c r="AD733" s="78"/>
    </row>
    <row r="734" spans="1:30" s="916" customFormat="1" ht="13.5" customHeight="1">
      <c r="A734" s="152"/>
      <c r="B734" s="909"/>
      <c r="C734" s="909"/>
      <c r="D734" s="160"/>
      <c r="E734" s="1870"/>
      <c r="F734" s="159"/>
      <c r="G734" s="734"/>
      <c r="H734" s="1246"/>
      <c r="I734" s="1246"/>
      <c r="J734" s="2202" t="s">
        <v>1426</v>
      </c>
      <c r="K734" s="2202"/>
      <c r="L734" s="2202"/>
      <c r="M734" s="2202"/>
      <c r="N734" s="2202"/>
      <c r="O734" s="2202"/>
      <c r="P734" s="2202"/>
      <c r="Q734" s="734"/>
      <c r="R734" s="953" t="s">
        <v>1427</v>
      </c>
      <c r="S734" s="2203" t="s">
        <v>1424</v>
      </c>
      <c r="T734" s="2203"/>
      <c r="U734" s="2203"/>
      <c r="V734" s="2203"/>
      <c r="W734" s="2203"/>
      <c r="X734" s="2203"/>
      <c r="Y734" s="2203"/>
      <c r="Z734" s="2203"/>
      <c r="AA734" s="2204"/>
      <c r="AB734" s="76"/>
      <c r="AC734" s="77"/>
      <c r="AD734" s="78"/>
    </row>
    <row r="735" spans="1:30" s="916" customFormat="1" ht="13.5" customHeight="1">
      <c r="A735" s="152"/>
      <c r="B735" s="909"/>
      <c r="C735" s="909"/>
      <c r="D735" s="160"/>
      <c r="E735" s="1870"/>
      <c r="F735" s="159"/>
      <c r="G735" s="734"/>
      <c r="H735" s="1246"/>
      <c r="I735" s="1246"/>
      <c r="J735" s="2206" t="s">
        <v>1425</v>
      </c>
      <c r="K735" s="2206"/>
      <c r="L735" s="2206"/>
      <c r="M735" s="2206"/>
      <c r="N735" s="2206"/>
      <c r="O735" s="2206"/>
      <c r="P735" s="2206"/>
      <c r="Q735" s="734"/>
      <c r="R735" s="953"/>
      <c r="S735" s="2203"/>
      <c r="T735" s="2203"/>
      <c r="U735" s="2203"/>
      <c r="V735" s="2203"/>
      <c r="W735" s="2203"/>
      <c r="X735" s="2203"/>
      <c r="Y735" s="2203"/>
      <c r="Z735" s="2203"/>
      <c r="AA735" s="2204"/>
      <c r="AB735" s="76"/>
      <c r="AC735" s="77"/>
      <c r="AD735" s="78"/>
    </row>
    <row r="736" spans="1:30" s="916" customFormat="1">
      <c r="A736" s="152"/>
      <c r="B736" s="909"/>
      <c r="C736" s="909"/>
      <c r="D736" s="160"/>
      <c r="E736" s="1870"/>
      <c r="F736" s="159"/>
      <c r="G736" s="734"/>
      <c r="H736" s="1374"/>
      <c r="I736" s="1375"/>
      <c r="J736" s="2106" t="s">
        <v>715</v>
      </c>
      <c r="K736" s="2107"/>
      <c r="L736" s="2107"/>
      <c r="M736" s="2107"/>
      <c r="N736" s="2107"/>
      <c r="O736" s="2107"/>
      <c r="P736" s="2108"/>
      <c r="Q736" s="734"/>
      <c r="R736" s="930"/>
      <c r="S736" s="2203"/>
      <c r="T736" s="2203"/>
      <c r="U736" s="2203"/>
      <c r="V736" s="2203"/>
      <c r="W736" s="2203"/>
      <c r="X736" s="2203"/>
      <c r="Y736" s="2203"/>
      <c r="Z736" s="2203"/>
      <c r="AA736" s="2204"/>
      <c r="AB736" s="76"/>
      <c r="AC736" s="77"/>
      <c r="AD736" s="78"/>
    </row>
    <row r="737" spans="1:30" s="916" customFormat="1">
      <c r="A737" s="152"/>
      <c r="B737" s="909"/>
      <c r="C737" s="909"/>
      <c r="D737" s="160"/>
      <c r="E737" s="1870"/>
      <c r="F737" s="159"/>
      <c r="G737" s="734"/>
      <c r="H737" s="1377"/>
      <c r="I737" s="1378"/>
      <c r="J737" s="951" t="s">
        <v>1417</v>
      </c>
      <c r="K737" s="2231"/>
      <c r="L737" s="2231"/>
      <c r="M737" s="2231"/>
      <c r="N737" s="2231"/>
      <c r="O737" s="2231"/>
      <c r="P737" s="952" t="s">
        <v>1318</v>
      </c>
      <c r="Q737" s="954"/>
      <c r="R737" s="954"/>
      <c r="S737" s="2205"/>
      <c r="T737" s="2205"/>
      <c r="U737" s="2205"/>
      <c r="V737" s="2205"/>
      <c r="W737" s="2205"/>
      <c r="X737" s="2205"/>
      <c r="Y737" s="2205"/>
      <c r="Z737" s="2205"/>
      <c r="AA737" s="1124"/>
      <c r="AB737" s="76"/>
      <c r="AC737" s="77"/>
      <c r="AD737" s="78"/>
    </row>
    <row r="738" spans="1:30" s="916" customFormat="1">
      <c r="A738" s="152"/>
      <c r="B738" s="909"/>
      <c r="C738" s="909"/>
      <c r="D738" s="160"/>
      <c r="E738" s="1870"/>
      <c r="F738" s="159"/>
      <c r="G738" s="108"/>
      <c r="H738" s="108"/>
      <c r="I738" s="108"/>
      <c r="J738" s="108"/>
      <c r="K738" s="108"/>
      <c r="L738" s="108"/>
      <c r="M738" s="108"/>
      <c r="N738" s="108"/>
      <c r="O738" s="108"/>
      <c r="P738" s="108"/>
      <c r="Q738" s="108"/>
      <c r="R738" s="108"/>
      <c r="S738" s="108"/>
      <c r="T738" s="108"/>
      <c r="U738" s="108"/>
      <c r="V738" s="108"/>
      <c r="W738" s="108"/>
      <c r="X738" s="108"/>
      <c r="Y738" s="108"/>
      <c r="Z738" s="108"/>
      <c r="AA738" s="457"/>
      <c r="AB738" s="76"/>
      <c r="AC738" s="77"/>
      <c r="AD738" s="78"/>
    </row>
    <row r="739" spans="1:30" s="755" customFormat="1" ht="5.25" customHeight="1">
      <c r="A739" s="152"/>
      <c r="B739" s="909"/>
      <c r="C739" s="909"/>
      <c r="D739" s="160"/>
      <c r="E739" s="905"/>
      <c r="F739" s="159"/>
      <c r="G739" s="108"/>
      <c r="H739" s="108"/>
      <c r="I739" s="108"/>
      <c r="J739" s="108"/>
      <c r="K739" s="108"/>
      <c r="L739" s="108"/>
      <c r="M739" s="108"/>
      <c r="N739" s="108"/>
      <c r="O739" s="108"/>
      <c r="P739" s="108"/>
      <c r="Q739" s="108"/>
      <c r="R739" s="108"/>
      <c r="S739" s="108"/>
      <c r="T739" s="108"/>
      <c r="U739" s="108"/>
      <c r="V739" s="108"/>
      <c r="W739" s="108"/>
      <c r="X739" s="108"/>
      <c r="Y739" s="108"/>
      <c r="Z739" s="108"/>
      <c r="AA739" s="457"/>
      <c r="AB739" s="76"/>
      <c r="AC739" s="77"/>
      <c r="AD739" s="78"/>
    </row>
    <row r="740" spans="1:30" ht="5.25" customHeight="1">
      <c r="A740" s="152"/>
      <c r="B740" s="593"/>
      <c r="C740" s="593"/>
      <c r="D740" s="160"/>
      <c r="E740" s="69"/>
      <c r="F740" s="159"/>
      <c r="G740" s="108"/>
      <c r="H740" s="108"/>
      <c r="I740" s="108"/>
      <c r="J740" s="108"/>
      <c r="K740" s="108"/>
      <c r="L740" s="108"/>
      <c r="M740" s="108"/>
      <c r="N740" s="108"/>
      <c r="O740" s="108"/>
      <c r="P740" s="108"/>
      <c r="Q740" s="108"/>
      <c r="R740" s="108"/>
      <c r="S740" s="108"/>
      <c r="T740" s="108"/>
      <c r="U740" s="108"/>
      <c r="V740" s="108"/>
      <c r="W740" s="108"/>
      <c r="X740" s="108"/>
      <c r="Y740" s="108"/>
      <c r="Z740" s="108"/>
      <c r="AA740" s="457"/>
      <c r="AB740" s="76"/>
      <c r="AC740" s="77"/>
      <c r="AD740" s="78"/>
    </row>
    <row r="741" spans="1:30" ht="13.5" customHeight="1">
      <c r="A741" s="152"/>
      <c r="B741" s="593"/>
      <c r="C741" s="593"/>
      <c r="D741" s="160" t="s">
        <v>358</v>
      </c>
      <c r="E741" s="1870" t="s">
        <v>1286</v>
      </c>
      <c r="F741" s="159"/>
      <c r="G741" s="1268" t="s">
        <v>71</v>
      </c>
      <c r="H741" s="1268"/>
      <c r="I741" s="1268"/>
      <c r="J741" s="1268"/>
      <c r="K741" s="1268"/>
      <c r="L741" s="1268"/>
      <c r="M741" s="1600"/>
      <c r="N741" s="1227" t="s">
        <v>739</v>
      </c>
      <c r="O741" s="1228"/>
      <c r="P741" s="1228"/>
      <c r="Q741" s="1228"/>
      <c r="R741" s="1228"/>
      <c r="S741" s="1228"/>
      <c r="T741" s="1228"/>
      <c r="U741" s="1228"/>
      <c r="V741" s="1972"/>
      <c r="W741" s="108"/>
      <c r="X741" s="108"/>
      <c r="Y741" s="108"/>
      <c r="Z741" s="108"/>
      <c r="AA741" s="457"/>
      <c r="AB741" s="1261" t="s">
        <v>558</v>
      </c>
      <c r="AC741" s="1262"/>
      <c r="AD741" s="1263"/>
    </row>
    <row r="742" spans="1:30">
      <c r="A742" s="152"/>
      <c r="B742" s="593"/>
      <c r="C742" s="593"/>
      <c r="D742" s="160"/>
      <c r="E742" s="1870"/>
      <c r="F742" s="159"/>
      <c r="G742" s="1268"/>
      <c r="H742" s="1268"/>
      <c r="I742" s="1268"/>
      <c r="J742" s="1268"/>
      <c r="K742" s="1268"/>
      <c r="L742" s="1268"/>
      <c r="M742" s="1600"/>
      <c r="N742" s="1231"/>
      <c r="O742" s="1232"/>
      <c r="P742" s="1232"/>
      <c r="Q742" s="1232"/>
      <c r="R742" s="1232"/>
      <c r="S742" s="1232"/>
      <c r="T742" s="1232"/>
      <c r="U742" s="1232"/>
      <c r="V742" s="1973"/>
      <c r="W742" s="108"/>
      <c r="X742" s="108"/>
      <c r="Y742" s="108"/>
      <c r="Z742" s="108"/>
      <c r="AA742" s="457"/>
      <c r="AB742" s="1261"/>
      <c r="AC742" s="1262"/>
      <c r="AD742" s="1263"/>
    </row>
    <row r="743" spans="1:30">
      <c r="A743" s="152"/>
      <c r="B743" s="593"/>
      <c r="C743" s="593"/>
      <c r="D743" s="160"/>
      <c r="E743" s="1870"/>
      <c r="F743" s="159"/>
      <c r="G743" s="108"/>
      <c r="H743" s="108"/>
      <c r="I743" s="108"/>
      <c r="J743" s="108"/>
      <c r="K743" s="108"/>
      <c r="L743" s="108"/>
      <c r="M743" s="108"/>
      <c r="N743" s="108"/>
      <c r="O743" s="108"/>
      <c r="P743" s="108"/>
      <c r="Q743" s="108"/>
      <c r="R743" s="108"/>
      <c r="S743" s="108"/>
      <c r="T743" s="108"/>
      <c r="U743" s="108"/>
      <c r="V743" s="108"/>
      <c r="W743" s="108"/>
      <c r="X743" s="108"/>
      <c r="Y743" s="108"/>
      <c r="Z743" s="108"/>
      <c r="AA743" s="457"/>
      <c r="AB743" s="76"/>
      <c r="AC743" s="77"/>
      <c r="AD743" s="78"/>
    </row>
    <row r="744" spans="1:30" ht="4.5" customHeight="1">
      <c r="A744" s="152"/>
      <c r="B744" s="593"/>
      <c r="C744" s="593"/>
      <c r="D744" s="160"/>
      <c r="E744" s="588"/>
      <c r="F744" s="159"/>
      <c r="G744" s="108"/>
      <c r="H744" s="108"/>
      <c r="I744" s="108"/>
      <c r="J744" s="108"/>
      <c r="K744" s="108"/>
      <c r="L744" s="108"/>
      <c r="M744" s="108"/>
      <c r="N744" s="108"/>
      <c r="O744" s="108"/>
      <c r="P744" s="108"/>
      <c r="Q744" s="108"/>
      <c r="R744" s="108"/>
      <c r="S744" s="108"/>
      <c r="T744" s="108"/>
      <c r="U744" s="108"/>
      <c r="V744" s="108"/>
      <c r="W744" s="108"/>
      <c r="X744" s="108"/>
      <c r="Y744" s="108"/>
      <c r="Z744" s="108"/>
      <c r="AA744" s="457"/>
      <c r="AB744" s="76"/>
      <c r="AC744" s="77"/>
      <c r="AD744" s="78"/>
    </row>
    <row r="745" spans="1:30" ht="13.5" customHeight="1">
      <c r="A745" s="1870" t="s">
        <v>1287</v>
      </c>
      <c r="B745" s="593">
        <v>43</v>
      </c>
      <c r="C745" s="1264" t="s">
        <v>1288</v>
      </c>
      <c r="D745" s="160" t="s">
        <v>358</v>
      </c>
      <c r="E745" s="1870" t="s">
        <v>1289</v>
      </c>
      <c r="F745" s="159"/>
      <c r="G745" s="1268" t="s">
        <v>71</v>
      </c>
      <c r="H745" s="1268"/>
      <c r="I745" s="1268"/>
      <c r="J745" s="1268"/>
      <c r="K745" s="1268"/>
      <c r="L745" s="1268"/>
      <c r="M745" s="1600"/>
      <c r="N745" s="1227" t="s">
        <v>154</v>
      </c>
      <c r="O745" s="1228"/>
      <c r="P745" s="1228"/>
      <c r="Q745" s="1228"/>
      <c r="R745" s="1228"/>
      <c r="S745" s="1228"/>
      <c r="T745" s="1228"/>
      <c r="U745" s="1228"/>
      <c r="V745" s="1972"/>
      <c r="W745" s="108"/>
      <c r="X745" s="108"/>
      <c r="Y745" s="108"/>
      <c r="Z745" s="108"/>
      <c r="AA745" s="457"/>
      <c r="AB745" s="1261" t="s">
        <v>558</v>
      </c>
      <c r="AC745" s="1262"/>
      <c r="AD745" s="1263"/>
    </row>
    <row r="746" spans="1:30">
      <c r="A746" s="1870"/>
      <c r="B746" s="593"/>
      <c r="C746" s="1264"/>
      <c r="D746" s="160"/>
      <c r="E746" s="1870"/>
      <c r="F746" s="159"/>
      <c r="G746" s="1268"/>
      <c r="H746" s="1268"/>
      <c r="I746" s="1268"/>
      <c r="J746" s="1268"/>
      <c r="K746" s="1268"/>
      <c r="L746" s="1268"/>
      <c r="M746" s="1600"/>
      <c r="N746" s="1231"/>
      <c r="O746" s="1232"/>
      <c r="P746" s="1232"/>
      <c r="Q746" s="1232"/>
      <c r="R746" s="1232"/>
      <c r="S746" s="1232"/>
      <c r="T746" s="1232"/>
      <c r="U746" s="1232"/>
      <c r="V746" s="1973"/>
      <c r="W746" s="108"/>
      <c r="X746" s="108"/>
      <c r="Y746" s="108"/>
      <c r="Z746" s="108"/>
      <c r="AA746" s="457"/>
      <c r="AB746" s="1261"/>
      <c r="AC746" s="1262"/>
      <c r="AD746" s="1263"/>
    </row>
    <row r="747" spans="1:30">
      <c r="A747" s="1870"/>
      <c r="B747" s="593"/>
      <c r="C747" s="1264"/>
      <c r="D747" s="160"/>
      <c r="E747" s="69"/>
      <c r="F747" s="159"/>
      <c r="G747" s="108"/>
      <c r="H747" s="108"/>
      <c r="I747" s="108"/>
      <c r="J747" s="108"/>
      <c r="K747" s="108"/>
      <c r="L747" s="108"/>
      <c r="M747" s="108"/>
      <c r="N747" s="108"/>
      <c r="O747" s="108"/>
      <c r="P747" s="108"/>
      <c r="Q747" s="108"/>
      <c r="R747" s="108"/>
      <c r="S747" s="108"/>
      <c r="T747" s="108"/>
      <c r="U747" s="108"/>
      <c r="V747" s="108"/>
      <c r="W747" s="108"/>
      <c r="X747" s="108"/>
      <c r="Y747" s="108"/>
      <c r="Z747" s="108"/>
      <c r="AA747" s="457"/>
      <c r="AB747" s="76"/>
      <c r="AC747" s="77"/>
      <c r="AD747" s="78"/>
    </row>
    <row r="748" spans="1:30" ht="13.5" customHeight="1">
      <c r="A748" s="1870"/>
      <c r="B748" s="593"/>
      <c r="C748" s="1264"/>
      <c r="D748" s="160"/>
      <c r="E748" s="69"/>
      <c r="F748" s="159"/>
      <c r="G748" s="2215" t="s">
        <v>710</v>
      </c>
      <c r="H748" s="2215"/>
      <c r="I748" s="2215"/>
      <c r="J748" s="2215"/>
      <c r="K748" s="2215"/>
      <c r="L748" s="2215"/>
      <c r="M748" s="2215"/>
      <c r="N748" s="2215"/>
      <c r="O748" s="2215"/>
      <c r="P748" s="2215"/>
      <c r="Q748" s="2215"/>
      <c r="R748" s="2215"/>
      <c r="S748" s="2215"/>
      <c r="T748" s="2215"/>
      <c r="U748" s="2215"/>
      <c r="V748" s="2215"/>
      <c r="W748" s="2215"/>
      <c r="X748" s="2215"/>
      <c r="Y748" s="2215"/>
      <c r="Z748" s="2215"/>
      <c r="AA748" s="457"/>
      <c r="AB748" s="76"/>
      <c r="AC748" s="77"/>
      <c r="AD748" s="78"/>
    </row>
    <row r="749" spans="1:30">
      <c r="A749" s="1870"/>
      <c r="B749" s="593"/>
      <c r="C749" s="581"/>
      <c r="D749" s="160"/>
      <c r="E749" s="69"/>
      <c r="F749" s="159"/>
      <c r="G749" s="2019"/>
      <c r="H749" s="2019"/>
      <c r="I749" s="2019"/>
      <c r="J749" s="2019"/>
      <c r="K749" s="2019"/>
      <c r="L749" s="2019"/>
      <c r="M749" s="2019"/>
      <c r="N749" s="2019"/>
      <c r="O749" s="2019"/>
      <c r="P749" s="2019"/>
      <c r="Q749" s="2019"/>
      <c r="R749" s="2019"/>
      <c r="S749" s="2019"/>
      <c r="T749" s="2019"/>
      <c r="U749" s="2019"/>
      <c r="V749" s="2019"/>
      <c r="W749" s="2019"/>
      <c r="X749" s="2019"/>
      <c r="Y749" s="2019"/>
      <c r="Z749" s="2019"/>
      <c r="AA749" s="457"/>
      <c r="AB749" s="76"/>
      <c r="AC749" s="77"/>
      <c r="AD749" s="78"/>
    </row>
    <row r="750" spans="1:30">
      <c r="A750" s="1870"/>
      <c r="B750" s="593"/>
      <c r="C750" s="581"/>
      <c r="D750" s="160"/>
      <c r="E750" s="69"/>
      <c r="F750" s="159"/>
      <c r="G750" s="1984" t="s">
        <v>1016</v>
      </c>
      <c r="H750" s="2005"/>
      <c r="I750" s="2005"/>
      <c r="J750" s="2005"/>
      <c r="K750" s="2005"/>
      <c r="L750" s="2005"/>
      <c r="M750" s="2005"/>
      <c r="N750" s="2005"/>
      <c r="O750" s="2005"/>
      <c r="P750" s="2005"/>
      <c r="Q750" s="2005"/>
      <c r="R750" s="2005"/>
      <c r="S750" s="2005"/>
      <c r="T750" s="2005"/>
      <c r="U750" s="2005"/>
      <c r="V750" s="2005"/>
      <c r="W750" s="2005"/>
      <c r="X750" s="2005"/>
      <c r="Y750" s="2005"/>
      <c r="Z750" s="2006"/>
      <c r="AA750" s="457"/>
      <c r="AB750" s="76"/>
      <c r="AC750" s="77"/>
      <c r="AD750" s="78"/>
    </row>
    <row r="751" spans="1:30">
      <c r="A751" s="1870"/>
      <c r="B751" s="593"/>
      <c r="C751" s="581"/>
      <c r="D751" s="160"/>
      <c r="E751" s="69"/>
      <c r="F751" s="159"/>
      <c r="G751" s="2095"/>
      <c r="H751" s="2096"/>
      <c r="I751" s="2096"/>
      <c r="J751" s="2096"/>
      <c r="K751" s="2096"/>
      <c r="L751" s="2096"/>
      <c r="M751" s="2096"/>
      <c r="N751" s="2096"/>
      <c r="O751" s="2096"/>
      <c r="P751" s="2096"/>
      <c r="Q751" s="2096"/>
      <c r="R751" s="2096"/>
      <c r="S751" s="2096"/>
      <c r="T751" s="2096"/>
      <c r="U751" s="2096"/>
      <c r="V751" s="2096"/>
      <c r="W751" s="2096"/>
      <c r="X751" s="2096"/>
      <c r="Y751" s="2096"/>
      <c r="Z751" s="2097"/>
      <c r="AA751" s="457"/>
      <c r="AB751" s="76"/>
      <c r="AC751" s="77"/>
      <c r="AD751" s="78"/>
    </row>
    <row r="752" spans="1:30">
      <c r="A752" s="588"/>
      <c r="B752" s="593"/>
      <c r="C752" s="581"/>
      <c r="D752" s="160"/>
      <c r="E752" s="69"/>
      <c r="F752" s="159"/>
      <c r="G752" s="2007"/>
      <c r="H752" s="2008"/>
      <c r="I752" s="2008"/>
      <c r="J752" s="2008"/>
      <c r="K752" s="2008"/>
      <c r="L752" s="2008"/>
      <c r="M752" s="2008"/>
      <c r="N752" s="2008"/>
      <c r="O752" s="2008"/>
      <c r="P752" s="2008"/>
      <c r="Q752" s="2008"/>
      <c r="R752" s="2008"/>
      <c r="S752" s="2008"/>
      <c r="T752" s="2008"/>
      <c r="U752" s="2008"/>
      <c r="V752" s="2008"/>
      <c r="W752" s="2008"/>
      <c r="X752" s="2008"/>
      <c r="Y752" s="2008"/>
      <c r="Z752" s="2009"/>
      <c r="AA752" s="457"/>
      <c r="AB752" s="76"/>
      <c r="AC752" s="77"/>
      <c r="AD752" s="78"/>
    </row>
    <row r="753" spans="1:30">
      <c r="A753" s="588"/>
      <c r="B753" s="593"/>
      <c r="C753" s="581"/>
      <c r="D753" s="160"/>
      <c r="E753" s="69"/>
      <c r="F753" s="159"/>
      <c r="G753" s="108"/>
      <c r="H753" s="108"/>
      <c r="I753" s="108"/>
      <c r="J753" s="108"/>
      <c r="K753" s="108"/>
      <c r="L753" s="108"/>
      <c r="M753" s="108"/>
      <c r="N753" s="108"/>
      <c r="O753" s="108"/>
      <c r="P753" s="108"/>
      <c r="Q753" s="108"/>
      <c r="R753" s="108"/>
      <c r="S753" s="108"/>
      <c r="T753" s="108"/>
      <c r="U753" s="108"/>
      <c r="V753" s="108"/>
      <c r="W753" s="108"/>
      <c r="X753" s="108"/>
      <c r="Y753" s="108"/>
      <c r="Z753" s="108"/>
      <c r="AA753" s="457"/>
      <c r="AB753" s="76"/>
      <c r="AC753" s="77"/>
      <c r="AD753" s="78"/>
    </row>
    <row r="754" spans="1:30" ht="13.5" customHeight="1">
      <c r="A754" s="588"/>
      <c r="B754" s="593"/>
      <c r="C754" s="581"/>
      <c r="D754" s="160" t="s">
        <v>358</v>
      </c>
      <c r="E754" s="1870" t="s">
        <v>1290</v>
      </c>
      <c r="F754" s="159"/>
      <c r="G754" s="1268" t="s">
        <v>71</v>
      </c>
      <c r="H754" s="1268"/>
      <c r="I754" s="1268"/>
      <c r="J754" s="1268"/>
      <c r="K754" s="1268"/>
      <c r="L754" s="1268"/>
      <c r="M754" s="1600"/>
      <c r="N754" s="1227" t="s">
        <v>154</v>
      </c>
      <c r="O754" s="1228"/>
      <c r="P754" s="1228"/>
      <c r="Q754" s="1228"/>
      <c r="R754" s="1228"/>
      <c r="S754" s="1228"/>
      <c r="T754" s="1228"/>
      <c r="U754" s="1228"/>
      <c r="V754" s="1972"/>
      <c r="W754" s="108"/>
      <c r="X754" s="108"/>
      <c r="Y754" s="108"/>
      <c r="Z754" s="108"/>
      <c r="AA754" s="457"/>
      <c r="AB754" s="1261" t="s">
        <v>558</v>
      </c>
      <c r="AC754" s="1262"/>
      <c r="AD754" s="1263"/>
    </row>
    <row r="755" spans="1:30">
      <c r="A755" s="152"/>
      <c r="B755" s="593"/>
      <c r="C755" s="581"/>
      <c r="D755" s="160"/>
      <c r="E755" s="1870"/>
      <c r="F755" s="159"/>
      <c r="G755" s="1268"/>
      <c r="H755" s="1268"/>
      <c r="I755" s="1268"/>
      <c r="J755" s="1268"/>
      <c r="K755" s="1268"/>
      <c r="L755" s="1268"/>
      <c r="M755" s="1600"/>
      <c r="N755" s="1231"/>
      <c r="O755" s="1232"/>
      <c r="P755" s="1232"/>
      <c r="Q755" s="1232"/>
      <c r="R755" s="1232"/>
      <c r="S755" s="1232"/>
      <c r="T755" s="1232"/>
      <c r="U755" s="1232"/>
      <c r="V755" s="1973"/>
      <c r="W755" s="108"/>
      <c r="X755" s="108"/>
      <c r="Y755" s="108"/>
      <c r="Z755" s="108"/>
      <c r="AA755" s="457"/>
      <c r="AB755" s="1261"/>
      <c r="AC755" s="1262"/>
      <c r="AD755" s="1263"/>
    </row>
    <row r="756" spans="1:30">
      <c r="A756" s="152"/>
      <c r="B756" s="593"/>
      <c r="C756" s="593"/>
      <c r="D756" s="160"/>
      <c r="E756" s="1870"/>
      <c r="F756" s="466"/>
      <c r="G756" s="620" t="s">
        <v>711</v>
      </c>
      <c r="H756" s="620"/>
      <c r="I756" s="636"/>
      <c r="J756" s="636"/>
      <c r="K756" s="494"/>
      <c r="L756" s="494"/>
      <c r="M756" s="494"/>
      <c r="N756" s="494"/>
      <c r="O756" s="494"/>
      <c r="P756" s="494"/>
      <c r="Q756" s="494"/>
      <c r="R756" s="494"/>
      <c r="S756" s="494"/>
      <c r="T756" s="494"/>
      <c r="U756" s="494"/>
      <c r="V756" s="494"/>
      <c r="W756" s="494"/>
      <c r="X756" s="494"/>
      <c r="Y756" s="494"/>
      <c r="Z756" s="494"/>
      <c r="AA756" s="495"/>
      <c r="AB756" s="309"/>
      <c r="AC756" s="310"/>
      <c r="AD756" s="311"/>
    </row>
    <row r="757" spans="1:30" ht="13.5" customHeight="1">
      <c r="A757" s="152"/>
      <c r="B757" s="593"/>
      <c r="C757" s="593"/>
      <c r="D757" s="160"/>
      <c r="E757" s="1870"/>
      <c r="F757" s="159"/>
      <c r="G757" s="1142"/>
      <c r="H757" s="1144"/>
      <c r="I757" s="2207" t="s">
        <v>712</v>
      </c>
      <c r="J757" s="2208"/>
      <c r="K757" s="2208"/>
      <c r="L757" s="2208"/>
      <c r="M757" s="2208"/>
      <c r="N757" s="2208"/>
      <c r="O757" s="2208"/>
      <c r="P757" s="2208"/>
      <c r="Q757" s="2208"/>
      <c r="R757" s="2208"/>
      <c r="S757" s="634"/>
      <c r="T757" s="634"/>
      <c r="U757" s="634"/>
      <c r="V757" s="634"/>
      <c r="W757" s="634"/>
      <c r="X757" s="312"/>
      <c r="Y757" s="599"/>
      <c r="Z757" s="599"/>
      <c r="AA757" s="457"/>
      <c r="AB757" s="76"/>
      <c r="AC757" s="77"/>
      <c r="AD757" s="78"/>
    </row>
    <row r="758" spans="1:30" ht="13.5" customHeight="1">
      <c r="A758" s="152"/>
      <c r="B758" s="593"/>
      <c r="C758" s="593"/>
      <c r="D758" s="160"/>
      <c r="E758" s="1870"/>
      <c r="F758" s="159"/>
      <c r="G758" s="1142" t="s">
        <v>226</v>
      </c>
      <c r="H758" s="1144"/>
      <c r="I758" s="2207" t="s">
        <v>713</v>
      </c>
      <c r="J758" s="2208"/>
      <c r="K758" s="2208"/>
      <c r="L758" s="2208"/>
      <c r="M758" s="2208"/>
      <c r="N758" s="313" t="s">
        <v>1291</v>
      </c>
      <c r="O758" s="2209"/>
      <c r="P758" s="2209"/>
      <c r="Q758" s="2209"/>
      <c r="R758" s="2209"/>
      <c r="S758" s="2209"/>
      <c r="T758" s="2209"/>
      <c r="U758" s="2209"/>
      <c r="V758" s="2209"/>
      <c r="W758" s="2209"/>
      <c r="X758" s="312" t="s">
        <v>914</v>
      </c>
      <c r="Y758" s="599"/>
      <c r="Z758" s="599"/>
      <c r="AA758" s="457"/>
      <c r="AB758" s="76"/>
      <c r="AC758" s="77"/>
      <c r="AD758" s="78"/>
    </row>
    <row r="759" spans="1:30" ht="13.5" customHeight="1">
      <c r="A759" s="152"/>
      <c r="B759" s="593"/>
      <c r="C759" s="593"/>
      <c r="D759" s="160"/>
      <c r="E759" s="1870"/>
      <c r="F759" s="159"/>
      <c r="G759" s="1142" t="s">
        <v>226</v>
      </c>
      <c r="H759" s="1144"/>
      <c r="I759" s="2207" t="s">
        <v>714</v>
      </c>
      <c r="J759" s="2208"/>
      <c r="K759" s="313" t="s">
        <v>1291</v>
      </c>
      <c r="L759" s="2209"/>
      <c r="M759" s="2209"/>
      <c r="N759" s="2209"/>
      <c r="O759" s="2209"/>
      <c r="P759" s="2209"/>
      <c r="Q759" s="2209"/>
      <c r="R759" s="2209"/>
      <c r="S759" s="2209"/>
      <c r="T759" s="2209"/>
      <c r="U759" s="2209"/>
      <c r="V759" s="2209"/>
      <c r="W759" s="2209"/>
      <c r="X759" s="312" t="s">
        <v>914</v>
      </c>
      <c r="Y759" s="108"/>
      <c r="Z759" s="108"/>
      <c r="AA759" s="457"/>
      <c r="AB759" s="76"/>
      <c r="AC759" s="77"/>
      <c r="AD759" s="78"/>
    </row>
    <row r="760" spans="1:30" s="755" customFormat="1" ht="13.5" customHeight="1">
      <c r="A760" s="152"/>
      <c r="B760" s="748"/>
      <c r="C760" s="748"/>
      <c r="D760" s="160"/>
      <c r="E760" s="768"/>
      <c r="F760" s="466"/>
      <c r="N760" s="2213"/>
      <c r="O760" s="2213"/>
      <c r="P760" s="2213"/>
      <c r="Q760" s="2213"/>
      <c r="R760" s="2213"/>
      <c r="S760" s="2213"/>
      <c r="T760" s="2213"/>
      <c r="U760" s="2213"/>
      <c r="V760" s="2213"/>
      <c r="W760" s="2213"/>
      <c r="X760" s="2213"/>
      <c r="Y760" s="2213"/>
      <c r="Z760" s="2213"/>
      <c r="AA760" s="2214"/>
      <c r="AB760" s="309"/>
      <c r="AC760" s="310"/>
      <c r="AD760" s="311"/>
    </row>
    <row r="761" spans="1:30" ht="14.25" customHeight="1">
      <c r="A761" s="152"/>
      <c r="B761" s="593"/>
      <c r="C761" s="593"/>
      <c r="D761" s="160"/>
      <c r="E761" s="588"/>
      <c r="F761" s="466"/>
      <c r="G761" s="560" t="s">
        <v>95</v>
      </c>
      <c r="N761" s="2213"/>
      <c r="O761" s="2213"/>
      <c r="P761" s="2213"/>
      <c r="Q761" s="2213"/>
      <c r="R761" s="2213"/>
      <c r="S761" s="2213"/>
      <c r="T761" s="2213"/>
      <c r="U761" s="2213"/>
      <c r="V761" s="2213"/>
      <c r="W761" s="2213"/>
      <c r="X761" s="2213"/>
      <c r="Y761" s="2213"/>
      <c r="Z761" s="2213"/>
      <c r="AA761" s="2214"/>
      <c r="AB761" s="309"/>
      <c r="AC761" s="310"/>
      <c r="AD761" s="311"/>
    </row>
    <row r="762" spans="1:30">
      <c r="A762" s="152"/>
      <c r="B762" s="593"/>
      <c r="C762" s="593"/>
      <c r="D762" s="160"/>
      <c r="E762" s="588"/>
      <c r="F762" s="159"/>
      <c r="G762" s="1142"/>
      <c r="H762" s="1144"/>
      <c r="I762" s="2210" t="s">
        <v>1292</v>
      </c>
      <c r="J762" s="2211"/>
      <c r="K762" s="2211"/>
      <c r="L762" s="2211"/>
      <c r="M762" s="2211"/>
      <c r="N762" s="2211"/>
      <c r="O762" s="2212"/>
      <c r="P762" s="1142"/>
      <c r="Q762" s="1144"/>
      <c r="R762" s="2210" t="s">
        <v>98</v>
      </c>
      <c r="S762" s="2211"/>
      <c r="T762" s="2211"/>
      <c r="U762" s="2211"/>
      <c r="V762" s="2211"/>
      <c r="W762" s="2211"/>
      <c r="X762" s="2212"/>
      <c r="Y762" s="601"/>
      <c r="Z762" s="601"/>
      <c r="AA762" s="457"/>
      <c r="AB762" s="76"/>
      <c r="AC762" s="77"/>
      <c r="AD762" s="78"/>
    </row>
    <row r="763" spans="1:30">
      <c r="A763" s="152"/>
      <c r="B763" s="593"/>
      <c r="C763" s="593"/>
      <c r="D763" s="160"/>
      <c r="E763" s="588"/>
      <c r="F763" s="159"/>
      <c r="G763" s="1142"/>
      <c r="H763" s="1144"/>
      <c r="I763" s="2210" t="s">
        <v>96</v>
      </c>
      <c r="J763" s="2211"/>
      <c r="K763" s="2211"/>
      <c r="L763" s="2211"/>
      <c r="M763" s="2211"/>
      <c r="N763" s="2211"/>
      <c r="O763" s="2212"/>
      <c r="P763" s="1142"/>
      <c r="Q763" s="1144"/>
      <c r="R763" s="2210" t="s">
        <v>99</v>
      </c>
      <c r="S763" s="2211"/>
      <c r="T763" s="2211"/>
      <c r="U763" s="2211"/>
      <c r="V763" s="2211"/>
      <c r="W763" s="2211"/>
      <c r="X763" s="2212"/>
      <c r="Y763" s="601"/>
      <c r="Z763" s="601"/>
      <c r="AA763" s="457"/>
      <c r="AB763" s="76"/>
      <c r="AC763" s="77"/>
      <c r="AD763" s="78"/>
    </row>
    <row r="764" spans="1:30">
      <c r="A764" s="152"/>
      <c r="B764" s="593"/>
      <c r="C764" s="593"/>
      <c r="D764" s="160"/>
      <c r="E764" s="588"/>
      <c r="F764" s="159"/>
      <c r="G764" s="1142"/>
      <c r="H764" s="1144"/>
      <c r="I764" s="2210" t="s">
        <v>97</v>
      </c>
      <c r="J764" s="2211"/>
      <c r="K764" s="2211"/>
      <c r="L764" s="2211"/>
      <c r="M764" s="2211"/>
      <c r="N764" s="2211"/>
      <c r="O764" s="2212"/>
      <c r="P764" s="1374"/>
      <c r="Q764" s="1501"/>
      <c r="R764" s="2225" t="s">
        <v>715</v>
      </c>
      <c r="S764" s="2226"/>
      <c r="T764" s="2226"/>
      <c r="U764" s="2226"/>
      <c r="V764" s="2226"/>
      <c r="W764" s="2226"/>
      <c r="X764" s="2227"/>
      <c r="Y764" s="601"/>
      <c r="Z764" s="601"/>
      <c r="AA764" s="457"/>
      <c r="AB764" s="76"/>
      <c r="AC764" s="77"/>
      <c r="AD764" s="78"/>
    </row>
    <row r="765" spans="1:30">
      <c r="A765" s="152"/>
      <c r="B765" s="593"/>
      <c r="C765" s="593"/>
      <c r="D765" s="160"/>
      <c r="E765" s="588"/>
      <c r="F765" s="159"/>
      <c r="G765" s="2228"/>
      <c r="H765" s="2228"/>
      <c r="I765" s="2229"/>
      <c r="J765" s="2229"/>
      <c r="K765" s="2229"/>
      <c r="L765" s="2229"/>
      <c r="M765" s="2229"/>
      <c r="N765" s="2229"/>
      <c r="O765" s="2230"/>
      <c r="P765" s="1377"/>
      <c r="Q765" s="1545"/>
      <c r="R765" s="429" t="s">
        <v>1247</v>
      </c>
      <c r="S765" s="2231"/>
      <c r="T765" s="2231"/>
      <c r="U765" s="2231"/>
      <c r="V765" s="2231"/>
      <c r="W765" s="2231"/>
      <c r="X765" s="430" t="s">
        <v>1248</v>
      </c>
      <c r="Y765" s="601"/>
      <c r="Z765" s="601"/>
      <c r="AA765" s="457"/>
      <c r="AB765" s="76"/>
      <c r="AC765" s="77"/>
      <c r="AD765" s="78"/>
    </row>
    <row r="766" spans="1:30" s="916" customFormat="1">
      <c r="A766" s="152"/>
      <c r="B766" s="909"/>
      <c r="C766" s="909"/>
      <c r="D766" s="160"/>
      <c r="E766" s="905"/>
      <c r="F766" s="159"/>
      <c r="G766" s="921"/>
      <c r="H766" s="921"/>
      <c r="I766" s="921"/>
      <c r="J766" s="921"/>
      <c r="K766" s="921"/>
      <c r="L766" s="921"/>
      <c r="M766" s="921"/>
      <c r="N766" s="921"/>
      <c r="O766" s="921"/>
      <c r="P766" s="921"/>
      <c r="Q766" s="921"/>
      <c r="R766" s="923"/>
      <c r="S766" s="950"/>
      <c r="T766" s="950"/>
      <c r="U766" s="950"/>
      <c r="V766" s="950"/>
      <c r="W766" s="950"/>
      <c r="X766" s="923"/>
      <c r="Y766" s="937"/>
      <c r="Z766" s="937"/>
      <c r="AA766" s="457"/>
      <c r="AB766" s="76"/>
      <c r="AC766" s="77"/>
      <c r="AD766" s="78"/>
    </row>
    <row r="767" spans="1:30" s="916" customFormat="1">
      <c r="A767" s="152"/>
      <c r="B767" s="909"/>
      <c r="C767" s="909"/>
      <c r="D767" s="160"/>
      <c r="E767" s="905"/>
      <c r="F767" s="159"/>
      <c r="G767" s="2232" t="s">
        <v>1428</v>
      </c>
      <c r="H767" s="2232"/>
      <c r="I767" s="2232"/>
      <c r="J767" s="2232"/>
      <c r="K767" s="2232"/>
      <c r="L767" s="2232"/>
      <c r="M767" s="2232"/>
      <c r="N767" s="2232"/>
      <c r="O767" s="2232"/>
      <c r="P767" s="2232"/>
      <c r="Q767" s="2232"/>
      <c r="R767" s="2232"/>
      <c r="S767" s="2232"/>
      <c r="T767" s="2232"/>
      <c r="U767" s="2232"/>
      <c r="V767" s="2232"/>
      <c r="W767" s="2232"/>
      <c r="X767" s="2232"/>
      <c r="Y767" s="2232"/>
      <c r="Z767" s="2232"/>
      <c r="AA767" s="457"/>
      <c r="AB767" s="76"/>
      <c r="AC767" s="77"/>
      <c r="AD767" s="78"/>
    </row>
    <row r="768" spans="1:30" s="916" customFormat="1">
      <c r="A768" s="152"/>
      <c r="B768" s="909"/>
      <c r="C768" s="909"/>
      <c r="D768" s="160"/>
      <c r="E768" s="905"/>
      <c r="F768" s="159"/>
      <c r="G768" s="2233"/>
      <c r="H768" s="2233"/>
      <c r="I768" s="2233"/>
      <c r="J768" s="2233"/>
      <c r="K768" s="2233"/>
      <c r="L768" s="2233"/>
      <c r="M768" s="2233"/>
      <c r="N768" s="2233"/>
      <c r="O768" s="2233"/>
      <c r="P768" s="2233"/>
      <c r="Q768" s="2233"/>
      <c r="R768" s="2233"/>
      <c r="S768" s="2233"/>
      <c r="T768" s="2233"/>
      <c r="U768" s="2233"/>
      <c r="V768" s="2233"/>
      <c r="W768" s="2233"/>
      <c r="X768" s="2233"/>
      <c r="Y768" s="2233"/>
      <c r="Z768" s="2233"/>
      <c r="AA768" s="457"/>
      <c r="AB768" s="76"/>
      <c r="AC768" s="77"/>
      <c r="AD768" s="78"/>
    </row>
    <row r="769" spans="1:30" s="916" customFormat="1">
      <c r="A769" s="152"/>
      <c r="B769" s="909"/>
      <c r="C769" s="909"/>
      <c r="D769" s="160"/>
      <c r="E769" s="905"/>
      <c r="F769" s="159"/>
      <c r="G769" s="2234"/>
      <c r="H769" s="2152"/>
      <c r="I769" s="2152"/>
      <c r="J769" s="2152"/>
      <c r="K769" s="2152"/>
      <c r="L769" s="2152"/>
      <c r="M769" s="2152"/>
      <c r="N769" s="2152"/>
      <c r="O769" s="2152"/>
      <c r="P769" s="2152"/>
      <c r="Q769" s="2152"/>
      <c r="R769" s="2152"/>
      <c r="S769" s="2152"/>
      <c r="T769" s="2152"/>
      <c r="U769" s="2152"/>
      <c r="V769" s="2152"/>
      <c r="W769" s="2152"/>
      <c r="X769" s="2152"/>
      <c r="Y769" s="2152"/>
      <c r="Z769" s="2153"/>
      <c r="AA769" s="457"/>
      <c r="AB769" s="76"/>
      <c r="AC769" s="77"/>
      <c r="AD769" s="78"/>
    </row>
    <row r="770" spans="1:30" s="916" customFormat="1">
      <c r="A770" s="152"/>
      <c r="B770" s="909"/>
      <c r="C770" s="909"/>
      <c r="D770" s="160"/>
      <c r="E770" s="905"/>
      <c r="F770" s="159"/>
      <c r="G770" s="2235"/>
      <c r="H770" s="2154"/>
      <c r="I770" s="2154"/>
      <c r="J770" s="2154"/>
      <c r="K770" s="2154"/>
      <c r="L770" s="2154"/>
      <c r="M770" s="2154"/>
      <c r="N770" s="2154"/>
      <c r="O770" s="2154"/>
      <c r="P770" s="2154"/>
      <c r="Q770" s="2154"/>
      <c r="R770" s="2154"/>
      <c r="S770" s="2154"/>
      <c r="T770" s="2154"/>
      <c r="U770" s="2154"/>
      <c r="V770" s="2154"/>
      <c r="W770" s="2154"/>
      <c r="X770" s="2154"/>
      <c r="Y770" s="2154"/>
      <c r="Z770" s="2155"/>
      <c r="AA770" s="457"/>
      <c r="AB770" s="76"/>
      <c r="AC770" s="77"/>
      <c r="AD770" s="78"/>
    </row>
    <row r="771" spans="1:30" s="916" customFormat="1">
      <c r="A771" s="152"/>
      <c r="B771" s="909"/>
      <c r="C771" s="909"/>
      <c r="D771" s="160"/>
      <c r="E771" s="905"/>
      <c r="F771" s="159"/>
      <c r="G771" s="2156"/>
      <c r="H771" s="2157"/>
      <c r="I771" s="2157"/>
      <c r="J771" s="2157"/>
      <c r="K771" s="2157"/>
      <c r="L771" s="2157"/>
      <c r="M771" s="2157"/>
      <c r="N771" s="2157"/>
      <c r="O771" s="2157"/>
      <c r="P771" s="2157"/>
      <c r="Q771" s="2157"/>
      <c r="R771" s="2157"/>
      <c r="S771" s="2157"/>
      <c r="T771" s="2157"/>
      <c r="U771" s="2157"/>
      <c r="V771" s="2157"/>
      <c r="W771" s="2157"/>
      <c r="X771" s="2157"/>
      <c r="Y771" s="2157"/>
      <c r="Z771" s="2158"/>
      <c r="AA771" s="457"/>
      <c r="AB771" s="76"/>
      <c r="AC771" s="77"/>
      <c r="AD771" s="78"/>
    </row>
    <row r="772" spans="1:30" s="916" customFormat="1">
      <c r="A772" s="245"/>
      <c r="B772" s="380"/>
      <c r="C772" s="380"/>
      <c r="D772" s="474"/>
      <c r="E772" s="918"/>
      <c r="F772" s="462"/>
      <c r="G772" s="922"/>
      <c r="H772" s="922"/>
      <c r="I772" s="922"/>
      <c r="J772" s="922"/>
      <c r="K772" s="922"/>
      <c r="L772" s="922"/>
      <c r="M772" s="922"/>
      <c r="N772" s="922"/>
      <c r="O772" s="922"/>
      <c r="P772" s="922"/>
      <c r="Q772" s="922"/>
      <c r="R772" s="922"/>
      <c r="S772" s="922"/>
      <c r="T772" s="922"/>
      <c r="U772" s="922"/>
      <c r="V772" s="922"/>
      <c r="W772" s="922"/>
      <c r="X772" s="922"/>
      <c r="Y772" s="922"/>
      <c r="Z772" s="922"/>
      <c r="AA772" s="915"/>
      <c r="AB772" s="246"/>
      <c r="AC772" s="247"/>
      <c r="AD772" s="248"/>
    </row>
    <row r="773" spans="1:30" s="916" customFormat="1" ht="9.75" customHeight="1">
      <c r="A773" s="152"/>
      <c r="B773" s="909"/>
      <c r="C773" s="909"/>
      <c r="D773" s="160"/>
      <c r="E773" s="905"/>
      <c r="F773" s="159"/>
      <c r="G773" s="919"/>
      <c r="H773" s="919"/>
      <c r="I773" s="921"/>
      <c r="J773" s="921"/>
      <c r="K773" s="921"/>
      <c r="L773" s="921"/>
      <c r="M773" s="921"/>
      <c r="N773" s="921"/>
      <c r="O773" s="921"/>
      <c r="P773" s="921"/>
      <c r="Q773" s="921"/>
      <c r="R773" s="923"/>
      <c r="S773" s="950"/>
      <c r="T773" s="950"/>
      <c r="U773" s="950"/>
      <c r="V773" s="950"/>
      <c r="W773" s="950"/>
      <c r="X773" s="923"/>
      <c r="Y773" s="937"/>
      <c r="Z773" s="937"/>
      <c r="AA773" s="457"/>
      <c r="AB773" s="76"/>
      <c r="AC773" s="77"/>
      <c r="AD773" s="78"/>
    </row>
    <row r="774" spans="1:30" ht="13.5" customHeight="1">
      <c r="A774" s="1304" t="s">
        <v>1293</v>
      </c>
      <c r="B774" s="943">
        <v>44</v>
      </c>
      <c r="C774" s="1264" t="s">
        <v>1294</v>
      </c>
      <c r="D774" s="160" t="s">
        <v>1098</v>
      </c>
      <c r="E774" s="1870" t="s">
        <v>1295</v>
      </c>
      <c r="F774" s="159"/>
      <c r="G774" s="1268" t="s">
        <v>71</v>
      </c>
      <c r="H774" s="1268"/>
      <c r="I774" s="1268"/>
      <c r="J774" s="1268"/>
      <c r="K774" s="1268"/>
      <c r="L774" s="1268"/>
      <c r="M774" s="1600"/>
      <c r="N774" s="1227" t="s">
        <v>154</v>
      </c>
      <c r="O774" s="1228"/>
      <c r="P774" s="1228"/>
      <c r="Q774" s="1228"/>
      <c r="R774" s="1228"/>
      <c r="S774" s="1228"/>
      <c r="T774" s="1228"/>
      <c r="U774" s="1228"/>
      <c r="V774" s="1972"/>
      <c r="W774" s="944"/>
      <c r="X774" s="944"/>
      <c r="Y774" s="944"/>
      <c r="Z774" s="944"/>
      <c r="AA774" s="457"/>
      <c r="AB774" s="1261" t="s">
        <v>558</v>
      </c>
      <c r="AC774" s="1262"/>
      <c r="AD774" s="1263"/>
    </row>
    <row r="775" spans="1:30">
      <c r="A775" s="1304"/>
      <c r="B775" s="943"/>
      <c r="C775" s="1264"/>
      <c r="D775" s="160"/>
      <c r="E775" s="1870"/>
      <c r="F775" s="159"/>
      <c r="G775" s="1268"/>
      <c r="H775" s="1268"/>
      <c r="I775" s="1268"/>
      <c r="J775" s="1268"/>
      <c r="K775" s="1268"/>
      <c r="L775" s="1268"/>
      <c r="M775" s="1600"/>
      <c r="N775" s="1231"/>
      <c r="O775" s="1232"/>
      <c r="P775" s="1232"/>
      <c r="Q775" s="1232"/>
      <c r="R775" s="1232"/>
      <c r="S775" s="1232"/>
      <c r="T775" s="1232"/>
      <c r="U775" s="1232"/>
      <c r="V775" s="1973"/>
      <c r="W775" s="944"/>
      <c r="X775" s="944"/>
      <c r="Y775" s="944"/>
      <c r="Z775" s="944"/>
      <c r="AA775" s="457"/>
      <c r="AB775" s="1261"/>
      <c r="AC775" s="1262"/>
      <c r="AD775" s="1263"/>
    </row>
    <row r="776" spans="1:30">
      <c r="A776" s="1304"/>
      <c r="B776" s="943"/>
      <c r="C776" s="1264"/>
      <c r="D776" s="160"/>
      <c r="E776" s="1870"/>
      <c r="F776" s="466"/>
      <c r="G776" s="949"/>
      <c r="H776" s="949"/>
      <c r="I776" s="947"/>
      <c r="J776" s="506"/>
      <c r="K776" s="506"/>
      <c r="L776" s="506"/>
      <c r="M776" s="506"/>
      <c r="N776" s="506"/>
      <c r="O776" s="947"/>
      <c r="P776" s="945"/>
      <c r="Q776" s="945"/>
      <c r="R776" s="945"/>
      <c r="S776" s="945"/>
      <c r="T776" s="945"/>
      <c r="U776" s="945"/>
      <c r="V776" s="945"/>
      <c r="W776" s="946"/>
      <c r="X776" s="946"/>
      <c r="Y776" s="946"/>
      <c r="Z776" s="946"/>
      <c r="AA776" s="495"/>
      <c r="AB776" s="76"/>
      <c r="AC776" s="77"/>
      <c r="AD776" s="78"/>
    </row>
    <row r="777" spans="1:30" ht="13.5" customHeight="1">
      <c r="A777" s="1304"/>
      <c r="B777" s="943"/>
      <c r="C777" s="1264"/>
      <c r="D777" s="160"/>
      <c r="E777" s="1870"/>
      <c r="F777" s="466"/>
      <c r="G777" s="946" t="s">
        <v>95</v>
      </c>
      <c r="H777" s="946"/>
      <c r="I777" s="946"/>
      <c r="J777" s="946"/>
      <c r="K777" s="946"/>
      <c r="L777" s="946"/>
      <c r="M777" s="946"/>
      <c r="N777" s="2213"/>
      <c r="O777" s="2213"/>
      <c r="P777" s="2213"/>
      <c r="Q777" s="2213"/>
      <c r="R777" s="2213"/>
      <c r="S777" s="2213"/>
      <c r="T777" s="2213"/>
      <c r="U777" s="2213"/>
      <c r="V777" s="2213"/>
      <c r="W777" s="2213"/>
      <c r="X777" s="2213"/>
      <c r="Y777" s="2213"/>
      <c r="Z777" s="2213"/>
      <c r="AA777" s="2214"/>
      <c r="AB777" s="76"/>
      <c r="AC777" s="77"/>
      <c r="AD777" s="78"/>
    </row>
    <row r="778" spans="1:30">
      <c r="A778" s="152"/>
      <c r="B778" s="943"/>
      <c r="C778" s="942"/>
      <c r="D778" s="160"/>
      <c r="E778" s="1870"/>
      <c r="F778" s="159"/>
      <c r="G778" s="2117" t="s">
        <v>741</v>
      </c>
      <c r="H778" s="2117"/>
      <c r="I778" s="2117"/>
      <c r="J778" s="2117"/>
      <c r="K778" s="2117"/>
      <c r="L778" s="2117"/>
      <c r="M778" s="2117"/>
      <c r="N778" s="2117"/>
      <c r="O778" s="2117"/>
      <c r="P778" s="2117"/>
      <c r="Q778" s="2117"/>
      <c r="R778" s="2117"/>
      <c r="S778" s="2117"/>
      <c r="T778" s="2117"/>
      <c r="U778" s="2118"/>
      <c r="V778" s="1357" t="s">
        <v>154</v>
      </c>
      <c r="W778" s="1357"/>
      <c r="X778" s="1357"/>
      <c r="Y778" s="1357"/>
      <c r="Z778" s="1357"/>
      <c r="AA778" s="457"/>
      <c r="AB778" s="76"/>
      <c r="AC778" s="77"/>
      <c r="AD778" s="78"/>
    </row>
    <row r="779" spans="1:30" ht="15" customHeight="1">
      <c r="A779" s="152"/>
      <c r="B779" s="943"/>
      <c r="C779" s="943"/>
      <c r="D779" s="160"/>
      <c r="E779" s="1870"/>
      <c r="F779" s="159"/>
      <c r="G779" s="949"/>
      <c r="H779" s="949"/>
      <c r="I779" s="947"/>
      <c r="J779" s="506"/>
      <c r="K779" s="506"/>
      <c r="L779" s="506"/>
      <c r="M779" s="506"/>
      <c r="N779" s="506"/>
      <c r="O779" s="947"/>
      <c r="P779" s="945"/>
      <c r="Q779" s="945"/>
      <c r="R779" s="945"/>
      <c r="S779" s="945"/>
      <c r="T779" s="945"/>
      <c r="U779" s="945"/>
      <c r="V779" s="945"/>
      <c r="W779" s="946"/>
      <c r="X779" s="946"/>
      <c r="Y779" s="946"/>
      <c r="Z779" s="946"/>
      <c r="AA779" s="495"/>
      <c r="AB779" s="76"/>
      <c r="AC779" s="77"/>
      <c r="AD779" s="78"/>
    </row>
    <row r="780" spans="1:30" ht="15" customHeight="1">
      <c r="A780" s="152"/>
      <c r="B780" s="943"/>
      <c r="C780" s="943"/>
      <c r="D780" s="160"/>
      <c r="E780" s="1870"/>
      <c r="F780" s="159"/>
      <c r="G780" s="948"/>
      <c r="H780" s="507"/>
      <c r="I780" s="507"/>
      <c r="J780" s="507"/>
      <c r="K780" s="507"/>
      <c r="L780" s="507"/>
      <c r="M780" s="507"/>
      <c r="N780" s="507"/>
      <c r="O780" s="507"/>
      <c r="P780" s="507"/>
      <c r="Q780" s="507"/>
      <c r="R780" s="507"/>
      <c r="S780" s="507"/>
      <c r="T780" s="507"/>
      <c r="U780" s="507"/>
      <c r="V780" s="949"/>
      <c r="W780" s="949"/>
      <c r="X780" s="949"/>
      <c r="Y780" s="949"/>
      <c r="Z780" s="949"/>
      <c r="AA780" s="495"/>
      <c r="AB780" s="76"/>
      <c r="AC780" s="77"/>
      <c r="AD780" s="78"/>
    </row>
    <row r="781" spans="1:30" ht="15" customHeight="1">
      <c r="A781" s="152"/>
      <c r="B781" s="943"/>
      <c r="C781" s="943"/>
      <c r="D781" s="160"/>
      <c r="E781" s="1870"/>
      <c r="F781" s="159"/>
      <c r="G781" s="2219" t="s">
        <v>724</v>
      </c>
      <c r="H781" s="2219"/>
      <c r="I781" s="2219"/>
      <c r="J781" s="2219"/>
      <c r="K781" s="2219"/>
      <c r="L781" s="2219"/>
      <c r="M781" s="2219"/>
      <c r="N781" s="2219"/>
      <c r="O781" s="2219"/>
      <c r="P781" s="2219"/>
      <c r="Q781" s="2219"/>
      <c r="R781" s="2219"/>
      <c r="S781" s="2219"/>
      <c r="T781" s="2219"/>
      <c r="U781" s="2220"/>
      <c r="V781" s="1374" t="s">
        <v>1305</v>
      </c>
      <c r="W781" s="1375"/>
      <c r="X781" s="1375"/>
      <c r="Y781" s="1375"/>
      <c r="Z781" s="1501"/>
      <c r="AA781" s="457"/>
      <c r="AB781" s="76"/>
      <c r="AC781" s="77"/>
      <c r="AD781" s="78"/>
    </row>
    <row r="782" spans="1:30" ht="15" customHeight="1">
      <c r="A782" s="152"/>
      <c r="B782" s="943"/>
      <c r="C782" s="943"/>
      <c r="D782" s="160"/>
      <c r="E782" s="1870"/>
      <c r="F782" s="159"/>
      <c r="G782" s="2219"/>
      <c r="H782" s="2219"/>
      <c r="I782" s="2219"/>
      <c r="J782" s="2219"/>
      <c r="K782" s="2219"/>
      <c r="L782" s="2219"/>
      <c r="M782" s="2219"/>
      <c r="N782" s="2219"/>
      <c r="O782" s="2219"/>
      <c r="P782" s="2219"/>
      <c r="Q782" s="2219"/>
      <c r="R782" s="2219"/>
      <c r="S782" s="2219"/>
      <c r="T782" s="2219"/>
      <c r="U782" s="2220"/>
      <c r="V782" s="1377"/>
      <c r="W782" s="1378"/>
      <c r="X782" s="1378"/>
      <c r="Y782" s="1378"/>
      <c r="Z782" s="1545"/>
      <c r="AA782" s="457"/>
      <c r="AB782" s="76"/>
      <c r="AC782" s="77"/>
      <c r="AD782" s="78"/>
    </row>
    <row r="783" spans="1:30" ht="15" customHeight="1">
      <c r="A783" s="152"/>
      <c r="B783" s="943"/>
      <c r="C783" s="943"/>
      <c r="D783" s="160"/>
      <c r="E783" s="1870"/>
      <c r="F783" s="466"/>
      <c r="G783" s="949"/>
      <c r="H783" s="949"/>
      <c r="I783" s="947"/>
      <c r="J783" s="506"/>
      <c r="K783" s="506"/>
      <c r="L783" s="506"/>
      <c r="M783" s="506"/>
      <c r="N783" s="506"/>
      <c r="O783" s="947"/>
      <c r="P783" s="945"/>
      <c r="Q783" s="945"/>
      <c r="R783" s="945"/>
      <c r="S783" s="945"/>
      <c r="T783" s="945"/>
      <c r="U783" s="945"/>
      <c r="V783" s="945"/>
      <c r="W783" s="946"/>
      <c r="X783" s="946"/>
      <c r="Y783" s="946"/>
      <c r="Z783" s="946"/>
      <c r="AA783" s="495"/>
      <c r="AB783" s="76"/>
      <c r="AC783" s="77"/>
      <c r="AD783" s="78"/>
    </row>
    <row r="784" spans="1:30">
      <c r="A784" s="152"/>
      <c r="B784" s="943"/>
      <c r="C784" s="943"/>
      <c r="D784" s="160"/>
      <c r="E784" s="1870"/>
      <c r="F784" s="466"/>
      <c r="G784" s="949"/>
      <c r="H784" s="949"/>
      <c r="I784" s="947"/>
      <c r="J784" s="506"/>
      <c r="K784" s="506"/>
      <c r="L784" s="506"/>
      <c r="M784" s="506"/>
      <c r="N784" s="506"/>
      <c r="O784" s="947"/>
      <c r="P784" s="945"/>
      <c r="Q784" s="945"/>
      <c r="R784" s="945"/>
      <c r="S784" s="945"/>
      <c r="T784" s="945"/>
      <c r="U784" s="945"/>
      <c r="V784" s="945"/>
      <c r="W784" s="946"/>
      <c r="X784" s="946"/>
      <c r="Y784" s="946"/>
      <c r="Z784" s="946"/>
      <c r="AA784" s="495"/>
      <c r="AB784" s="76"/>
      <c r="AC784" s="77"/>
      <c r="AD784" s="78"/>
    </row>
    <row r="785" spans="1:30">
      <c r="A785" s="152"/>
      <c r="B785" s="943"/>
      <c r="C785" s="943"/>
      <c r="D785" s="160"/>
      <c r="E785" s="1870"/>
      <c r="F785" s="466"/>
      <c r="G785" s="2221" t="s">
        <v>725</v>
      </c>
      <c r="H785" s="2221"/>
      <c r="I785" s="2221"/>
      <c r="J785" s="2221"/>
      <c r="K785" s="2221"/>
      <c r="L785" s="2221"/>
      <c r="M785" s="2221"/>
      <c r="N785" s="2221"/>
      <c r="O785" s="2221"/>
      <c r="P785" s="2221"/>
      <c r="Q785" s="2221"/>
      <c r="R785" s="2221"/>
      <c r="S785" s="2221"/>
      <c r="T785" s="2221"/>
      <c r="U785" s="2222"/>
      <c r="V785" s="1357" t="s">
        <v>154</v>
      </c>
      <c r="W785" s="1357"/>
      <c r="X785" s="1357"/>
      <c r="Y785" s="1357"/>
      <c r="Z785" s="1357"/>
      <c r="AA785" s="495"/>
      <c r="AB785" s="76"/>
      <c r="AC785" s="77"/>
      <c r="AD785" s="78"/>
    </row>
    <row r="786" spans="1:30">
      <c r="A786" s="152"/>
      <c r="B786" s="943"/>
      <c r="C786" s="943"/>
      <c r="D786" s="160"/>
      <c r="E786" s="1870"/>
      <c r="F786" s="466"/>
      <c r="G786" s="949"/>
      <c r="H786" s="949"/>
      <c r="I786" s="947"/>
      <c r="J786" s="506"/>
      <c r="K786" s="506"/>
      <c r="L786" s="506"/>
      <c r="M786" s="506"/>
      <c r="N786" s="506"/>
      <c r="O786" s="947"/>
      <c r="P786" s="945"/>
      <c r="Q786" s="945"/>
      <c r="R786" s="945"/>
      <c r="S786" s="945"/>
      <c r="T786" s="945"/>
      <c r="U786" s="945"/>
      <c r="V786" s="945"/>
      <c r="W786" s="946"/>
      <c r="X786" s="946"/>
      <c r="Y786" s="946"/>
      <c r="Z786" s="946"/>
      <c r="AA786" s="495"/>
      <c r="AB786" s="76"/>
      <c r="AC786" s="77"/>
      <c r="AD786" s="78"/>
    </row>
    <row r="787" spans="1:30" ht="27.75" customHeight="1">
      <c r="A787" s="152"/>
      <c r="B787" s="943"/>
      <c r="C787" s="943"/>
      <c r="D787" s="160"/>
      <c r="E787" s="1870"/>
      <c r="F787" s="466"/>
      <c r="G787" s="949"/>
      <c r="H787" s="949"/>
      <c r="I787" s="947"/>
      <c r="J787" s="506"/>
      <c r="K787" s="506"/>
      <c r="L787" s="506"/>
      <c r="M787" s="506"/>
      <c r="N787" s="506"/>
      <c r="O787" s="947"/>
      <c r="P787" s="945"/>
      <c r="Q787" s="945"/>
      <c r="R787" s="945"/>
      <c r="S787" s="945"/>
      <c r="T787" s="945"/>
      <c r="U787" s="945"/>
      <c r="V787" s="945"/>
      <c r="W787" s="946"/>
      <c r="X787" s="946"/>
      <c r="Y787" s="946"/>
      <c r="Z787" s="946"/>
      <c r="AA787" s="495"/>
      <c r="AB787" s="76"/>
      <c r="AC787" s="77"/>
      <c r="AD787" s="78"/>
    </row>
    <row r="788" spans="1:30">
      <c r="A788" s="152"/>
      <c r="B788" s="593"/>
      <c r="C788" s="593"/>
      <c r="D788" s="160"/>
      <c r="E788" s="588"/>
      <c r="F788" s="466"/>
      <c r="G788" s="637"/>
      <c r="H788" s="637"/>
      <c r="I788" s="627"/>
      <c r="J788" s="506"/>
      <c r="K788" s="506"/>
      <c r="L788" s="506"/>
      <c r="M788" s="506"/>
      <c r="N788" s="506"/>
      <c r="O788" s="627"/>
      <c r="P788" s="613"/>
      <c r="Q788" s="613"/>
      <c r="R788" s="613"/>
      <c r="S788" s="613"/>
      <c r="T788" s="613"/>
      <c r="U788" s="613"/>
      <c r="V788" s="613"/>
      <c r="W788" s="620"/>
      <c r="X788" s="620"/>
      <c r="Y788" s="620"/>
      <c r="Z788" s="620"/>
      <c r="AA788" s="495"/>
      <c r="AB788" s="76"/>
      <c r="AC788" s="77"/>
      <c r="AD788" s="78"/>
    </row>
    <row r="789" spans="1:30" ht="13.5" customHeight="1">
      <c r="A789" s="152" t="s">
        <v>788</v>
      </c>
      <c r="B789" s="593">
        <v>45</v>
      </c>
      <c r="C789" s="1264" t="s">
        <v>443</v>
      </c>
      <c r="D789" s="160" t="s">
        <v>447</v>
      </c>
      <c r="E789" s="69" t="s">
        <v>598</v>
      </c>
      <c r="F789" s="466"/>
      <c r="G789" s="1226" t="s">
        <v>71</v>
      </c>
      <c r="H789" s="1226"/>
      <c r="I789" s="1226"/>
      <c r="J789" s="1226"/>
      <c r="K789" s="1226"/>
      <c r="L789" s="1226"/>
      <c r="M789" s="2082"/>
      <c r="N789" s="1227" t="s">
        <v>820</v>
      </c>
      <c r="O789" s="1228"/>
      <c r="P789" s="1228"/>
      <c r="Q789" s="1228"/>
      <c r="R789" s="1228"/>
      <c r="S789" s="1228"/>
      <c r="T789" s="1228"/>
      <c r="U789" s="1228"/>
      <c r="V789" s="1972"/>
      <c r="W789" s="620"/>
      <c r="X789" s="620"/>
      <c r="Y789" s="620"/>
      <c r="Z789" s="620"/>
      <c r="AA789" s="495"/>
      <c r="AB789" s="1261" t="s">
        <v>558</v>
      </c>
      <c r="AC789" s="1262"/>
      <c r="AD789" s="1263"/>
    </row>
    <row r="790" spans="1:30">
      <c r="A790" s="152"/>
      <c r="B790" s="593"/>
      <c r="C790" s="1264"/>
      <c r="D790" s="160"/>
      <c r="E790" s="588"/>
      <c r="F790" s="466"/>
      <c r="G790" s="1226"/>
      <c r="H790" s="1226"/>
      <c r="I790" s="1226"/>
      <c r="J790" s="1226"/>
      <c r="K790" s="1226"/>
      <c r="L790" s="1226"/>
      <c r="M790" s="2082"/>
      <c r="N790" s="1231"/>
      <c r="O790" s="1232"/>
      <c r="P790" s="1232"/>
      <c r="Q790" s="1232"/>
      <c r="R790" s="1232"/>
      <c r="S790" s="1232"/>
      <c r="T790" s="1232"/>
      <c r="U790" s="1232"/>
      <c r="V790" s="1973"/>
      <c r="W790" s="620"/>
      <c r="X790" s="620"/>
      <c r="Y790" s="620"/>
      <c r="Z790" s="620"/>
      <c r="AA790" s="495"/>
      <c r="AB790" s="1261"/>
      <c r="AC790" s="1262"/>
      <c r="AD790" s="1263"/>
    </row>
    <row r="791" spans="1:30" ht="26.25" customHeight="1">
      <c r="A791" s="245"/>
      <c r="B791" s="380"/>
      <c r="C791" s="2223"/>
      <c r="D791" s="474"/>
      <c r="E791" s="632"/>
      <c r="F791" s="465"/>
      <c r="G791" s="502"/>
      <c r="H791" s="502"/>
      <c r="I791" s="502"/>
      <c r="J791" s="502"/>
      <c r="K791" s="502"/>
      <c r="L791" s="502"/>
      <c r="M791" s="502"/>
      <c r="N791" s="502"/>
      <c r="O791" s="502"/>
      <c r="P791" s="502"/>
      <c r="Q791" s="502"/>
      <c r="R791" s="502"/>
      <c r="S791" s="502"/>
      <c r="T791" s="502"/>
      <c r="U791" s="502"/>
      <c r="V791" s="502"/>
      <c r="W791" s="502"/>
      <c r="X791" s="502"/>
      <c r="Y791" s="502"/>
      <c r="Z791" s="502"/>
      <c r="AA791" s="503"/>
      <c r="AB791" s="246"/>
      <c r="AC791" s="247"/>
      <c r="AD791" s="248"/>
    </row>
    <row r="792" spans="1:30" s="643" customFormat="1" ht="38.25" customHeight="1">
      <c r="A792" s="2224" t="s">
        <v>1296</v>
      </c>
      <c r="B792" s="1376"/>
      <c r="C792" s="1376"/>
      <c r="D792" s="1376"/>
      <c r="E792" s="1376"/>
      <c r="F792" s="1376"/>
      <c r="G792" s="1376"/>
      <c r="H792" s="1376"/>
      <c r="I792" s="1376"/>
      <c r="J792" s="1376"/>
      <c r="K792" s="1376"/>
      <c r="L792" s="1376"/>
      <c r="M792" s="1376"/>
      <c r="N792" s="1376"/>
      <c r="O792" s="1376"/>
      <c r="P792" s="1376"/>
      <c r="Q792" s="1376"/>
      <c r="R792" s="1376"/>
      <c r="S792" s="1376"/>
      <c r="T792" s="1376"/>
      <c r="U792" s="1376"/>
      <c r="V792" s="1376"/>
      <c r="W792" s="1376"/>
      <c r="X792" s="1376"/>
      <c r="Y792" s="1376"/>
      <c r="Z792" s="1376"/>
      <c r="AA792" s="1376"/>
      <c r="AB792" s="1376"/>
      <c r="AC792" s="1376"/>
      <c r="AD792" s="1376"/>
    </row>
    <row r="793" spans="1:30" s="643" customFormat="1" ht="186.75" customHeight="1">
      <c r="A793" s="431"/>
      <c r="B793" s="432"/>
      <c r="C793" s="433" t="s">
        <v>1297</v>
      </c>
      <c r="D793" s="65" t="s">
        <v>357</v>
      </c>
      <c r="E793" s="431" t="s">
        <v>1304</v>
      </c>
      <c r="F793" s="434"/>
      <c r="G793" s="435"/>
      <c r="H793" s="436"/>
      <c r="I793" s="437"/>
      <c r="J793" s="437"/>
      <c r="K793" s="437"/>
      <c r="L793" s="437"/>
      <c r="M793" s="437"/>
      <c r="N793" s="437"/>
      <c r="O793" s="437"/>
      <c r="P793" s="437"/>
      <c r="Q793" s="437"/>
      <c r="R793" s="437"/>
      <c r="S793" s="437"/>
      <c r="T793" s="437"/>
      <c r="U793" s="437"/>
      <c r="V793" s="437"/>
      <c r="W793" s="437"/>
      <c r="X793" s="437"/>
      <c r="Y793" s="437"/>
      <c r="Z793" s="437"/>
      <c r="AA793" s="438"/>
      <c r="AB793" s="2216" t="s">
        <v>1298</v>
      </c>
      <c r="AC793" s="2217"/>
      <c r="AD793" s="2218"/>
    </row>
  </sheetData>
  <sheetProtection sheet="1" insertRows="0"/>
  <mergeCells count="755">
    <mergeCell ref="H736:I737"/>
    <mergeCell ref="J736:P736"/>
    <mergeCell ref="K737:O737"/>
    <mergeCell ref="Z640:Z641"/>
    <mergeCell ref="G642:U643"/>
    <mergeCell ref="V642:Y643"/>
    <mergeCell ref="Z642:Z643"/>
    <mergeCell ref="G636:U637"/>
    <mergeCell ref="V636:Y637"/>
    <mergeCell ref="Z636:Z637"/>
    <mergeCell ref="G638:U639"/>
    <mergeCell ref="V638:Y639"/>
    <mergeCell ref="Z638:Z639"/>
    <mergeCell ref="H350:J351"/>
    <mergeCell ref="K348:Y349"/>
    <mergeCell ref="K350:Y351"/>
    <mergeCell ref="R410:S410"/>
    <mergeCell ref="T410:Z410"/>
    <mergeCell ref="N391:Q391"/>
    <mergeCell ref="G360:S360"/>
    <mergeCell ref="T360:W360"/>
    <mergeCell ref="G346:R346"/>
    <mergeCell ref="C789:C791"/>
    <mergeCell ref="G789:M790"/>
    <mergeCell ref="N789:V790"/>
    <mergeCell ref="AB789:AD790"/>
    <mergeCell ref="A792:AD792"/>
    <mergeCell ref="A774:A777"/>
    <mergeCell ref="C774:C777"/>
    <mergeCell ref="E774:E787"/>
    <mergeCell ref="G764:H764"/>
    <mergeCell ref="I764:O764"/>
    <mergeCell ref="P764:Q765"/>
    <mergeCell ref="R764:X764"/>
    <mergeCell ref="G765:H765"/>
    <mergeCell ref="I765:O765"/>
    <mergeCell ref="S765:W765"/>
    <mergeCell ref="G767:Z768"/>
    <mergeCell ref="G769:Z771"/>
    <mergeCell ref="AB793:AD793"/>
    <mergeCell ref="AB774:AD775"/>
    <mergeCell ref="N777:AA777"/>
    <mergeCell ref="G778:U778"/>
    <mergeCell ref="V778:Z778"/>
    <mergeCell ref="G781:U782"/>
    <mergeCell ref="V781:Z782"/>
    <mergeCell ref="G774:M775"/>
    <mergeCell ref="N774:V775"/>
    <mergeCell ref="G785:U785"/>
    <mergeCell ref="V785:Z785"/>
    <mergeCell ref="I763:O763"/>
    <mergeCell ref="P763:Q763"/>
    <mergeCell ref="R763:X763"/>
    <mergeCell ref="G759:H759"/>
    <mergeCell ref="I759:J759"/>
    <mergeCell ref="L759:W759"/>
    <mergeCell ref="N760:AA760"/>
    <mergeCell ref="N761:AA761"/>
    <mergeCell ref="G748:Z749"/>
    <mergeCell ref="G750:Z752"/>
    <mergeCell ref="G762:H762"/>
    <mergeCell ref="I762:O762"/>
    <mergeCell ref="P762:Q762"/>
    <mergeCell ref="R762:X762"/>
    <mergeCell ref="G763:H763"/>
    <mergeCell ref="E754:E759"/>
    <mergeCell ref="G754:M755"/>
    <mergeCell ref="N754:V755"/>
    <mergeCell ref="AB754:AD755"/>
    <mergeCell ref="G757:H757"/>
    <mergeCell ref="I757:R757"/>
    <mergeCell ref="G758:H758"/>
    <mergeCell ref="I758:M758"/>
    <mergeCell ref="E741:E743"/>
    <mergeCell ref="G741:M742"/>
    <mergeCell ref="N741:V742"/>
    <mergeCell ref="AB741:AD742"/>
    <mergeCell ref="O758:W758"/>
    <mergeCell ref="A745:A751"/>
    <mergeCell ref="C745:C748"/>
    <mergeCell ref="E745:E746"/>
    <mergeCell ref="G745:M746"/>
    <mergeCell ref="N745:V746"/>
    <mergeCell ref="AB745:AD746"/>
    <mergeCell ref="AB714:AD715"/>
    <mergeCell ref="N717:U717"/>
    <mergeCell ref="G720:Z722"/>
    <mergeCell ref="G725:Z727"/>
    <mergeCell ref="A730:A731"/>
    <mergeCell ref="C730:C731"/>
    <mergeCell ref="E730:E738"/>
    <mergeCell ref="G730:M731"/>
    <mergeCell ref="N730:V731"/>
    <mergeCell ref="AB730:AD731"/>
    <mergeCell ref="G732:Z732"/>
    <mergeCell ref="H733:I733"/>
    <mergeCell ref="J733:P733"/>
    <mergeCell ref="H734:I734"/>
    <mergeCell ref="J734:P734"/>
    <mergeCell ref="S734:AA737"/>
    <mergeCell ref="H735:I735"/>
    <mergeCell ref="J735:P735"/>
    <mergeCell ref="C698:C699"/>
    <mergeCell ref="E698:E712"/>
    <mergeCell ref="G698:M699"/>
    <mergeCell ref="N698:V699"/>
    <mergeCell ref="AB698:AD699"/>
    <mergeCell ref="A714:A716"/>
    <mergeCell ref="C714:C715"/>
    <mergeCell ref="E714:E718"/>
    <mergeCell ref="G714:M715"/>
    <mergeCell ref="N714:V715"/>
    <mergeCell ref="AB687:AD688"/>
    <mergeCell ref="A693:A694"/>
    <mergeCell ref="C693:C697"/>
    <mergeCell ref="E693:E697"/>
    <mergeCell ref="G693:M694"/>
    <mergeCell ref="N693:V694"/>
    <mergeCell ref="AB693:AD694"/>
    <mergeCell ref="G676:Z676"/>
    <mergeCell ref="G677:Z684"/>
    <mergeCell ref="C687:C688"/>
    <mergeCell ref="E687:E689"/>
    <mergeCell ref="G687:M688"/>
    <mergeCell ref="N687:V688"/>
    <mergeCell ref="C668:C669"/>
    <mergeCell ref="E668:E672"/>
    <mergeCell ref="G668:M669"/>
    <mergeCell ref="N668:V669"/>
    <mergeCell ref="AB668:AD669"/>
    <mergeCell ref="C673:C677"/>
    <mergeCell ref="E673:E685"/>
    <mergeCell ref="G673:M674"/>
    <mergeCell ref="N673:V674"/>
    <mergeCell ref="AB673:AD674"/>
    <mergeCell ref="A650:A651"/>
    <mergeCell ref="C650:C653"/>
    <mergeCell ref="E650:E666"/>
    <mergeCell ref="G650:M651"/>
    <mergeCell ref="N650:V651"/>
    <mergeCell ref="AB650:AD651"/>
    <mergeCell ref="G653:Z653"/>
    <mergeCell ref="G654:Z658"/>
    <mergeCell ref="G644:U645"/>
    <mergeCell ref="V644:Y645"/>
    <mergeCell ref="Z644:Z645"/>
    <mergeCell ref="G646:U647"/>
    <mergeCell ref="V646:Y647"/>
    <mergeCell ref="Z646:Z647"/>
    <mergeCell ref="AB628:AD629"/>
    <mergeCell ref="N630:Y630"/>
    <mergeCell ref="G632:U632"/>
    <mergeCell ref="V632:Z632"/>
    <mergeCell ref="G633:U634"/>
    <mergeCell ref="V633:Y634"/>
    <mergeCell ref="Z633:Z634"/>
    <mergeCell ref="G623:R624"/>
    <mergeCell ref="S623:X624"/>
    <mergeCell ref="G625:R626"/>
    <mergeCell ref="S625:X626"/>
    <mergeCell ref="C628:C629"/>
    <mergeCell ref="E628:E647"/>
    <mergeCell ref="G628:M629"/>
    <mergeCell ref="N628:V629"/>
    <mergeCell ref="G635:U635"/>
    <mergeCell ref="V635:Y635"/>
    <mergeCell ref="G617:R618"/>
    <mergeCell ref="S617:X618"/>
    <mergeCell ref="G619:R620"/>
    <mergeCell ref="S619:X620"/>
    <mergeCell ref="G621:R622"/>
    <mergeCell ref="S621:X622"/>
    <mergeCell ref="G640:U641"/>
    <mergeCell ref="V640:Y641"/>
    <mergeCell ref="AB609:AD610"/>
    <mergeCell ref="N611:Y611"/>
    <mergeCell ref="G612:R612"/>
    <mergeCell ref="S612:X612"/>
    <mergeCell ref="G613:R614"/>
    <mergeCell ref="S613:X614"/>
    <mergeCell ref="H601:K601"/>
    <mergeCell ref="L601:S601"/>
    <mergeCell ref="G603:AA603"/>
    <mergeCell ref="G604:Z605"/>
    <mergeCell ref="C608:C609"/>
    <mergeCell ref="E608:E626"/>
    <mergeCell ref="G609:M610"/>
    <mergeCell ref="N609:V610"/>
    <mergeCell ref="G615:R616"/>
    <mergeCell ref="S615:X616"/>
    <mergeCell ref="G595:P595"/>
    <mergeCell ref="Q595:V595"/>
    <mergeCell ref="G597:Z597"/>
    <mergeCell ref="L599:S599"/>
    <mergeCell ref="H600:K600"/>
    <mergeCell ref="L600:S600"/>
    <mergeCell ref="G590:P590"/>
    <mergeCell ref="Q590:V590"/>
    <mergeCell ref="G591:P592"/>
    <mergeCell ref="Q591:V592"/>
    <mergeCell ref="G593:P594"/>
    <mergeCell ref="Q593:V594"/>
    <mergeCell ref="C585:C587"/>
    <mergeCell ref="E585:E605"/>
    <mergeCell ref="G585:M586"/>
    <mergeCell ref="N585:V586"/>
    <mergeCell ref="AB585:AD586"/>
    <mergeCell ref="N587:Y587"/>
    <mergeCell ref="G588:P588"/>
    <mergeCell ref="Q588:V588"/>
    <mergeCell ref="G589:P589"/>
    <mergeCell ref="Q589:V589"/>
    <mergeCell ref="AB570:AD571"/>
    <mergeCell ref="N572:Y572"/>
    <mergeCell ref="C579:C580"/>
    <mergeCell ref="E579:E584"/>
    <mergeCell ref="G579:M580"/>
    <mergeCell ref="N579:V580"/>
    <mergeCell ref="AB579:AD580"/>
    <mergeCell ref="N581:Y581"/>
    <mergeCell ref="G567:P567"/>
    <mergeCell ref="Q567:V567"/>
    <mergeCell ref="C570:C571"/>
    <mergeCell ref="G570:M571"/>
    <mergeCell ref="N570:V571"/>
    <mergeCell ref="G563:P563"/>
    <mergeCell ref="Q563:V563"/>
    <mergeCell ref="G564:P565"/>
    <mergeCell ref="Q564:V565"/>
    <mergeCell ref="G566:P566"/>
    <mergeCell ref="Q566:V566"/>
    <mergeCell ref="E570:E576"/>
    <mergeCell ref="H559:K561"/>
    <mergeCell ref="L559:M559"/>
    <mergeCell ref="N559:U559"/>
    <mergeCell ref="L560:M560"/>
    <mergeCell ref="N560:U560"/>
    <mergeCell ref="L561:M561"/>
    <mergeCell ref="N561:U561"/>
    <mergeCell ref="G556:U556"/>
    <mergeCell ref="H557:K558"/>
    <mergeCell ref="L557:M557"/>
    <mergeCell ref="N557:U557"/>
    <mergeCell ref="L558:M558"/>
    <mergeCell ref="N558:U558"/>
    <mergeCell ref="AB535:AD536"/>
    <mergeCell ref="G537:AA537"/>
    <mergeCell ref="A541:A542"/>
    <mergeCell ref="C541:C542"/>
    <mergeCell ref="G541:M542"/>
    <mergeCell ref="N541:V542"/>
    <mergeCell ref="AB541:AD542"/>
    <mergeCell ref="L544:S544"/>
    <mergeCell ref="G547:AA548"/>
    <mergeCell ref="E541:E556"/>
    <mergeCell ref="G549:M549"/>
    <mergeCell ref="N549:T549"/>
    <mergeCell ref="G550:M550"/>
    <mergeCell ref="N550:T550"/>
    <mergeCell ref="G553:U553"/>
    <mergeCell ref="H554:K555"/>
    <mergeCell ref="L554:M554"/>
    <mergeCell ref="N554:U554"/>
    <mergeCell ref="L555:M555"/>
    <mergeCell ref="N555:U555"/>
    <mergeCell ref="G519:U519"/>
    <mergeCell ref="V519:Y519"/>
    <mergeCell ref="G523:U523"/>
    <mergeCell ref="V523:Y523"/>
    <mergeCell ref="C535:C538"/>
    <mergeCell ref="E535:E539"/>
    <mergeCell ref="G535:M536"/>
    <mergeCell ref="N535:V536"/>
    <mergeCell ref="O516:P516"/>
    <mergeCell ref="Q516:W516"/>
    <mergeCell ref="G517:J517"/>
    <mergeCell ref="K517:N517"/>
    <mergeCell ref="O517:P517"/>
    <mergeCell ref="Q517:W517"/>
    <mergeCell ref="C510:C516"/>
    <mergeCell ref="E510:E524"/>
    <mergeCell ref="G510:M511"/>
    <mergeCell ref="N510:V511"/>
    <mergeCell ref="G521:U521"/>
    <mergeCell ref="V521:Y521"/>
    <mergeCell ref="G525:U525"/>
    <mergeCell ref="K526:R526"/>
    <mergeCell ref="T526:Y526"/>
    <mergeCell ref="G529:Z531"/>
    <mergeCell ref="AB510:AD511"/>
    <mergeCell ref="G513:S513"/>
    <mergeCell ref="G515:P515"/>
    <mergeCell ref="Q515:W515"/>
    <mergeCell ref="G516:J516"/>
    <mergeCell ref="K516:N516"/>
    <mergeCell ref="AB491:AD492"/>
    <mergeCell ref="G497:Z500"/>
    <mergeCell ref="C504:C505"/>
    <mergeCell ref="E504:E507"/>
    <mergeCell ref="G504:M505"/>
    <mergeCell ref="N504:V505"/>
    <mergeCell ref="AB504:AD505"/>
    <mergeCell ref="G477:AA477"/>
    <mergeCell ref="G478:Z480"/>
    <mergeCell ref="G481:AA481"/>
    <mergeCell ref="G482:Z483"/>
    <mergeCell ref="A491:A492"/>
    <mergeCell ref="C491:C494"/>
    <mergeCell ref="E491:E502"/>
    <mergeCell ref="G491:M492"/>
    <mergeCell ref="N491:V492"/>
    <mergeCell ref="G472:K472"/>
    <mergeCell ref="L472:P472"/>
    <mergeCell ref="Q472:U472"/>
    <mergeCell ref="V472:Z472"/>
    <mergeCell ref="G474:V474"/>
    <mergeCell ref="W474:Z474"/>
    <mergeCell ref="G470:K470"/>
    <mergeCell ref="L470:P470"/>
    <mergeCell ref="Q470:U470"/>
    <mergeCell ref="V470:Z470"/>
    <mergeCell ref="G471:K471"/>
    <mergeCell ref="L471:P471"/>
    <mergeCell ref="Q471:U471"/>
    <mergeCell ref="V471:Z471"/>
    <mergeCell ref="G468:K468"/>
    <mergeCell ref="L468:P468"/>
    <mergeCell ref="Q468:U468"/>
    <mergeCell ref="V468:Z468"/>
    <mergeCell ref="G469:K469"/>
    <mergeCell ref="L469:P469"/>
    <mergeCell ref="Q469:U469"/>
    <mergeCell ref="V469:Z469"/>
    <mergeCell ref="G466:K466"/>
    <mergeCell ref="L466:P466"/>
    <mergeCell ref="Q466:U466"/>
    <mergeCell ref="V466:Z466"/>
    <mergeCell ref="G467:K467"/>
    <mergeCell ref="L467:P467"/>
    <mergeCell ref="Q467:U467"/>
    <mergeCell ref="V467:Z467"/>
    <mergeCell ref="G464:K464"/>
    <mergeCell ref="L464:P464"/>
    <mergeCell ref="Q464:U464"/>
    <mergeCell ref="V464:Z464"/>
    <mergeCell ref="G465:K465"/>
    <mergeCell ref="L465:P465"/>
    <mergeCell ref="Q465:U465"/>
    <mergeCell ref="V465:Z465"/>
    <mergeCell ref="G462:K462"/>
    <mergeCell ref="L462:P462"/>
    <mergeCell ref="Q462:U462"/>
    <mergeCell ref="V462:Z462"/>
    <mergeCell ref="G463:K463"/>
    <mergeCell ref="L463:P463"/>
    <mergeCell ref="Q463:U463"/>
    <mergeCell ref="V463:Z463"/>
    <mergeCell ref="G460:K460"/>
    <mergeCell ref="L460:P460"/>
    <mergeCell ref="Q460:U460"/>
    <mergeCell ref="V460:Z460"/>
    <mergeCell ref="G461:K461"/>
    <mergeCell ref="L461:P461"/>
    <mergeCell ref="Q461:U461"/>
    <mergeCell ref="V461:Z461"/>
    <mergeCell ref="G458:K458"/>
    <mergeCell ref="L458:P458"/>
    <mergeCell ref="Q458:U458"/>
    <mergeCell ref="V458:Z458"/>
    <mergeCell ref="G459:K459"/>
    <mergeCell ref="L459:P459"/>
    <mergeCell ref="Q459:U459"/>
    <mergeCell ref="V459:Z459"/>
    <mergeCell ref="C439:C441"/>
    <mergeCell ref="E439:E442"/>
    <mergeCell ref="G439:M440"/>
    <mergeCell ref="N439:V440"/>
    <mergeCell ref="AB439:AD440"/>
    <mergeCell ref="G442:Z442"/>
    <mergeCell ref="C448:C451"/>
    <mergeCell ref="E448:E466"/>
    <mergeCell ref="G448:M449"/>
    <mergeCell ref="N448:V449"/>
    <mergeCell ref="AB448:AD449"/>
    <mergeCell ref="G451:V451"/>
    <mergeCell ref="W451:Z451"/>
    <mergeCell ref="G455:P455"/>
    <mergeCell ref="Q455:Z455"/>
    <mergeCell ref="G456:K456"/>
    <mergeCell ref="L456:P456"/>
    <mergeCell ref="Q456:U456"/>
    <mergeCell ref="V456:Z456"/>
    <mergeCell ref="G457:K457"/>
    <mergeCell ref="L457:P457"/>
    <mergeCell ref="Q457:U457"/>
    <mergeCell ref="V457:Z457"/>
    <mergeCell ref="G443:Z445"/>
    <mergeCell ref="A426:A427"/>
    <mergeCell ref="C426:C428"/>
    <mergeCell ref="E426:E432"/>
    <mergeCell ref="G426:M427"/>
    <mergeCell ref="N426:V427"/>
    <mergeCell ref="AB426:AD427"/>
    <mergeCell ref="G430:Z433"/>
    <mergeCell ref="G434:AA434"/>
    <mergeCell ref="G435:Z437"/>
    <mergeCell ref="C407:C411"/>
    <mergeCell ref="E407:E423"/>
    <mergeCell ref="G407:M408"/>
    <mergeCell ref="N407:V408"/>
    <mergeCell ref="AB407:AD408"/>
    <mergeCell ref="H410:I410"/>
    <mergeCell ref="J410:P410"/>
    <mergeCell ref="H411:I411"/>
    <mergeCell ref="J411:P411"/>
    <mergeCell ref="J412:P412"/>
    <mergeCell ref="G418:Z420"/>
    <mergeCell ref="G421:AA421"/>
    <mergeCell ref="G422:Z424"/>
    <mergeCell ref="R411:S411"/>
    <mergeCell ref="T411:Z411"/>
    <mergeCell ref="R412:S413"/>
    <mergeCell ref="T412:Z412"/>
    <mergeCell ref="U413:Y413"/>
    <mergeCell ref="H412:I412"/>
    <mergeCell ref="H413:I414"/>
    <mergeCell ref="J413:P413"/>
    <mergeCell ref="K414:O414"/>
    <mergeCell ref="H415:P416"/>
    <mergeCell ref="R414:Z415"/>
    <mergeCell ref="AB393:AD395"/>
    <mergeCell ref="G394:M395"/>
    <mergeCell ref="N394:Z395"/>
    <mergeCell ref="C383:C386"/>
    <mergeCell ref="E383:E395"/>
    <mergeCell ref="AB383:AD385"/>
    <mergeCell ref="G384:M385"/>
    <mergeCell ref="N384:Z385"/>
    <mergeCell ref="I387:J387"/>
    <mergeCell ref="K387:Z387"/>
    <mergeCell ref="I388:J389"/>
    <mergeCell ref="K388:Z388"/>
    <mergeCell ref="L389:Y389"/>
    <mergeCell ref="AB363:AD364"/>
    <mergeCell ref="G366:M367"/>
    <mergeCell ref="N366:V367"/>
    <mergeCell ref="H368:S368"/>
    <mergeCell ref="H369:T369"/>
    <mergeCell ref="U369:X369"/>
    <mergeCell ref="H375:T375"/>
    <mergeCell ref="U375:X375"/>
    <mergeCell ref="E376:E381"/>
    <mergeCell ref="H376:T376"/>
    <mergeCell ref="U376:X376"/>
    <mergeCell ref="G378:S378"/>
    <mergeCell ref="U378:X378"/>
    <mergeCell ref="G380:S380"/>
    <mergeCell ref="U380:X380"/>
    <mergeCell ref="C363:C364"/>
    <mergeCell ref="E363:E374"/>
    <mergeCell ref="G363:M364"/>
    <mergeCell ref="N363:V364"/>
    <mergeCell ref="H370:T370"/>
    <mergeCell ref="U370:X370"/>
    <mergeCell ref="G371:T371"/>
    <mergeCell ref="H372:T372"/>
    <mergeCell ref="U372:X372"/>
    <mergeCell ref="H373:T373"/>
    <mergeCell ref="U373:X373"/>
    <mergeCell ref="H374:T374"/>
    <mergeCell ref="U374:X374"/>
    <mergeCell ref="AB346:AD347"/>
    <mergeCell ref="E347:E348"/>
    <mergeCell ref="H347:T347"/>
    <mergeCell ref="H353:T353"/>
    <mergeCell ref="AB353:AD360"/>
    <mergeCell ref="H354:N354"/>
    <mergeCell ref="O354:T354"/>
    <mergeCell ref="U354:X354"/>
    <mergeCell ref="H357:J358"/>
    <mergeCell ref="K357:N357"/>
    <mergeCell ref="O357:T357"/>
    <mergeCell ref="U357:X357"/>
    <mergeCell ref="K358:N358"/>
    <mergeCell ref="O358:T358"/>
    <mergeCell ref="U358:X358"/>
    <mergeCell ref="H355:J356"/>
    <mergeCell ref="K355:N355"/>
    <mergeCell ref="O355:T355"/>
    <mergeCell ref="U355:X355"/>
    <mergeCell ref="K356:N356"/>
    <mergeCell ref="O356:T356"/>
    <mergeCell ref="U356:X356"/>
    <mergeCell ref="T346:W346"/>
    <mergeCell ref="H348:J349"/>
    <mergeCell ref="AB338:AD340"/>
    <mergeCell ref="G339:Z340"/>
    <mergeCell ref="H341:AA341"/>
    <mergeCell ref="H326:R326"/>
    <mergeCell ref="S326:W326"/>
    <mergeCell ref="H328:Y329"/>
    <mergeCell ref="L331:O331"/>
    <mergeCell ref="H333:V333"/>
    <mergeCell ref="W333:Z333"/>
    <mergeCell ref="H334:V335"/>
    <mergeCell ref="W334:Z335"/>
    <mergeCell ref="AB336:AD337"/>
    <mergeCell ref="T338:W338"/>
    <mergeCell ref="G327:W327"/>
    <mergeCell ref="H325:R325"/>
    <mergeCell ref="S325:W325"/>
    <mergeCell ref="A316:A318"/>
    <mergeCell ref="C316:C319"/>
    <mergeCell ref="E316:E324"/>
    <mergeCell ref="G316:M317"/>
    <mergeCell ref="N316:V317"/>
    <mergeCell ref="C338:C341"/>
    <mergeCell ref="H338:S338"/>
    <mergeCell ref="E338:E346"/>
    <mergeCell ref="H342:T342"/>
    <mergeCell ref="U342:X342"/>
    <mergeCell ref="H343:T343"/>
    <mergeCell ref="U343:X343"/>
    <mergeCell ref="H344:T344"/>
    <mergeCell ref="U344:X344"/>
    <mergeCell ref="AB316:AD317"/>
    <mergeCell ref="Q319:T319"/>
    <mergeCell ref="H321:L321"/>
    <mergeCell ref="M321:Y321"/>
    <mergeCell ref="G322:X322"/>
    <mergeCell ref="H323:R323"/>
    <mergeCell ref="S323:W323"/>
    <mergeCell ref="H324:R324"/>
    <mergeCell ref="S324:W324"/>
    <mergeCell ref="G319:P319"/>
    <mergeCell ref="AB305:AD306"/>
    <mergeCell ref="G308:Z309"/>
    <mergeCell ref="H311:K311"/>
    <mergeCell ref="L311:O311"/>
    <mergeCell ref="H312:K312"/>
    <mergeCell ref="L312:O312"/>
    <mergeCell ref="G297:AA297"/>
    <mergeCell ref="G298:Z299"/>
    <mergeCell ref="G300:Z301"/>
    <mergeCell ref="G302:Z303"/>
    <mergeCell ref="B305:B306"/>
    <mergeCell ref="C305:C309"/>
    <mergeCell ref="E305:E309"/>
    <mergeCell ref="G305:M306"/>
    <mergeCell ref="N305:V306"/>
    <mergeCell ref="G289:N289"/>
    <mergeCell ref="O289:Q289"/>
    <mergeCell ref="G290:AA291"/>
    <mergeCell ref="G292:Z293"/>
    <mergeCell ref="G295:N295"/>
    <mergeCell ref="O295:Q295"/>
    <mergeCell ref="Q279:S279"/>
    <mergeCell ref="U279:W279"/>
    <mergeCell ref="G280:K281"/>
    <mergeCell ref="L280:P280"/>
    <mergeCell ref="Q280:S280"/>
    <mergeCell ref="U280:W280"/>
    <mergeCell ref="L281:P281"/>
    <mergeCell ref="Q281:S281"/>
    <mergeCell ref="G286:K287"/>
    <mergeCell ref="L286:P286"/>
    <mergeCell ref="Q286:S286"/>
    <mergeCell ref="U286:W286"/>
    <mergeCell ref="L287:P287"/>
    <mergeCell ref="Q287:S287"/>
    <mergeCell ref="U287:W287"/>
    <mergeCell ref="G284:K285"/>
    <mergeCell ref="L284:P284"/>
    <mergeCell ref="Q284:S284"/>
    <mergeCell ref="U284:W284"/>
    <mergeCell ref="L285:P285"/>
    <mergeCell ref="Q285:S285"/>
    <mergeCell ref="U285:W285"/>
    <mergeCell ref="AB273:AD274"/>
    <mergeCell ref="G276:Z276"/>
    <mergeCell ref="G277:K277"/>
    <mergeCell ref="L277:P277"/>
    <mergeCell ref="Q277:T277"/>
    <mergeCell ref="U277:X277"/>
    <mergeCell ref="H262:Y262"/>
    <mergeCell ref="G263:Y266"/>
    <mergeCell ref="B273:B274"/>
    <mergeCell ref="C273:C288"/>
    <mergeCell ref="E273:E294"/>
    <mergeCell ref="G273:M274"/>
    <mergeCell ref="N273:V274"/>
    <mergeCell ref="G278:K279"/>
    <mergeCell ref="L278:P278"/>
    <mergeCell ref="Q278:S278"/>
    <mergeCell ref="U281:W281"/>
    <mergeCell ref="G282:Z282"/>
    <mergeCell ref="G283:K283"/>
    <mergeCell ref="L283:P283"/>
    <mergeCell ref="Q283:T283"/>
    <mergeCell ref="U283:X283"/>
    <mergeCell ref="U278:W278"/>
    <mergeCell ref="L279:P279"/>
    <mergeCell ref="C256:C257"/>
    <mergeCell ref="E256:E258"/>
    <mergeCell ref="G256:M257"/>
    <mergeCell ref="N256:V257"/>
    <mergeCell ref="AB256:AD257"/>
    <mergeCell ref="C260:C261"/>
    <mergeCell ref="E260:E263"/>
    <mergeCell ref="G260:M261"/>
    <mergeCell ref="N260:V261"/>
    <mergeCell ref="AB260:AD261"/>
    <mergeCell ref="G252:K252"/>
    <mergeCell ref="L252:O252"/>
    <mergeCell ref="P252:Y252"/>
    <mergeCell ref="G253:K253"/>
    <mergeCell ref="L253:N253"/>
    <mergeCell ref="P253:Y254"/>
    <mergeCell ref="G254:K254"/>
    <mergeCell ref="L254:N254"/>
    <mergeCell ref="N242:V243"/>
    <mergeCell ref="AB242:AD243"/>
    <mergeCell ref="G245:Z246"/>
    <mergeCell ref="C248:C250"/>
    <mergeCell ref="E248:E251"/>
    <mergeCell ref="G248:M249"/>
    <mergeCell ref="N248:V249"/>
    <mergeCell ref="AB248:AD249"/>
    <mergeCell ref="A242:A244"/>
    <mergeCell ref="B242:B243"/>
    <mergeCell ref="C242:C244"/>
    <mergeCell ref="D242:D243"/>
    <mergeCell ref="E242:E246"/>
    <mergeCell ref="G242:M243"/>
    <mergeCell ref="AB231:AD232"/>
    <mergeCell ref="A238:A241"/>
    <mergeCell ref="B238:B239"/>
    <mergeCell ref="C238:C240"/>
    <mergeCell ref="E238:E240"/>
    <mergeCell ref="G238:M239"/>
    <mergeCell ref="N238:V239"/>
    <mergeCell ref="AB238:AD239"/>
    <mergeCell ref="A231:A232"/>
    <mergeCell ref="B231:B232"/>
    <mergeCell ref="D231:D232"/>
    <mergeCell ref="G231:M232"/>
    <mergeCell ref="N231:V232"/>
    <mergeCell ref="C231:C233"/>
    <mergeCell ref="G223:P223"/>
    <mergeCell ref="Q223:T223"/>
    <mergeCell ref="G224:P224"/>
    <mergeCell ref="Q224:T224"/>
    <mergeCell ref="G225:P225"/>
    <mergeCell ref="Q225:T225"/>
    <mergeCell ref="C217:C220"/>
    <mergeCell ref="D217:D218"/>
    <mergeCell ref="E217:E229"/>
    <mergeCell ref="G217:M218"/>
    <mergeCell ref="N217:V218"/>
    <mergeCell ref="G222:P222"/>
    <mergeCell ref="Q222:T222"/>
    <mergeCell ref="AB217:AD218"/>
    <mergeCell ref="G220:N220"/>
    <mergeCell ref="O220:Q220"/>
    <mergeCell ref="B190:B192"/>
    <mergeCell ref="C190:C195"/>
    <mergeCell ref="E190:E202"/>
    <mergeCell ref="G190:M191"/>
    <mergeCell ref="N190:V191"/>
    <mergeCell ref="AB190:AD191"/>
    <mergeCell ref="G193:Z193"/>
    <mergeCell ref="AB204:AD205"/>
    <mergeCell ref="C209:C210"/>
    <mergeCell ref="D209:D210"/>
    <mergeCell ref="E209:E216"/>
    <mergeCell ref="G209:M210"/>
    <mergeCell ref="N209:V210"/>
    <mergeCell ref="AB209:AD210"/>
    <mergeCell ref="G212:X212"/>
    <mergeCell ref="G213:Z215"/>
    <mergeCell ref="C204:C206"/>
    <mergeCell ref="E204:E206"/>
    <mergeCell ref="G204:M205"/>
    <mergeCell ref="N204:V205"/>
    <mergeCell ref="G105:M106"/>
    <mergeCell ref="N105:V106"/>
    <mergeCell ref="AB105:AD106"/>
    <mergeCell ref="G108:Y110"/>
    <mergeCell ref="G195:J195"/>
    <mergeCell ref="K195:N195"/>
    <mergeCell ref="G196:J196"/>
    <mergeCell ref="K196:N196"/>
    <mergeCell ref="A124:A128"/>
    <mergeCell ref="C124:C127"/>
    <mergeCell ref="D124:D125"/>
    <mergeCell ref="G124:M125"/>
    <mergeCell ref="N124:V125"/>
    <mergeCell ref="AB124:AD125"/>
    <mergeCell ref="G127:Z137"/>
    <mergeCell ref="E105:E121"/>
    <mergeCell ref="E164:E170"/>
    <mergeCell ref="E159:E163"/>
    <mergeCell ref="E156:E157"/>
    <mergeCell ref="E138:E142"/>
    <mergeCell ref="E173:E184"/>
    <mergeCell ref="E124:E130"/>
    <mergeCell ref="E132:E137"/>
    <mergeCell ref="E144:E155"/>
    <mergeCell ref="E87:E95"/>
    <mergeCell ref="E98:E103"/>
    <mergeCell ref="A105:A109"/>
    <mergeCell ref="C105:C107"/>
    <mergeCell ref="D105:D106"/>
    <mergeCell ref="AB16:AD17"/>
    <mergeCell ref="AB34:AD35"/>
    <mergeCell ref="A54:A56"/>
    <mergeCell ref="C54:C55"/>
    <mergeCell ref="D54:D55"/>
    <mergeCell ref="E54:E86"/>
    <mergeCell ref="G54:M55"/>
    <mergeCell ref="N54:V55"/>
    <mergeCell ref="AB54:AD55"/>
    <mergeCell ref="C30:C32"/>
    <mergeCell ref="E30:E33"/>
    <mergeCell ref="G30:M31"/>
    <mergeCell ref="N30:V31"/>
    <mergeCell ref="AB30:AD31"/>
    <mergeCell ref="A34:A36"/>
    <mergeCell ref="C34:C41"/>
    <mergeCell ref="E34:E52"/>
    <mergeCell ref="G34:M35"/>
    <mergeCell ref="N34:V35"/>
    <mergeCell ref="H1:O1"/>
    <mergeCell ref="P1:AD1"/>
    <mergeCell ref="H2:AD2"/>
    <mergeCell ref="A7:AD7"/>
    <mergeCell ref="B10:C10"/>
    <mergeCell ref="F10:AA10"/>
    <mergeCell ref="AB10:AD10"/>
    <mergeCell ref="G16:M17"/>
    <mergeCell ref="E20:E24"/>
    <mergeCell ref="G20:M21"/>
    <mergeCell ref="N20:V21"/>
    <mergeCell ref="AB20:AD21"/>
    <mergeCell ref="E25:E28"/>
    <mergeCell ref="G25:M26"/>
    <mergeCell ref="N25:V26"/>
    <mergeCell ref="AB25:AD26"/>
    <mergeCell ref="C12:C13"/>
    <mergeCell ref="E12:E15"/>
    <mergeCell ref="G12:M13"/>
    <mergeCell ref="N12:V13"/>
    <mergeCell ref="AB12:AD13"/>
    <mergeCell ref="E16:E19"/>
    <mergeCell ref="N16:V17"/>
  </mergeCells>
  <phoneticPr fontId="3"/>
  <conditionalFormatting sqref="O357:X358">
    <cfRule type="expression" dxfId="6" priority="1">
      <formula>$R$39="いない"</formula>
    </cfRule>
  </conditionalFormatting>
  <dataValidations count="13">
    <dataValidation type="list" allowBlank="1" showInputMessage="1" showErrorMessage="1" sqref="N384:Z385 N394:Z395 N352:Z352">
      <formula1>"している　・　していない,している,していない"</formula1>
    </dataValidation>
    <dataValidation type="list" allowBlank="1" showInputMessage="1" showErrorMessage="1" sqref="N698:V699 N741:V742">
      <formula1>"いない・いる,いない,いる"</formula1>
    </dataValidation>
    <dataValidation type="list" allowBlank="1" showInputMessage="1" showErrorMessage="1" sqref="L544:S544">
      <formula1>"直営・委託,直営,委託"</formula1>
    </dataValidation>
    <dataValidation type="list" allowBlank="1" showInputMessage="1" showErrorMessage="1" sqref="V780">
      <formula1>"あり・なし,あり,なし"</formula1>
    </dataValidation>
    <dataValidation type="list" allowBlank="1" showInputMessage="1" showErrorMessage="1" sqref="H736 G757:H759 P762:P764 Q762:Q763 I387:I388 J387 S410:S411 R410:R412 H410:I413 G762:H765 G773:H773">
      <formula1>"○,　,"</formula1>
    </dataValidation>
    <dataValidation type="list" allowBlank="1" showInputMessage="1" showErrorMessage="1" sqref="N12:V13 S613:X626 N693:V694 Q223:T225 Q566:V566">
      <formula1>"適・否,適,否"</formula1>
    </dataValidation>
    <dataValidation type="list" allowBlank="1" showInputMessage="1" showErrorMessage="1" sqref="L554:M555 L557:M561">
      <formula1>",　,○"</formula1>
    </dataValidation>
    <dataValidation type="list" allowBlank="1" showInputMessage="1" showErrorMessage="1" sqref="N20:V21 N25:V26 N30:V31 N34:V35 N54:V55 N105:V106 N124:V125 N209:V210 N217:V218 N238:V239 N242:V243 N248:V249 N305:V306 N231:V232 N491:V492 N504:V505 N510:V511 N585:V586 N609:V610 N668:V669 N673:V674 N687:V688 N714:V715 N730:V731 N745:V746 N754:V755 N273:V275 N363:V364 N774:V775 V778:Y778 V785:Y785 N16:V17 N260:V261 N256:V257 N316:V317 N407:V408 N190:V191 N204:V205 N426:V427 N439:V440 N448:V449 N535:V536 N541:V542 N570:V571 N579:V580 N628:V629 N650:V651 T526:Y526">
      <formula1>"いる・いない,いる,いない"</formula1>
    </dataValidation>
    <dataValidation type="list" allowBlank="1" showInputMessage="1" showErrorMessage="1" sqref="L600:S601">
      <formula1>"栄養士,主幹,副園長,園長,その他"</formula1>
    </dataValidation>
    <dataValidation type="list" allowBlank="1" showInputMessage="1" showErrorMessage="1" sqref="Q589:V595 N717:U717 Q222:T222 V523:Y523 Q516:W517 V519:Y519 W333:Z335 S324:W326 L331:O331 U342:X344 T360:W362 N391:Q392 W451:Z451 W474:Z474 N550:T550 Q563:V565 Q567:V567 O355:X358 T346:W346 V521:Y521 U380:X380 U378:X378 T368:V368 N366:V367 Q319:T319 T338:W338 U369:X370 U372:X376">
      <formula1>"有・無,有,無"</formula1>
    </dataValidation>
    <dataValidation type="list" allowBlank="1" showInputMessage="1" showErrorMessage="1" sqref="N789:V790">
      <formula1>"ない・ある,ない,ある"</formula1>
    </dataValidation>
    <dataValidation type="list" allowBlank="1" showInputMessage="1" showErrorMessage="1" sqref="V781:Z782">
      <formula1>"ある・ない,ある,ない"</formula1>
    </dataValidation>
    <dataValidation type="list" allowBlank="1" showInputMessage="1" showErrorMessage="1" sqref="H733:I735">
      <formula1>"〇,　,"</formula1>
    </dataValidation>
  </dataValidations>
  <printOptions horizontalCentered="1"/>
  <pageMargins left="0.31496062992125984" right="0.31496062992125984" top="0.55118110236220474" bottom="0.55118110236220474" header="0.31496062992125984" footer="0.31496062992125984"/>
  <pageSetup paperSize="9" scale="96" fitToHeight="0" orientation="landscape" r:id="rId1"/>
  <headerFooter alignWithMargins="0">
    <oddFooter>&amp;C&amp;"ＭＳ Ｐ明朝,標準"&amp;8&amp;P</oddFooter>
  </headerFooter>
  <rowBreaks count="4" manualBreakCount="4">
    <brk id="9" max="16383" man="1"/>
    <brk id="446" max="29" man="1"/>
    <brk id="606" max="29" man="1"/>
    <brk id="728" max="29" man="1"/>
  </rowBreaks>
  <colBreaks count="4" manualBreakCount="4">
    <brk id="1" max="744" man="1"/>
    <brk id="2" max="744" man="1"/>
    <brk id="4" max="744" man="1"/>
    <brk id="6" max="7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94"/>
  <sheetViews>
    <sheetView view="pageBreakPreview" zoomScale="70" zoomScaleNormal="100" zoomScaleSheetLayoutView="70" workbookViewId="0">
      <selection activeCell="A3" sqref="A3:AD3"/>
    </sheetView>
  </sheetViews>
  <sheetFormatPr defaultColWidth="2.625" defaultRowHeight="13.5"/>
  <cols>
    <col min="1" max="1" width="11.25" style="9" customWidth="1"/>
    <col min="2" max="2" width="3.625" style="9" customWidth="1"/>
    <col min="3" max="3" width="18.25" style="9" customWidth="1"/>
    <col min="4" max="4" width="6.25" style="9" customWidth="1"/>
    <col min="5" max="5" width="40.625" style="9" customWidth="1"/>
    <col min="6" max="7" width="2.625" style="537"/>
    <col min="8" max="8" width="3.125" style="537" customWidth="1"/>
    <col min="9" max="29" width="2.625" style="537"/>
    <col min="30" max="30" width="2.625" style="537" customWidth="1"/>
    <col min="31" max="52" width="2.625" style="537" hidden="1" customWidth="1"/>
    <col min="53" max="56" width="0" style="537" hidden="1" customWidth="1"/>
    <col min="57" max="16384" width="2.625" style="537"/>
  </cols>
  <sheetData>
    <row r="1" spans="1:42" s="154" customFormat="1" ht="28.5">
      <c r="A1" s="1701"/>
      <c r="B1" s="1701"/>
      <c r="C1" s="1701"/>
      <c r="D1" s="1701"/>
      <c r="E1" s="1701"/>
      <c r="F1" s="1710" t="s">
        <v>599</v>
      </c>
      <c r="G1" s="1710"/>
      <c r="H1" s="1710"/>
      <c r="I1" s="1710"/>
      <c r="J1" s="1710"/>
      <c r="K1" s="1710"/>
      <c r="L1" s="1710"/>
      <c r="M1" s="2496" t="str">
        <f>IF(表紙!H4="","",表紙!H4)</f>
        <v/>
      </c>
      <c r="N1" s="2496"/>
      <c r="O1" s="2496"/>
      <c r="P1" s="2496"/>
      <c r="Q1" s="2496"/>
      <c r="R1" s="2496"/>
      <c r="S1" s="2496"/>
      <c r="T1" s="2496"/>
      <c r="U1" s="2496"/>
      <c r="V1" s="2496"/>
      <c r="W1" s="2496"/>
      <c r="X1" s="2496"/>
      <c r="Y1" s="2496"/>
      <c r="Z1" s="2496"/>
      <c r="AA1" s="2496"/>
      <c r="AB1" s="2496"/>
      <c r="AC1" s="2496"/>
      <c r="AD1" s="2496"/>
    </row>
    <row r="2" spans="1:42" s="154" customFormat="1" ht="28.5">
      <c r="A2" s="1701"/>
      <c r="B2" s="1701"/>
      <c r="C2" s="1701"/>
      <c r="D2" s="1701"/>
      <c r="E2" s="1701"/>
      <c r="F2" s="1712" t="s">
        <v>600</v>
      </c>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row>
    <row r="3" spans="1:42" s="552" customFormat="1" ht="84.75" customHeight="1">
      <c r="A3" s="2497"/>
      <c r="B3" s="2497"/>
      <c r="C3" s="2497"/>
      <c r="D3" s="2497"/>
      <c r="E3" s="2497"/>
      <c r="F3" s="2497"/>
      <c r="G3" s="2497"/>
      <c r="H3" s="2497"/>
      <c r="I3" s="2497"/>
      <c r="J3" s="2497"/>
      <c r="K3" s="2497"/>
      <c r="L3" s="2497"/>
      <c r="M3" s="2497"/>
      <c r="N3" s="2497"/>
      <c r="O3" s="2497"/>
      <c r="P3" s="2497"/>
      <c r="Q3" s="2497"/>
      <c r="R3" s="2497"/>
      <c r="S3" s="2497"/>
      <c r="T3" s="2497"/>
      <c r="U3" s="2497"/>
      <c r="V3" s="2497"/>
      <c r="W3" s="2497"/>
      <c r="X3" s="2497"/>
      <c r="Y3" s="2497"/>
      <c r="Z3" s="2497"/>
      <c r="AA3" s="2497"/>
      <c r="AB3" s="2497"/>
      <c r="AC3" s="2497"/>
      <c r="AD3" s="2497"/>
    </row>
    <row r="4" spans="1:42" s="552" customFormat="1" ht="113.25" customHeight="1">
      <c r="A4" s="1701" t="s">
        <v>1347</v>
      </c>
      <c r="B4" s="1701"/>
      <c r="C4" s="1701"/>
      <c r="D4" s="1701"/>
      <c r="E4" s="1701"/>
      <c r="F4" s="1701"/>
      <c r="G4" s="1701"/>
      <c r="H4" s="1701"/>
      <c r="I4" s="1701"/>
      <c r="J4" s="1701"/>
      <c r="K4" s="1701"/>
      <c r="L4" s="1701"/>
      <c r="M4" s="1701"/>
      <c r="N4" s="1701"/>
      <c r="O4" s="1701"/>
      <c r="P4" s="1701"/>
      <c r="Q4" s="1701"/>
      <c r="R4" s="1701"/>
      <c r="S4" s="1701"/>
      <c r="T4" s="1701"/>
      <c r="U4" s="1701"/>
      <c r="V4" s="1701"/>
      <c r="W4" s="1701"/>
      <c r="X4" s="1701"/>
      <c r="Y4" s="1701"/>
      <c r="Z4" s="1701"/>
      <c r="AA4" s="1701"/>
      <c r="AB4" s="1701"/>
      <c r="AC4" s="1701"/>
      <c r="AD4" s="1701"/>
    </row>
    <row r="5" spans="1:42" s="64" customFormat="1" ht="117.75" customHeight="1">
      <c r="A5" s="1701"/>
      <c r="B5" s="1701"/>
      <c r="C5" s="1701"/>
      <c r="D5" s="1701"/>
      <c r="E5" s="1701"/>
      <c r="F5" s="1701"/>
      <c r="G5" s="1701"/>
      <c r="H5" s="1701"/>
      <c r="I5" s="1701"/>
      <c r="J5" s="1701"/>
      <c r="K5" s="1701"/>
      <c r="L5" s="1701"/>
      <c r="M5" s="1701"/>
      <c r="N5" s="1701"/>
      <c r="O5" s="1701"/>
      <c r="P5" s="1701"/>
      <c r="Q5" s="1701"/>
      <c r="R5" s="1701"/>
      <c r="S5" s="1701"/>
      <c r="T5" s="1701"/>
      <c r="U5" s="1701"/>
      <c r="V5" s="1701"/>
      <c r="W5" s="1701"/>
      <c r="X5" s="1701"/>
      <c r="Y5" s="1701"/>
      <c r="Z5" s="1701"/>
      <c r="AA5" s="1701"/>
      <c r="AB5" s="1701"/>
      <c r="AC5" s="1701"/>
      <c r="AD5" s="1701"/>
    </row>
    <row r="6" spans="1:42" s="552" customFormat="1" ht="131.25" customHeight="1">
      <c r="A6" s="2501" t="s">
        <v>1106</v>
      </c>
      <c r="B6" s="2497"/>
      <c r="C6" s="2497"/>
      <c r="D6" s="2497"/>
      <c r="E6" s="2497"/>
      <c r="F6" s="2497"/>
      <c r="G6" s="2497"/>
      <c r="H6" s="2497"/>
      <c r="I6" s="2497"/>
      <c r="J6" s="2497"/>
      <c r="K6" s="2497"/>
      <c r="L6" s="2497"/>
      <c r="M6" s="2497"/>
      <c r="N6" s="2497"/>
      <c r="O6" s="2497"/>
      <c r="P6" s="2497"/>
      <c r="Q6" s="2497"/>
      <c r="R6" s="2497"/>
      <c r="S6" s="2497"/>
      <c r="T6" s="2497"/>
      <c r="U6" s="2497"/>
      <c r="V6" s="2497"/>
      <c r="W6" s="2497"/>
      <c r="X6" s="2497"/>
      <c r="Y6" s="2497"/>
      <c r="Z6" s="2497"/>
      <c r="AA6" s="2497"/>
      <c r="AB6" s="2497"/>
      <c r="AC6" s="2497"/>
      <c r="AD6" s="2497"/>
    </row>
    <row r="7" spans="1:42" s="552" customFormat="1" ht="61.5" customHeight="1">
      <c r="A7" s="2502"/>
      <c r="B7" s="1609"/>
      <c r="C7" s="1609"/>
      <c r="D7" s="1609"/>
      <c r="E7" s="1609"/>
      <c r="F7" s="1609"/>
      <c r="G7" s="1609"/>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row>
    <row r="8" spans="1:42">
      <c r="A8" s="12" t="s">
        <v>601</v>
      </c>
      <c r="B8" s="1702" t="s">
        <v>0</v>
      </c>
      <c r="C8" s="2503"/>
      <c r="D8" s="1703"/>
      <c r="E8" s="527" t="s">
        <v>1</v>
      </c>
      <c r="F8" s="2257" t="s">
        <v>3</v>
      </c>
      <c r="G8" s="1026"/>
      <c r="H8" s="1026"/>
      <c r="I8" s="1026"/>
      <c r="J8" s="1026"/>
      <c r="K8" s="1026"/>
      <c r="L8" s="1026"/>
      <c r="M8" s="1026"/>
      <c r="N8" s="1026"/>
      <c r="O8" s="1026"/>
      <c r="P8" s="1026"/>
      <c r="Q8" s="1026"/>
      <c r="R8" s="1026"/>
      <c r="S8" s="1026"/>
      <c r="T8" s="1026"/>
      <c r="U8" s="1026"/>
      <c r="V8" s="1026"/>
      <c r="W8" s="1026"/>
      <c r="X8" s="1026"/>
      <c r="Y8" s="1026"/>
      <c r="Z8" s="1026"/>
      <c r="AA8" s="1027"/>
      <c r="AB8" s="2504" t="s">
        <v>2</v>
      </c>
      <c r="AC8" s="2505"/>
      <c r="AD8" s="2506"/>
    </row>
    <row r="9" spans="1:42">
      <c r="A9" s="160"/>
      <c r="B9" s="161"/>
      <c r="C9" s="556"/>
      <c r="D9" s="162"/>
      <c r="E9" s="161"/>
      <c r="F9" s="338"/>
      <c r="G9" s="526"/>
      <c r="H9" s="526"/>
      <c r="I9" s="526"/>
      <c r="J9" s="526"/>
      <c r="K9" s="526"/>
      <c r="L9" s="526"/>
      <c r="M9" s="526"/>
      <c r="N9" s="521"/>
      <c r="O9" s="521"/>
      <c r="P9" s="521"/>
      <c r="Q9" s="521"/>
      <c r="R9" s="521"/>
      <c r="S9" s="521"/>
      <c r="T9" s="521"/>
      <c r="U9" s="521"/>
      <c r="V9" s="521"/>
      <c r="W9" s="526"/>
      <c r="X9" s="526"/>
      <c r="Y9" s="526"/>
      <c r="Z9" s="526"/>
      <c r="AA9" s="526"/>
      <c r="AB9" s="163"/>
      <c r="AC9" s="164"/>
      <c r="AD9" s="165"/>
    </row>
    <row r="10" spans="1:42">
      <c r="A10" s="1304" t="s">
        <v>847</v>
      </c>
      <c r="B10" s="2294">
        <v>1</v>
      </c>
      <c r="C10" s="1403" t="s">
        <v>602</v>
      </c>
      <c r="D10" s="2295" t="s">
        <v>358</v>
      </c>
      <c r="E10" s="1318" t="s">
        <v>848</v>
      </c>
      <c r="F10" s="25"/>
      <c r="G10" s="1268" t="s">
        <v>71</v>
      </c>
      <c r="H10" s="1268"/>
      <c r="I10" s="1268"/>
      <c r="J10" s="1268"/>
      <c r="K10" s="1268"/>
      <c r="L10" s="1268"/>
      <c r="M10" s="1268"/>
      <c r="N10" s="1246" t="s">
        <v>154</v>
      </c>
      <c r="O10" s="1246"/>
      <c r="P10" s="1246"/>
      <c r="Q10" s="1246"/>
      <c r="R10" s="1246"/>
      <c r="S10" s="1246"/>
      <c r="T10" s="1246"/>
      <c r="U10" s="1246"/>
      <c r="V10" s="1246"/>
      <c r="W10" s="530"/>
      <c r="X10" s="530"/>
      <c r="Y10" s="530"/>
      <c r="Z10" s="530"/>
      <c r="AA10" s="530"/>
      <c r="AB10" s="2296" t="s">
        <v>849</v>
      </c>
      <c r="AC10" s="2297"/>
      <c r="AD10" s="2298"/>
    </row>
    <row r="11" spans="1:42" ht="13.5" customHeight="1">
      <c r="A11" s="1304"/>
      <c r="B11" s="2294"/>
      <c r="C11" s="1403"/>
      <c r="D11" s="2295"/>
      <c r="E11" s="1318"/>
      <c r="F11" s="25"/>
      <c r="G11" s="1268"/>
      <c r="H11" s="1268"/>
      <c r="I11" s="1268"/>
      <c r="J11" s="1268"/>
      <c r="K11" s="1268"/>
      <c r="L11" s="1268"/>
      <c r="M11" s="1268"/>
      <c r="N11" s="1246"/>
      <c r="O11" s="1246"/>
      <c r="P11" s="1246"/>
      <c r="Q11" s="1246"/>
      <c r="R11" s="1246"/>
      <c r="S11" s="1246"/>
      <c r="T11" s="1246"/>
      <c r="U11" s="1246"/>
      <c r="V11" s="1246"/>
      <c r="W11" s="530"/>
      <c r="X11" s="530"/>
      <c r="Y11" s="530"/>
      <c r="Z11" s="530"/>
      <c r="AA11" s="530"/>
      <c r="AB11" s="2296"/>
      <c r="AC11" s="2297"/>
      <c r="AD11" s="2298"/>
    </row>
    <row r="12" spans="1:42" ht="13.5" customHeight="1">
      <c r="A12" s="1304"/>
      <c r="B12" s="2294"/>
      <c r="C12" s="1403"/>
      <c r="D12" s="2295"/>
      <c r="E12" s="1318"/>
      <c r="F12" s="25"/>
      <c r="AB12" s="2296"/>
      <c r="AC12" s="2297"/>
      <c r="AD12" s="2298"/>
    </row>
    <row r="13" spans="1:42" ht="13.5" customHeight="1">
      <c r="A13" s="1304" t="s">
        <v>603</v>
      </c>
      <c r="B13" s="2294">
        <v>2</v>
      </c>
      <c r="C13" s="1523" t="s">
        <v>850</v>
      </c>
      <c r="D13" s="1265" t="s">
        <v>358</v>
      </c>
      <c r="E13" s="1870" t="s">
        <v>1323</v>
      </c>
      <c r="G13" s="1268" t="s">
        <v>71</v>
      </c>
      <c r="H13" s="1268"/>
      <c r="I13" s="1268"/>
      <c r="J13" s="1268"/>
      <c r="K13" s="1268"/>
      <c r="L13" s="1268"/>
      <c r="M13" s="1268"/>
      <c r="N13" s="1246" t="s">
        <v>154</v>
      </c>
      <c r="O13" s="1246"/>
      <c r="P13" s="1246"/>
      <c r="Q13" s="1246"/>
      <c r="R13" s="1246"/>
      <c r="S13" s="1246"/>
      <c r="T13" s="1246"/>
      <c r="U13" s="1246"/>
      <c r="V13" s="1246"/>
      <c r="W13" s="997"/>
      <c r="X13" s="997"/>
      <c r="Y13" s="530"/>
      <c r="Z13" s="530"/>
      <c r="AA13" s="530"/>
      <c r="AB13" s="2296" t="s">
        <v>849</v>
      </c>
      <c r="AC13" s="2297"/>
      <c r="AD13" s="2298"/>
      <c r="AF13" s="529"/>
      <c r="AG13" s="529"/>
      <c r="AH13" s="529"/>
      <c r="AI13" s="529"/>
      <c r="AJ13" s="522"/>
      <c r="AK13" s="522"/>
      <c r="AL13" s="522"/>
      <c r="AM13" s="522"/>
      <c r="AN13" s="522"/>
      <c r="AO13" s="522"/>
      <c r="AP13" s="24"/>
    </row>
    <row r="14" spans="1:42" ht="13.5" customHeight="1">
      <c r="A14" s="1304"/>
      <c r="B14" s="2294"/>
      <c r="C14" s="1523"/>
      <c r="D14" s="1265"/>
      <c r="E14" s="1870"/>
      <c r="G14" s="1268"/>
      <c r="H14" s="1268"/>
      <c r="I14" s="1268"/>
      <c r="J14" s="1268"/>
      <c r="K14" s="1268"/>
      <c r="L14" s="1268"/>
      <c r="M14" s="1268"/>
      <c r="N14" s="1246"/>
      <c r="O14" s="1246"/>
      <c r="P14" s="1246"/>
      <c r="Q14" s="1246"/>
      <c r="R14" s="1246"/>
      <c r="S14" s="1246"/>
      <c r="T14" s="1246"/>
      <c r="U14" s="1246"/>
      <c r="V14" s="1246"/>
      <c r="W14" s="997"/>
      <c r="X14" s="997"/>
      <c r="Y14" s="530"/>
      <c r="Z14" s="530"/>
      <c r="AA14" s="530"/>
      <c r="AB14" s="2296"/>
      <c r="AC14" s="2297"/>
      <c r="AD14" s="2298"/>
      <c r="AF14" s="522"/>
      <c r="AG14" s="522"/>
      <c r="AH14" s="522"/>
      <c r="AI14" s="522"/>
      <c r="AJ14" s="522"/>
      <c r="AK14" s="522"/>
      <c r="AL14" s="522"/>
      <c r="AM14" s="522"/>
      <c r="AN14" s="522"/>
      <c r="AO14" s="522"/>
      <c r="AP14" s="24"/>
    </row>
    <row r="15" spans="1:42" ht="13.5" customHeight="1">
      <c r="A15" s="1304"/>
      <c r="B15" s="2294"/>
      <c r="C15" s="1523"/>
      <c r="D15" s="1265"/>
      <c r="E15" s="1870"/>
      <c r="AB15" s="2296"/>
      <c r="AC15" s="2297"/>
      <c r="AD15" s="2298"/>
      <c r="AF15" s="522"/>
      <c r="AG15" s="522"/>
      <c r="AH15" s="522"/>
      <c r="AI15" s="522"/>
      <c r="AJ15" s="522"/>
      <c r="AK15" s="522"/>
      <c r="AL15" s="522"/>
      <c r="AM15" s="522"/>
      <c r="AN15" s="522"/>
      <c r="AO15" s="522"/>
      <c r="AP15" s="24"/>
    </row>
    <row r="16" spans="1:42" ht="13.5" customHeight="1">
      <c r="A16" s="1304"/>
      <c r="B16" s="2294"/>
      <c r="C16" s="1523"/>
      <c r="D16" s="1265"/>
      <c r="E16" s="1870"/>
      <c r="G16" s="1619" t="s">
        <v>604</v>
      </c>
      <c r="H16" s="1619"/>
      <c r="I16" s="1619"/>
      <c r="J16" s="1619"/>
      <c r="K16" s="1619"/>
      <c r="L16" s="1619"/>
      <c r="M16" s="1619"/>
      <c r="N16" s="1619"/>
      <c r="O16" s="1619"/>
      <c r="P16" s="1619"/>
      <c r="Q16" s="1619"/>
      <c r="R16" s="1619"/>
      <c r="S16" s="1619"/>
      <c r="T16" s="1619" t="s">
        <v>605</v>
      </c>
      <c r="U16" s="1619"/>
      <c r="V16" s="1619"/>
      <c r="W16" s="1619"/>
      <c r="X16" s="1619"/>
      <c r="Y16" s="1619"/>
      <c r="Z16" s="1619"/>
      <c r="AA16" s="530"/>
      <c r="AB16" s="2296"/>
      <c r="AC16" s="2297"/>
      <c r="AD16" s="2298"/>
      <c r="AF16" s="31"/>
      <c r="AG16" s="31"/>
      <c r="AH16" s="522"/>
      <c r="AI16" s="522"/>
      <c r="AJ16" s="522"/>
      <c r="AK16" s="522"/>
      <c r="AL16" s="522"/>
      <c r="AM16" s="522"/>
      <c r="AN16" s="522"/>
      <c r="AO16" s="522"/>
      <c r="AP16" s="24"/>
    </row>
    <row r="17" spans="1:42" ht="13.5" customHeight="1">
      <c r="A17" s="1304"/>
      <c r="B17" s="2294"/>
      <c r="C17" s="1523"/>
      <c r="D17" s="1265"/>
      <c r="E17" s="1870"/>
      <c r="G17" s="2498"/>
      <c r="H17" s="2498"/>
      <c r="I17" s="2498"/>
      <c r="J17" s="2498"/>
      <c r="K17" s="2498"/>
      <c r="L17" s="2498"/>
      <c r="M17" s="2498"/>
      <c r="N17" s="2498"/>
      <c r="O17" s="2498"/>
      <c r="P17" s="2498"/>
      <c r="Q17" s="2498"/>
      <c r="R17" s="2498"/>
      <c r="S17" s="2498"/>
      <c r="T17" s="2499"/>
      <c r="U17" s="2500"/>
      <c r="V17" s="2500"/>
      <c r="W17" s="2500"/>
      <c r="X17" s="2500"/>
      <c r="Y17" s="2500"/>
      <c r="Z17" s="274" t="s">
        <v>337</v>
      </c>
      <c r="AA17" s="530"/>
      <c r="AB17" s="2296"/>
      <c r="AC17" s="2297"/>
      <c r="AD17" s="2298"/>
      <c r="AF17" s="31"/>
      <c r="AG17" s="31"/>
      <c r="AH17" s="522"/>
      <c r="AI17" s="522"/>
      <c r="AJ17" s="522"/>
      <c r="AK17" s="522"/>
      <c r="AL17" s="522"/>
      <c r="AM17" s="522"/>
      <c r="AN17" s="522"/>
      <c r="AO17" s="522"/>
      <c r="AP17" s="24"/>
    </row>
    <row r="18" spans="1:42" ht="13.5" customHeight="1">
      <c r="A18" s="1304"/>
      <c r="B18" s="2294"/>
      <c r="C18" s="1523"/>
      <c r="D18" s="1265"/>
      <c r="E18" s="1870"/>
      <c r="G18" s="2498"/>
      <c r="H18" s="2498"/>
      <c r="I18" s="2498"/>
      <c r="J18" s="2498"/>
      <c r="K18" s="2498"/>
      <c r="L18" s="2498"/>
      <c r="M18" s="2498"/>
      <c r="N18" s="2498"/>
      <c r="O18" s="2498"/>
      <c r="P18" s="2498"/>
      <c r="Q18" s="2498"/>
      <c r="R18" s="2498"/>
      <c r="S18" s="2498"/>
      <c r="T18" s="2499"/>
      <c r="U18" s="2500"/>
      <c r="V18" s="2500"/>
      <c r="W18" s="2500"/>
      <c r="X18" s="2500"/>
      <c r="Y18" s="2500"/>
      <c r="Z18" s="274" t="s">
        <v>337</v>
      </c>
      <c r="AA18" s="530"/>
      <c r="AB18" s="2296"/>
      <c r="AC18" s="2297"/>
      <c r="AD18" s="2298"/>
      <c r="AF18" s="522"/>
      <c r="AG18" s="522"/>
      <c r="AH18" s="522"/>
      <c r="AI18" s="522"/>
      <c r="AJ18" s="522"/>
      <c r="AK18" s="522"/>
      <c r="AL18" s="522"/>
      <c r="AM18" s="522"/>
      <c r="AN18" s="522"/>
      <c r="AO18" s="522"/>
      <c r="AP18" s="24"/>
    </row>
    <row r="19" spans="1:42" ht="13.5" customHeight="1">
      <c r="A19" s="1304"/>
      <c r="B19" s="2294"/>
      <c r="C19" s="1523"/>
      <c r="D19" s="1265"/>
      <c r="E19" s="1870"/>
      <c r="G19" s="2498"/>
      <c r="H19" s="2498"/>
      <c r="I19" s="2498"/>
      <c r="J19" s="2498"/>
      <c r="K19" s="2498"/>
      <c r="L19" s="2498"/>
      <c r="M19" s="2498"/>
      <c r="N19" s="2498"/>
      <c r="O19" s="2498"/>
      <c r="P19" s="2498"/>
      <c r="Q19" s="2498"/>
      <c r="R19" s="2498"/>
      <c r="S19" s="2498"/>
      <c r="T19" s="2499"/>
      <c r="U19" s="2500"/>
      <c r="V19" s="2500"/>
      <c r="W19" s="2500"/>
      <c r="X19" s="2500"/>
      <c r="Y19" s="2500"/>
      <c r="Z19" s="274" t="s">
        <v>337</v>
      </c>
      <c r="AB19" s="2296"/>
      <c r="AC19" s="2297"/>
      <c r="AD19" s="2298"/>
      <c r="AF19" s="522"/>
      <c r="AG19" s="522"/>
      <c r="AH19" s="522"/>
      <c r="AI19" s="522"/>
      <c r="AJ19" s="522"/>
      <c r="AK19" s="522"/>
      <c r="AL19" s="522"/>
      <c r="AM19" s="522"/>
      <c r="AN19" s="522"/>
      <c r="AO19" s="522"/>
      <c r="AP19" s="522"/>
    </row>
    <row r="20" spans="1:42" ht="13.5" customHeight="1">
      <c r="A20" s="1304"/>
      <c r="B20" s="2294"/>
      <c r="C20" s="1523"/>
      <c r="D20" s="1265"/>
      <c r="E20" s="1870"/>
      <c r="G20" s="530"/>
      <c r="H20" s="530"/>
      <c r="I20" s="530"/>
      <c r="J20" s="530"/>
      <c r="K20" s="530"/>
      <c r="L20" s="530"/>
      <c r="M20" s="530"/>
      <c r="N20" s="530"/>
      <c r="O20" s="530"/>
      <c r="P20" s="530"/>
      <c r="Q20" s="530"/>
      <c r="R20" s="530"/>
      <c r="S20" s="530"/>
      <c r="T20" s="530"/>
      <c r="U20" s="530"/>
      <c r="V20" s="530"/>
      <c r="W20" s="530"/>
      <c r="X20" s="530"/>
      <c r="Y20" s="530"/>
      <c r="Z20" s="530"/>
      <c r="AA20" s="538"/>
      <c r="AB20" s="2296"/>
      <c r="AC20" s="2297"/>
      <c r="AD20" s="2298"/>
    </row>
    <row r="21" spans="1:42" ht="13.5" customHeight="1">
      <c r="A21" s="1304"/>
      <c r="B21" s="2294">
        <v>3</v>
      </c>
      <c r="C21" s="1403" t="s">
        <v>851</v>
      </c>
      <c r="D21" s="2295" t="s">
        <v>358</v>
      </c>
      <c r="E21" s="1870" t="s">
        <v>852</v>
      </c>
      <c r="G21" s="1268" t="s">
        <v>71</v>
      </c>
      <c r="H21" s="1268"/>
      <c r="I21" s="1268"/>
      <c r="J21" s="1268"/>
      <c r="K21" s="1268"/>
      <c r="L21" s="1268"/>
      <c r="M21" s="1268"/>
      <c r="N21" s="1246" t="s">
        <v>739</v>
      </c>
      <c r="O21" s="1246"/>
      <c r="P21" s="1246"/>
      <c r="Q21" s="1246"/>
      <c r="R21" s="1246"/>
      <c r="S21" s="1246"/>
      <c r="T21" s="1246"/>
      <c r="U21" s="1246"/>
      <c r="V21" s="1246"/>
      <c r="W21" s="530"/>
      <c r="X21" s="530"/>
      <c r="Y21" s="530"/>
      <c r="Z21" s="530"/>
      <c r="AA21" s="530"/>
      <c r="AB21" s="2296" t="s">
        <v>849</v>
      </c>
      <c r="AC21" s="2297"/>
      <c r="AD21" s="2298"/>
      <c r="AF21" s="529"/>
      <c r="AG21" s="529"/>
      <c r="AH21" s="529"/>
      <c r="AI21" s="529"/>
      <c r="AJ21" s="522"/>
      <c r="AK21" s="522"/>
      <c r="AL21" s="522"/>
      <c r="AM21" s="522"/>
      <c r="AN21" s="522"/>
      <c r="AO21" s="522"/>
      <c r="AP21" s="24"/>
    </row>
    <row r="22" spans="1:42" ht="13.5" customHeight="1">
      <c r="A22" s="1304"/>
      <c r="B22" s="2294"/>
      <c r="C22" s="1403"/>
      <c r="D22" s="2295"/>
      <c r="E22" s="1870"/>
      <c r="G22" s="1268"/>
      <c r="H22" s="1268"/>
      <c r="I22" s="1268"/>
      <c r="J22" s="1268"/>
      <c r="K22" s="1268"/>
      <c r="L22" s="1268"/>
      <c r="M22" s="1268"/>
      <c r="N22" s="1246"/>
      <c r="O22" s="1246"/>
      <c r="P22" s="1246"/>
      <c r="Q22" s="1246"/>
      <c r="R22" s="1246"/>
      <c r="S22" s="1246"/>
      <c r="T22" s="1246"/>
      <c r="U22" s="1246"/>
      <c r="V22" s="1246"/>
      <c r="W22" s="530"/>
      <c r="X22" s="530"/>
      <c r="Y22" s="530"/>
      <c r="Z22" s="530"/>
      <c r="AA22" s="530"/>
      <c r="AB22" s="2296"/>
      <c r="AC22" s="2297"/>
      <c r="AD22" s="2298"/>
      <c r="AF22" s="522"/>
      <c r="AG22" s="522"/>
      <c r="AH22" s="522"/>
      <c r="AI22" s="522"/>
      <c r="AJ22" s="522"/>
      <c r="AK22" s="522"/>
      <c r="AL22" s="522"/>
      <c r="AM22" s="522"/>
      <c r="AN22" s="522"/>
      <c r="AO22" s="522"/>
      <c r="AP22" s="24"/>
    </row>
    <row r="23" spans="1:42" ht="13.5" customHeight="1">
      <c r="A23" s="1304"/>
      <c r="B23" s="2294"/>
      <c r="C23" s="1403"/>
      <c r="D23" s="2295"/>
      <c r="E23" s="1870"/>
      <c r="N23" s="1016" t="s">
        <v>1468</v>
      </c>
      <c r="O23" s="1016"/>
      <c r="P23" s="1016"/>
      <c r="Q23" s="1016"/>
      <c r="R23" s="1016"/>
      <c r="S23" s="1016"/>
      <c r="T23" s="1016"/>
      <c r="U23" s="1016"/>
      <c r="V23" s="1016"/>
      <c r="W23" s="1016"/>
      <c r="X23" s="1016"/>
      <c r="Y23" s="1016"/>
      <c r="Z23" s="1016"/>
      <c r="AB23" s="2296"/>
      <c r="AC23" s="2297"/>
      <c r="AD23" s="2298"/>
      <c r="AF23" s="522"/>
      <c r="AG23" s="522"/>
      <c r="AH23" s="522"/>
      <c r="AI23" s="522"/>
      <c r="AJ23" s="522"/>
      <c r="AK23" s="522"/>
      <c r="AL23" s="522"/>
      <c r="AM23" s="522"/>
      <c r="AN23" s="522"/>
      <c r="AO23" s="522"/>
      <c r="AP23" s="24"/>
    </row>
    <row r="24" spans="1:42" ht="13.5" customHeight="1">
      <c r="A24" s="1304"/>
      <c r="B24" s="2294"/>
      <c r="C24" s="1403"/>
      <c r="D24" s="2295"/>
      <c r="E24" s="1870"/>
      <c r="G24" s="530"/>
      <c r="H24" s="530"/>
      <c r="I24" s="530"/>
      <c r="J24" s="530"/>
      <c r="K24" s="530"/>
      <c r="L24" s="530"/>
      <c r="M24" s="530"/>
      <c r="N24" s="1017"/>
      <c r="O24" s="1016" t="s">
        <v>1463</v>
      </c>
      <c r="P24" s="1017"/>
      <c r="Q24" s="1017"/>
      <c r="R24" s="1017"/>
      <c r="S24" s="1017"/>
      <c r="T24" s="1017"/>
      <c r="U24" s="1017"/>
      <c r="V24" s="1017"/>
      <c r="W24" s="1017"/>
      <c r="X24" s="1017"/>
      <c r="Y24" s="1017"/>
      <c r="Z24" s="1017"/>
      <c r="AA24" s="538"/>
      <c r="AB24" s="2296"/>
      <c r="AC24" s="2297"/>
      <c r="AD24" s="2298"/>
    </row>
    <row r="25" spans="1:42" ht="13.5" customHeight="1">
      <c r="A25" s="1304"/>
      <c r="B25" s="2294"/>
      <c r="C25" s="1403"/>
      <c r="D25" s="2295"/>
      <c r="E25" s="1870" t="s">
        <v>853</v>
      </c>
      <c r="G25" s="2495" t="s">
        <v>821</v>
      </c>
      <c r="H25" s="2495"/>
      <c r="I25" s="2495"/>
      <c r="J25" s="2495"/>
      <c r="K25" s="2495"/>
      <c r="L25" s="2495"/>
      <c r="M25" s="2495"/>
      <c r="N25" s="2495"/>
      <c r="O25" s="2495"/>
      <c r="P25" s="2495"/>
      <c r="Q25" s="2495"/>
      <c r="R25" s="2495"/>
      <c r="S25" s="557"/>
      <c r="T25" s="557"/>
      <c r="U25" s="557"/>
      <c r="V25" s="557"/>
      <c r="W25" s="557"/>
      <c r="X25" s="557"/>
      <c r="Y25" s="557"/>
      <c r="Z25" s="557"/>
      <c r="AA25" s="530"/>
      <c r="AB25" s="2296"/>
      <c r="AC25" s="2297"/>
      <c r="AD25" s="2298"/>
      <c r="AF25" s="529"/>
      <c r="AG25" s="529"/>
      <c r="AH25" s="529"/>
      <c r="AI25" s="529"/>
      <c r="AJ25" s="522"/>
      <c r="AK25" s="522"/>
      <c r="AL25" s="522"/>
      <c r="AM25" s="522"/>
      <c r="AN25" s="522"/>
      <c r="AO25" s="522"/>
      <c r="AP25" s="24"/>
    </row>
    <row r="26" spans="1:42" ht="13.5" customHeight="1">
      <c r="A26" s="1304"/>
      <c r="B26" s="2294"/>
      <c r="C26" s="1403"/>
      <c r="D26" s="2295"/>
      <c r="E26" s="1870"/>
      <c r="G26" s="1998" t="s">
        <v>607</v>
      </c>
      <c r="H26" s="1999"/>
      <c r="I26" s="1999"/>
      <c r="J26" s="2000"/>
      <c r="K26" s="1998" t="s">
        <v>608</v>
      </c>
      <c r="L26" s="1999"/>
      <c r="M26" s="1999"/>
      <c r="N26" s="1999"/>
      <c r="O26" s="1999"/>
      <c r="P26" s="1999"/>
      <c r="Q26" s="2000"/>
      <c r="R26" s="1999" t="s">
        <v>854</v>
      </c>
      <c r="S26" s="1999"/>
      <c r="T26" s="1999"/>
      <c r="U26" s="1999"/>
      <c r="V26" s="1999"/>
      <c r="W26" s="1999"/>
      <c r="X26" s="1999"/>
      <c r="Y26" s="1999"/>
      <c r="Z26" s="2000"/>
      <c r="AB26" s="2296"/>
      <c r="AC26" s="2297"/>
      <c r="AD26" s="2298"/>
      <c r="AF26" s="522"/>
      <c r="AG26" s="522"/>
      <c r="AH26" s="522"/>
      <c r="AI26" s="522"/>
      <c r="AJ26" s="522"/>
      <c r="AK26" s="522"/>
      <c r="AL26" s="522"/>
      <c r="AM26" s="522"/>
      <c r="AN26" s="522"/>
      <c r="AO26" s="522"/>
      <c r="AP26" s="24"/>
    </row>
    <row r="27" spans="1:42" ht="13.5" customHeight="1">
      <c r="A27" s="1304"/>
      <c r="B27" s="2294"/>
      <c r="C27" s="1403"/>
      <c r="D27" s="2295"/>
      <c r="E27" s="1870" t="s">
        <v>855</v>
      </c>
      <c r="G27" s="2489" t="s">
        <v>822</v>
      </c>
      <c r="H27" s="2490"/>
      <c r="I27" s="2490"/>
      <c r="J27" s="2491"/>
      <c r="K27" s="2492"/>
      <c r="L27" s="2493"/>
      <c r="M27" s="2493"/>
      <c r="N27" s="2493"/>
      <c r="O27" s="2493"/>
      <c r="P27" s="2493"/>
      <c r="Q27" s="2494"/>
      <c r="R27" s="2488"/>
      <c r="S27" s="2488"/>
      <c r="T27" s="333" t="s">
        <v>337</v>
      </c>
      <c r="U27" s="1293" t="s">
        <v>823</v>
      </c>
      <c r="V27" s="1294"/>
      <c r="W27" s="1294"/>
      <c r="X27" s="1294"/>
      <c r="Y27" s="1294"/>
      <c r="Z27" s="1295"/>
      <c r="AA27" s="530"/>
      <c r="AB27" s="2296"/>
      <c r="AC27" s="2297"/>
      <c r="AD27" s="2298"/>
      <c r="AF27" s="529"/>
      <c r="AG27" s="529"/>
      <c r="AH27" s="529"/>
      <c r="AI27" s="529"/>
      <c r="AJ27" s="522"/>
      <c r="AK27" s="522"/>
      <c r="AL27" s="522"/>
      <c r="AM27" s="522"/>
      <c r="AN27" s="522"/>
      <c r="AO27" s="522"/>
      <c r="AP27" s="24"/>
    </row>
    <row r="28" spans="1:42" ht="13.5" customHeight="1">
      <c r="A28" s="1304"/>
      <c r="B28" s="2294"/>
      <c r="C28" s="1403"/>
      <c r="D28" s="2295"/>
      <c r="E28" s="1870"/>
      <c r="G28" s="2489" t="s">
        <v>822</v>
      </c>
      <c r="H28" s="2490"/>
      <c r="I28" s="2490"/>
      <c r="J28" s="2491"/>
      <c r="K28" s="2492"/>
      <c r="L28" s="2493"/>
      <c r="M28" s="2493"/>
      <c r="N28" s="2493"/>
      <c r="O28" s="2493"/>
      <c r="P28" s="2493"/>
      <c r="Q28" s="2494"/>
      <c r="R28" s="2488"/>
      <c r="S28" s="2488"/>
      <c r="T28" s="333" t="s">
        <v>337</v>
      </c>
      <c r="U28" s="1293" t="s">
        <v>823</v>
      </c>
      <c r="V28" s="1294"/>
      <c r="W28" s="1294"/>
      <c r="X28" s="1294"/>
      <c r="Y28" s="1294"/>
      <c r="Z28" s="1295"/>
      <c r="AA28" s="530"/>
      <c r="AB28" s="2296"/>
      <c r="AC28" s="2297"/>
      <c r="AD28" s="2298"/>
      <c r="AF28" s="522"/>
      <c r="AG28" s="522"/>
      <c r="AH28" s="522"/>
      <c r="AI28" s="522"/>
      <c r="AJ28" s="522"/>
      <c r="AK28" s="522"/>
      <c r="AL28" s="522"/>
      <c r="AM28" s="522"/>
      <c r="AN28" s="522"/>
      <c r="AO28" s="522"/>
      <c r="AP28" s="24"/>
    </row>
    <row r="29" spans="1:42" ht="13.5" customHeight="1">
      <c r="A29" s="1304"/>
      <c r="B29" s="2294"/>
      <c r="C29" s="1403"/>
      <c r="D29" s="2295"/>
      <c r="E29" s="1870" t="s">
        <v>856</v>
      </c>
      <c r="G29" s="2489" t="s">
        <v>822</v>
      </c>
      <c r="H29" s="2490"/>
      <c r="I29" s="2490"/>
      <c r="J29" s="2491"/>
      <c r="K29" s="2492"/>
      <c r="L29" s="2493"/>
      <c r="M29" s="2493"/>
      <c r="N29" s="2493"/>
      <c r="O29" s="2493"/>
      <c r="P29" s="2493"/>
      <c r="Q29" s="2494"/>
      <c r="R29" s="2488"/>
      <c r="S29" s="2488"/>
      <c r="T29" s="333" t="s">
        <v>337</v>
      </c>
      <c r="U29" s="1293" t="s">
        <v>823</v>
      </c>
      <c r="V29" s="1294"/>
      <c r="W29" s="1294"/>
      <c r="X29" s="1294"/>
      <c r="Y29" s="1294"/>
      <c r="Z29" s="1295"/>
      <c r="AA29" s="530"/>
      <c r="AB29" s="2296"/>
      <c r="AC29" s="2297"/>
      <c r="AD29" s="2298"/>
      <c r="AF29" s="529"/>
      <c r="AG29" s="529"/>
      <c r="AH29" s="529"/>
      <c r="AI29" s="529"/>
      <c r="AJ29" s="522"/>
      <c r="AK29" s="522"/>
      <c r="AL29" s="522"/>
      <c r="AM29" s="522"/>
      <c r="AN29" s="522"/>
      <c r="AO29" s="522"/>
      <c r="AP29" s="24"/>
    </row>
    <row r="30" spans="1:42" ht="13.5" customHeight="1">
      <c r="A30" s="1304"/>
      <c r="B30" s="2294"/>
      <c r="C30" s="1403"/>
      <c r="D30" s="2295"/>
      <c r="E30" s="1870"/>
      <c r="G30" s="2489" t="s">
        <v>822</v>
      </c>
      <c r="H30" s="2490"/>
      <c r="I30" s="2490"/>
      <c r="J30" s="2491"/>
      <c r="K30" s="2492"/>
      <c r="L30" s="2493"/>
      <c r="M30" s="2493"/>
      <c r="N30" s="2493"/>
      <c r="O30" s="2493"/>
      <c r="P30" s="2493"/>
      <c r="Q30" s="2494"/>
      <c r="R30" s="2488"/>
      <c r="S30" s="2488"/>
      <c r="T30" s="333" t="s">
        <v>337</v>
      </c>
      <c r="U30" s="1293" t="s">
        <v>823</v>
      </c>
      <c r="V30" s="1294"/>
      <c r="W30" s="1294"/>
      <c r="X30" s="1294"/>
      <c r="Y30" s="1294"/>
      <c r="Z30" s="1295"/>
      <c r="AA30" s="530"/>
      <c r="AB30" s="2296"/>
      <c r="AC30" s="2297"/>
      <c r="AD30" s="2298"/>
      <c r="AF30" s="529"/>
      <c r="AG30" s="529"/>
      <c r="AH30" s="529"/>
      <c r="AI30" s="529"/>
      <c r="AJ30" s="522"/>
      <c r="AK30" s="522"/>
      <c r="AL30" s="522"/>
      <c r="AM30" s="522"/>
      <c r="AN30" s="522"/>
      <c r="AO30" s="522"/>
      <c r="AP30" s="24"/>
    </row>
    <row r="31" spans="1:42" ht="13.5" customHeight="1">
      <c r="A31" s="1304"/>
      <c r="B31" s="2294"/>
      <c r="C31" s="1403"/>
      <c r="D31" s="2295"/>
      <c r="E31" s="1870"/>
      <c r="G31" s="2489" t="s">
        <v>822</v>
      </c>
      <c r="H31" s="2490"/>
      <c r="I31" s="2490"/>
      <c r="J31" s="2491"/>
      <c r="K31" s="2492"/>
      <c r="L31" s="2493"/>
      <c r="M31" s="2493"/>
      <c r="N31" s="2493"/>
      <c r="O31" s="2493"/>
      <c r="P31" s="2493"/>
      <c r="Q31" s="2494"/>
      <c r="R31" s="2488"/>
      <c r="S31" s="2488"/>
      <c r="T31" s="333" t="s">
        <v>337</v>
      </c>
      <c r="U31" s="1293" t="s">
        <v>823</v>
      </c>
      <c r="V31" s="1294"/>
      <c r="W31" s="1294"/>
      <c r="X31" s="1294"/>
      <c r="Y31" s="1294"/>
      <c r="Z31" s="1295"/>
      <c r="AA31" s="530"/>
      <c r="AB31" s="2296"/>
      <c r="AC31" s="2297"/>
      <c r="AD31" s="2298"/>
      <c r="AF31" s="522"/>
      <c r="AG31" s="522"/>
      <c r="AH31" s="522"/>
      <c r="AI31" s="522"/>
      <c r="AJ31" s="522"/>
      <c r="AK31" s="522"/>
      <c r="AL31" s="522"/>
      <c r="AM31" s="522"/>
      <c r="AN31" s="522"/>
      <c r="AO31" s="522"/>
      <c r="AP31" s="24"/>
    </row>
    <row r="32" spans="1:42" ht="13.5" customHeight="1">
      <c r="A32" s="1304"/>
      <c r="B32" s="2294"/>
      <c r="C32" s="1403"/>
      <c r="D32" s="2295"/>
      <c r="E32" s="1870"/>
      <c r="G32" s="2489" t="s">
        <v>822</v>
      </c>
      <c r="H32" s="2490"/>
      <c r="I32" s="2490"/>
      <c r="J32" s="2491"/>
      <c r="K32" s="2492"/>
      <c r="L32" s="2493"/>
      <c r="M32" s="2493"/>
      <c r="N32" s="2493"/>
      <c r="O32" s="2493"/>
      <c r="P32" s="2493"/>
      <c r="Q32" s="2494"/>
      <c r="R32" s="2488"/>
      <c r="S32" s="2488"/>
      <c r="T32" s="333" t="s">
        <v>337</v>
      </c>
      <c r="U32" s="1293" t="s">
        <v>823</v>
      </c>
      <c r="V32" s="1294"/>
      <c r="W32" s="1294"/>
      <c r="X32" s="1294"/>
      <c r="Y32" s="1294"/>
      <c r="Z32" s="1295"/>
      <c r="AB32" s="2296"/>
      <c r="AC32" s="2297"/>
      <c r="AD32" s="2298"/>
      <c r="AF32" s="522"/>
      <c r="AG32" s="522"/>
      <c r="AH32" s="522"/>
      <c r="AI32" s="522"/>
      <c r="AJ32" s="522"/>
      <c r="AK32" s="522"/>
      <c r="AL32" s="522"/>
      <c r="AM32" s="522"/>
      <c r="AN32" s="522"/>
      <c r="AO32" s="522"/>
      <c r="AP32" s="24"/>
    </row>
    <row r="33" spans="1:42">
      <c r="A33" s="1304"/>
      <c r="B33" s="2294"/>
      <c r="C33" s="1403"/>
      <c r="D33" s="2295"/>
      <c r="E33" s="1870"/>
      <c r="G33" s="2489" t="s">
        <v>1103</v>
      </c>
      <c r="H33" s="2490"/>
      <c r="I33" s="2490"/>
      <c r="J33" s="2491"/>
      <c r="K33" s="2492"/>
      <c r="L33" s="2493"/>
      <c r="M33" s="2493"/>
      <c r="N33" s="2493"/>
      <c r="O33" s="2493"/>
      <c r="P33" s="2493"/>
      <c r="Q33" s="2494"/>
      <c r="R33" s="2488"/>
      <c r="S33" s="2488"/>
      <c r="T33" s="333" t="s">
        <v>337</v>
      </c>
      <c r="U33" s="1293" t="s">
        <v>823</v>
      </c>
      <c r="V33" s="1294"/>
      <c r="W33" s="1294"/>
      <c r="X33" s="1294"/>
      <c r="Y33" s="1294"/>
      <c r="Z33" s="1295"/>
      <c r="AA33" s="530"/>
      <c r="AB33" s="2296"/>
      <c r="AC33" s="2297"/>
      <c r="AD33" s="2298"/>
      <c r="AF33" s="31"/>
      <c r="AG33" s="31"/>
      <c r="AH33" s="522"/>
      <c r="AI33" s="522"/>
      <c r="AJ33" s="522"/>
      <c r="AK33" s="522"/>
      <c r="AL33" s="522"/>
      <c r="AM33" s="522"/>
      <c r="AN33" s="522"/>
      <c r="AO33" s="522"/>
      <c r="AP33" s="24"/>
    </row>
    <row r="34" spans="1:42">
      <c r="A34" s="872"/>
      <c r="B34" s="883"/>
      <c r="C34" s="870"/>
      <c r="D34" s="882"/>
      <c r="E34" s="1870"/>
      <c r="G34" s="2489" t="s">
        <v>822</v>
      </c>
      <c r="H34" s="2490"/>
      <c r="I34" s="2490"/>
      <c r="J34" s="2491"/>
      <c r="K34" s="2492"/>
      <c r="L34" s="2493"/>
      <c r="M34" s="2493"/>
      <c r="N34" s="2493"/>
      <c r="O34" s="2493"/>
      <c r="P34" s="2493"/>
      <c r="Q34" s="2494"/>
      <c r="R34" s="2488"/>
      <c r="S34" s="2488"/>
      <c r="T34" s="333" t="s">
        <v>337</v>
      </c>
      <c r="U34" s="1293" t="s">
        <v>823</v>
      </c>
      <c r="V34" s="1294"/>
      <c r="W34" s="1294"/>
      <c r="X34" s="1294"/>
      <c r="Y34" s="1294"/>
      <c r="Z34" s="1295"/>
      <c r="AA34" s="530"/>
      <c r="AB34" s="547"/>
      <c r="AC34" s="548"/>
      <c r="AD34" s="549"/>
      <c r="AF34" s="31"/>
      <c r="AG34" s="31"/>
      <c r="AH34" s="522"/>
      <c r="AI34" s="522"/>
      <c r="AJ34" s="522"/>
      <c r="AK34" s="522"/>
      <c r="AL34" s="522"/>
      <c r="AM34" s="522"/>
      <c r="AN34" s="522"/>
      <c r="AO34" s="522"/>
      <c r="AP34" s="24"/>
    </row>
    <row r="35" spans="1:42" ht="13.5" customHeight="1">
      <c r="A35" s="1304"/>
      <c r="B35" s="2294"/>
      <c r="C35" s="1403"/>
      <c r="D35" s="2295"/>
      <c r="E35" s="1870" t="s">
        <v>857</v>
      </c>
      <c r="G35" s="2489" t="s">
        <v>822</v>
      </c>
      <c r="H35" s="2490"/>
      <c r="I35" s="2490"/>
      <c r="J35" s="2491"/>
      <c r="K35" s="2492"/>
      <c r="L35" s="2493"/>
      <c r="M35" s="2493"/>
      <c r="N35" s="2493"/>
      <c r="O35" s="2493"/>
      <c r="P35" s="2493"/>
      <c r="Q35" s="2494"/>
      <c r="R35" s="2488"/>
      <c r="S35" s="2488"/>
      <c r="T35" s="333" t="s">
        <v>337</v>
      </c>
      <c r="U35" s="1293" t="s">
        <v>823</v>
      </c>
      <c r="V35" s="1294"/>
      <c r="W35" s="1294"/>
      <c r="X35" s="1294"/>
      <c r="Y35" s="1294"/>
      <c r="Z35" s="1295"/>
      <c r="AA35" s="530"/>
      <c r="AB35" s="2296"/>
      <c r="AC35" s="2297"/>
      <c r="AD35" s="2298"/>
      <c r="AF35" s="529"/>
      <c r="AG35" s="529"/>
      <c r="AH35" s="529"/>
      <c r="AI35" s="529"/>
      <c r="AJ35" s="522"/>
      <c r="AK35" s="522"/>
      <c r="AL35" s="522"/>
      <c r="AM35" s="522"/>
      <c r="AN35" s="522"/>
      <c r="AO35" s="522"/>
      <c r="AP35" s="24"/>
    </row>
    <row r="36" spans="1:42" ht="13.5" customHeight="1">
      <c r="A36" s="1304"/>
      <c r="B36" s="2294"/>
      <c r="C36" s="1403"/>
      <c r="D36" s="2295"/>
      <c r="E36" s="1870"/>
      <c r="G36" s="2489" t="s">
        <v>822</v>
      </c>
      <c r="H36" s="2490"/>
      <c r="I36" s="2490"/>
      <c r="J36" s="2491"/>
      <c r="K36" s="2492"/>
      <c r="L36" s="2493"/>
      <c r="M36" s="2493"/>
      <c r="N36" s="2493"/>
      <c r="O36" s="2493"/>
      <c r="P36" s="2493"/>
      <c r="Q36" s="2494"/>
      <c r="R36" s="2488"/>
      <c r="S36" s="2488"/>
      <c r="T36" s="333" t="s">
        <v>337</v>
      </c>
      <c r="U36" s="1293" t="s">
        <v>823</v>
      </c>
      <c r="V36" s="1294"/>
      <c r="W36" s="1294"/>
      <c r="X36" s="1294"/>
      <c r="Y36" s="1294"/>
      <c r="Z36" s="1295"/>
      <c r="AA36" s="530"/>
      <c r="AB36" s="2296"/>
      <c r="AC36" s="2297"/>
      <c r="AD36" s="2298"/>
      <c r="AF36" s="522"/>
      <c r="AG36" s="522"/>
      <c r="AH36" s="522"/>
      <c r="AI36" s="522"/>
      <c r="AJ36" s="522"/>
      <c r="AK36" s="522"/>
      <c r="AL36" s="522"/>
      <c r="AM36" s="522"/>
      <c r="AN36" s="522"/>
      <c r="AO36" s="522"/>
      <c r="AP36" s="24"/>
    </row>
    <row r="37" spans="1:42" ht="13.5" customHeight="1">
      <c r="A37" s="1304"/>
      <c r="B37" s="2294"/>
      <c r="C37" s="1403"/>
      <c r="D37" s="2295"/>
      <c r="E37" s="1870" t="s">
        <v>858</v>
      </c>
      <c r="G37" s="2489" t="s">
        <v>822</v>
      </c>
      <c r="H37" s="2490"/>
      <c r="I37" s="2490"/>
      <c r="J37" s="2491"/>
      <c r="K37" s="2492"/>
      <c r="L37" s="2493"/>
      <c r="M37" s="2493"/>
      <c r="N37" s="2493"/>
      <c r="O37" s="2493"/>
      <c r="P37" s="2493"/>
      <c r="Q37" s="2494"/>
      <c r="R37" s="2488"/>
      <c r="S37" s="2488"/>
      <c r="T37" s="333" t="s">
        <v>337</v>
      </c>
      <c r="U37" s="1293" t="s">
        <v>823</v>
      </c>
      <c r="V37" s="1294"/>
      <c r="W37" s="1294"/>
      <c r="X37" s="1294"/>
      <c r="Y37" s="1294"/>
      <c r="Z37" s="1295"/>
      <c r="AA37" s="530"/>
      <c r="AB37" s="2296"/>
      <c r="AC37" s="2297"/>
      <c r="AD37" s="2298"/>
      <c r="AF37" s="529"/>
      <c r="AG37" s="529"/>
      <c r="AH37" s="529"/>
      <c r="AI37" s="529"/>
      <c r="AJ37" s="522"/>
      <c r="AK37" s="522"/>
      <c r="AL37" s="522"/>
      <c r="AM37" s="522"/>
      <c r="AN37" s="522"/>
      <c r="AO37" s="522"/>
      <c r="AP37" s="24"/>
    </row>
    <row r="38" spans="1:42" ht="13.5" customHeight="1">
      <c r="A38" s="1304"/>
      <c r="B38" s="2294"/>
      <c r="C38" s="1403"/>
      <c r="D38" s="2295"/>
      <c r="E38" s="1870"/>
      <c r="G38" s="2489" t="s">
        <v>822</v>
      </c>
      <c r="H38" s="2490"/>
      <c r="I38" s="2490"/>
      <c r="J38" s="2491"/>
      <c r="K38" s="2492"/>
      <c r="L38" s="2493"/>
      <c r="M38" s="2493"/>
      <c r="N38" s="2493"/>
      <c r="O38" s="2493"/>
      <c r="P38" s="2493"/>
      <c r="Q38" s="2494"/>
      <c r="R38" s="2488"/>
      <c r="S38" s="2488"/>
      <c r="T38" s="333" t="s">
        <v>337</v>
      </c>
      <c r="U38" s="1293" t="s">
        <v>823</v>
      </c>
      <c r="V38" s="1294"/>
      <c r="W38" s="1294"/>
      <c r="X38" s="1294"/>
      <c r="Y38" s="1294"/>
      <c r="Z38" s="1295"/>
      <c r="AA38" s="530"/>
      <c r="AB38" s="2296"/>
      <c r="AC38" s="2297"/>
      <c r="AD38" s="2298"/>
      <c r="AF38" s="522"/>
      <c r="AG38" s="522"/>
      <c r="AH38" s="522"/>
      <c r="AI38" s="522"/>
      <c r="AJ38" s="522"/>
      <c r="AK38" s="522"/>
      <c r="AL38" s="522"/>
      <c r="AM38" s="522"/>
      <c r="AN38" s="522"/>
      <c r="AO38" s="522"/>
      <c r="AP38" s="24"/>
    </row>
    <row r="39" spans="1:42" ht="13.5" customHeight="1">
      <c r="A39" s="1304"/>
      <c r="B39" s="2294"/>
      <c r="C39" s="1403"/>
      <c r="D39" s="2295"/>
      <c r="E39" s="1870"/>
      <c r="G39" s="2489" t="s">
        <v>822</v>
      </c>
      <c r="H39" s="2490"/>
      <c r="I39" s="2490"/>
      <c r="J39" s="2491"/>
      <c r="K39" s="2492"/>
      <c r="L39" s="2493"/>
      <c r="M39" s="2493"/>
      <c r="N39" s="2493"/>
      <c r="O39" s="2493"/>
      <c r="P39" s="2493"/>
      <c r="Q39" s="2494"/>
      <c r="R39" s="2488"/>
      <c r="S39" s="2488"/>
      <c r="T39" s="333" t="s">
        <v>337</v>
      </c>
      <c r="U39" s="1293" t="s">
        <v>823</v>
      </c>
      <c r="V39" s="1294"/>
      <c r="W39" s="1294"/>
      <c r="X39" s="1294"/>
      <c r="Y39" s="1294"/>
      <c r="Z39" s="1295"/>
      <c r="AB39" s="2296"/>
      <c r="AC39" s="2297"/>
      <c r="AD39" s="2298"/>
      <c r="AF39" s="522"/>
      <c r="AG39" s="522"/>
      <c r="AH39" s="522"/>
      <c r="AI39" s="522"/>
      <c r="AJ39" s="522"/>
      <c r="AK39" s="522"/>
      <c r="AL39" s="522"/>
      <c r="AM39" s="522"/>
      <c r="AN39" s="522"/>
      <c r="AO39" s="522"/>
      <c r="AP39" s="24"/>
    </row>
    <row r="40" spans="1:42" ht="13.5" customHeight="1">
      <c r="A40" s="1304"/>
      <c r="B40" s="2294"/>
      <c r="C40" s="1403"/>
      <c r="D40" s="2295"/>
      <c r="E40" s="1870"/>
      <c r="G40" s="2489" t="s">
        <v>822</v>
      </c>
      <c r="H40" s="2490"/>
      <c r="I40" s="2490"/>
      <c r="J40" s="2491"/>
      <c r="K40" s="2492"/>
      <c r="L40" s="2493"/>
      <c r="M40" s="2493"/>
      <c r="N40" s="2493"/>
      <c r="O40" s="2493"/>
      <c r="P40" s="2493"/>
      <c r="Q40" s="2494"/>
      <c r="R40" s="2488"/>
      <c r="S40" s="2488"/>
      <c r="T40" s="333" t="s">
        <v>337</v>
      </c>
      <c r="U40" s="1293" t="s">
        <v>823</v>
      </c>
      <c r="V40" s="1294"/>
      <c r="W40" s="1294"/>
      <c r="X40" s="1294"/>
      <c r="Y40" s="1294"/>
      <c r="Z40" s="1295"/>
      <c r="AB40" s="2296"/>
      <c r="AC40" s="2297"/>
      <c r="AD40" s="2298"/>
      <c r="AF40" s="522"/>
      <c r="AG40" s="522"/>
      <c r="AH40" s="522"/>
      <c r="AI40" s="522"/>
      <c r="AJ40" s="522"/>
      <c r="AK40" s="522"/>
      <c r="AL40" s="522"/>
      <c r="AM40" s="522"/>
      <c r="AN40" s="522"/>
      <c r="AO40" s="522"/>
      <c r="AP40" s="24"/>
    </row>
    <row r="41" spans="1:42" ht="13.5" customHeight="1">
      <c r="A41" s="1304"/>
      <c r="B41" s="2294"/>
      <c r="C41" s="1403"/>
      <c r="D41" s="2295"/>
      <c r="E41" s="1870"/>
      <c r="G41" s="2489" t="s">
        <v>822</v>
      </c>
      <c r="H41" s="2490"/>
      <c r="I41" s="2490"/>
      <c r="J41" s="2491"/>
      <c r="K41" s="2492"/>
      <c r="L41" s="2493"/>
      <c r="M41" s="2493"/>
      <c r="N41" s="2493"/>
      <c r="O41" s="2493"/>
      <c r="P41" s="2493"/>
      <c r="Q41" s="2494"/>
      <c r="R41" s="2488"/>
      <c r="S41" s="2488"/>
      <c r="T41" s="333" t="s">
        <v>337</v>
      </c>
      <c r="U41" s="1293" t="s">
        <v>823</v>
      </c>
      <c r="V41" s="1294"/>
      <c r="W41" s="1294"/>
      <c r="X41" s="1294"/>
      <c r="Y41" s="1294"/>
      <c r="Z41" s="1295"/>
      <c r="AA41" s="530"/>
      <c r="AB41" s="2296"/>
      <c r="AC41" s="2297"/>
      <c r="AD41" s="2298"/>
      <c r="AF41" s="31"/>
      <c r="AG41" s="31"/>
      <c r="AH41" s="522"/>
      <c r="AI41" s="522"/>
      <c r="AJ41" s="522"/>
      <c r="AK41" s="522"/>
      <c r="AL41" s="522"/>
      <c r="AM41" s="522"/>
      <c r="AN41" s="522"/>
      <c r="AO41" s="522"/>
      <c r="AP41" s="24"/>
    </row>
    <row r="42" spans="1:42" ht="13.5" customHeight="1">
      <c r="A42" s="1304"/>
      <c r="B42" s="2294"/>
      <c r="C42" s="1403"/>
      <c r="D42" s="2295"/>
      <c r="E42" s="1870"/>
      <c r="F42" s="696"/>
      <c r="G42" s="696"/>
      <c r="H42" s="696"/>
      <c r="I42" s="696"/>
      <c r="J42" s="696"/>
      <c r="K42" s="696"/>
      <c r="L42" s="696"/>
      <c r="M42" s="696"/>
      <c r="N42" s="696"/>
      <c r="O42" s="696"/>
      <c r="P42" s="696"/>
      <c r="Q42" s="696"/>
      <c r="R42" s="696"/>
      <c r="S42" s="696"/>
      <c r="T42" s="696"/>
      <c r="U42" s="696"/>
      <c r="V42" s="696"/>
      <c r="W42" s="696"/>
      <c r="X42" s="696"/>
      <c r="Y42" s="696"/>
      <c r="Z42" s="696"/>
      <c r="AA42" s="696"/>
      <c r="AB42" s="2296"/>
      <c r="AC42" s="2297"/>
      <c r="AD42" s="2298"/>
      <c r="AF42" s="522"/>
      <c r="AG42" s="522"/>
      <c r="AH42" s="522"/>
      <c r="AI42" s="522"/>
      <c r="AJ42" s="522"/>
      <c r="AK42" s="522"/>
      <c r="AL42" s="522"/>
      <c r="AM42" s="522"/>
      <c r="AN42" s="522"/>
      <c r="AO42" s="522"/>
      <c r="AP42" s="522"/>
    </row>
    <row r="43" spans="1:42" ht="6.6" customHeight="1">
      <c r="A43" s="872"/>
      <c r="B43" s="883"/>
      <c r="C43" s="870"/>
      <c r="D43" s="882"/>
      <c r="E43" s="869"/>
      <c r="F43" s="696"/>
      <c r="G43" s="696"/>
      <c r="H43" s="696"/>
      <c r="I43" s="696"/>
      <c r="J43" s="696"/>
      <c r="K43" s="696"/>
      <c r="L43" s="696"/>
      <c r="M43" s="696"/>
      <c r="N43" s="696"/>
      <c r="O43" s="696"/>
      <c r="P43" s="696"/>
      <c r="Q43" s="696"/>
      <c r="R43" s="696"/>
      <c r="S43" s="696"/>
      <c r="T43" s="696"/>
      <c r="U43" s="696"/>
      <c r="V43" s="696"/>
      <c r="W43" s="696"/>
      <c r="X43" s="696"/>
      <c r="Y43" s="696"/>
      <c r="Z43" s="696"/>
      <c r="AA43" s="696"/>
      <c r="AB43" s="703"/>
      <c r="AC43" s="704"/>
      <c r="AD43" s="705"/>
      <c r="AF43" s="522"/>
      <c r="AG43" s="522"/>
      <c r="AH43" s="522"/>
      <c r="AI43" s="522"/>
      <c r="AJ43" s="522"/>
      <c r="AK43" s="522"/>
      <c r="AL43" s="522"/>
      <c r="AM43" s="522"/>
      <c r="AN43" s="522"/>
      <c r="AO43" s="522"/>
      <c r="AP43" s="522"/>
    </row>
    <row r="44" spans="1:42" ht="13.5" customHeight="1">
      <c r="A44" s="1304"/>
      <c r="B44" s="2294">
        <v>4</v>
      </c>
      <c r="C44" s="1403" t="s">
        <v>606</v>
      </c>
      <c r="D44" s="2295" t="s">
        <v>358</v>
      </c>
      <c r="E44" s="1870" t="s">
        <v>824</v>
      </c>
      <c r="F44" s="696"/>
      <c r="G44" s="1268" t="s">
        <v>71</v>
      </c>
      <c r="H44" s="1268"/>
      <c r="I44" s="1268"/>
      <c r="J44" s="1268"/>
      <c r="K44" s="1268"/>
      <c r="L44" s="1268"/>
      <c r="M44" s="1268"/>
      <c r="N44" s="1246" t="s">
        <v>154</v>
      </c>
      <c r="O44" s="1246"/>
      <c r="P44" s="1246"/>
      <c r="Q44" s="1246"/>
      <c r="R44" s="1246"/>
      <c r="S44" s="1246"/>
      <c r="T44" s="1246"/>
      <c r="U44" s="1246"/>
      <c r="V44" s="1246"/>
      <c r="W44" s="681"/>
      <c r="X44" s="681"/>
      <c r="Y44" s="681"/>
      <c r="Z44" s="681"/>
      <c r="AA44" s="681"/>
      <c r="AB44" s="2296" t="s">
        <v>849</v>
      </c>
      <c r="AC44" s="2297"/>
      <c r="AD44" s="2298"/>
      <c r="AF44" s="529"/>
      <c r="AG44" s="529"/>
      <c r="AH44" s="529"/>
      <c r="AI44" s="529"/>
      <c r="AJ44" s="522"/>
      <c r="AK44" s="522"/>
      <c r="AL44" s="522"/>
      <c r="AM44" s="522"/>
      <c r="AN44" s="522"/>
      <c r="AO44" s="522"/>
      <c r="AP44" s="24"/>
    </row>
    <row r="45" spans="1:42" ht="13.5" customHeight="1">
      <c r="A45" s="1304"/>
      <c r="B45" s="2294"/>
      <c r="C45" s="1403"/>
      <c r="D45" s="2295"/>
      <c r="E45" s="1870"/>
      <c r="F45" s="696"/>
      <c r="G45" s="1268"/>
      <c r="H45" s="1268"/>
      <c r="I45" s="1268"/>
      <c r="J45" s="1268"/>
      <c r="K45" s="1268"/>
      <c r="L45" s="1268"/>
      <c r="M45" s="1268"/>
      <c r="N45" s="1246"/>
      <c r="O45" s="1246"/>
      <c r="P45" s="1246"/>
      <c r="Q45" s="1246"/>
      <c r="R45" s="1246"/>
      <c r="S45" s="1246"/>
      <c r="T45" s="1246"/>
      <c r="U45" s="1246"/>
      <c r="V45" s="1246"/>
      <c r="W45" s="681"/>
      <c r="X45" s="681"/>
      <c r="Y45" s="681"/>
      <c r="Z45" s="681"/>
      <c r="AA45" s="681"/>
      <c r="AB45" s="2296"/>
      <c r="AC45" s="2297"/>
      <c r="AD45" s="2298"/>
      <c r="AF45" s="522"/>
      <c r="AG45" s="522"/>
      <c r="AH45" s="522"/>
      <c r="AI45" s="522"/>
      <c r="AJ45" s="522"/>
      <c r="AK45" s="522"/>
      <c r="AL45" s="522"/>
      <c r="AM45" s="522"/>
      <c r="AN45" s="522"/>
      <c r="AO45" s="522"/>
      <c r="AP45" s="24"/>
    </row>
    <row r="46" spans="1:42" ht="13.5" customHeight="1">
      <c r="A46" s="1304"/>
      <c r="B46" s="2294"/>
      <c r="C46" s="1403"/>
      <c r="D46" s="2295"/>
      <c r="E46" s="1870"/>
      <c r="F46" s="696"/>
      <c r="G46" s="696"/>
      <c r="H46" s="696"/>
      <c r="I46" s="696"/>
      <c r="J46" s="696"/>
      <c r="K46" s="696"/>
      <c r="L46" s="696"/>
      <c r="M46" s="696"/>
      <c r="N46" s="696"/>
      <c r="O46" s="696"/>
      <c r="P46" s="696"/>
      <c r="Q46" s="696"/>
      <c r="R46" s="696"/>
      <c r="S46" s="696"/>
      <c r="T46" s="696"/>
      <c r="U46" s="696"/>
      <c r="V46" s="696"/>
      <c r="W46" s="696"/>
      <c r="X46" s="696"/>
      <c r="Y46" s="696"/>
      <c r="Z46" s="696"/>
      <c r="AA46" s="696"/>
      <c r="AB46" s="2296"/>
      <c r="AC46" s="2297"/>
      <c r="AD46" s="2298"/>
      <c r="AF46" s="522"/>
      <c r="AG46" s="522"/>
      <c r="AH46" s="522"/>
      <c r="AI46" s="522"/>
      <c r="AJ46" s="522"/>
      <c r="AK46" s="522"/>
      <c r="AL46" s="522"/>
      <c r="AM46" s="522"/>
      <c r="AN46" s="522"/>
      <c r="AO46" s="522"/>
      <c r="AP46" s="24"/>
    </row>
    <row r="47" spans="1:42" ht="13.5" customHeight="1">
      <c r="A47" s="1304"/>
      <c r="B47" s="2294"/>
      <c r="C47" s="1403"/>
      <c r="D47" s="2295"/>
      <c r="E47" s="1870"/>
      <c r="F47" s="696"/>
      <c r="G47" s="681"/>
      <c r="H47" s="681"/>
      <c r="I47" s="681"/>
      <c r="J47" s="681"/>
      <c r="K47" s="681"/>
      <c r="L47" s="681"/>
      <c r="M47" s="681"/>
      <c r="N47" s="681"/>
      <c r="O47" s="681"/>
      <c r="P47" s="681"/>
      <c r="Q47" s="681"/>
      <c r="R47" s="681"/>
      <c r="S47" s="681"/>
      <c r="T47" s="681"/>
      <c r="U47" s="681"/>
      <c r="V47" s="681"/>
      <c r="W47" s="681"/>
      <c r="X47" s="681"/>
      <c r="Y47" s="681"/>
      <c r="Z47" s="681"/>
      <c r="AA47" s="697"/>
      <c r="AB47" s="2296"/>
      <c r="AC47" s="2297"/>
      <c r="AD47" s="2298"/>
    </row>
    <row r="48" spans="1:42" ht="13.5" customHeight="1">
      <c r="A48" s="872"/>
      <c r="B48" s="883"/>
      <c r="C48" s="870"/>
      <c r="D48" s="882"/>
      <c r="E48" s="869"/>
      <c r="F48" s="696"/>
      <c r="G48" s="681"/>
      <c r="H48" s="681"/>
      <c r="I48" s="681"/>
      <c r="J48" s="681"/>
      <c r="K48" s="681"/>
      <c r="L48" s="681"/>
      <c r="M48" s="681"/>
      <c r="N48" s="681"/>
      <c r="O48" s="681"/>
      <c r="P48" s="681"/>
      <c r="Q48" s="681"/>
      <c r="R48" s="681"/>
      <c r="S48" s="681"/>
      <c r="T48" s="681"/>
      <c r="U48" s="681"/>
      <c r="V48" s="681"/>
      <c r="W48" s="681"/>
      <c r="X48" s="681"/>
      <c r="Y48" s="681"/>
      <c r="Z48" s="681"/>
      <c r="AA48" s="696"/>
      <c r="AB48" s="703"/>
      <c r="AC48" s="704"/>
      <c r="AD48" s="705"/>
    </row>
    <row r="49" spans="1:42" s="696" customFormat="1" ht="13.5" customHeight="1">
      <c r="A49" s="872"/>
      <c r="B49" s="883"/>
      <c r="C49" s="870"/>
      <c r="D49" s="882"/>
      <c r="E49" s="869"/>
      <c r="G49" s="681"/>
      <c r="H49" s="681"/>
      <c r="I49" s="681"/>
      <c r="J49" s="681"/>
      <c r="K49" s="681"/>
      <c r="L49" s="681"/>
      <c r="M49" s="681"/>
      <c r="N49" s="681"/>
      <c r="O49" s="681"/>
      <c r="P49" s="681"/>
      <c r="Q49" s="681"/>
      <c r="R49" s="681"/>
      <c r="S49" s="681"/>
      <c r="T49" s="681"/>
      <c r="U49" s="681"/>
      <c r="V49" s="681"/>
      <c r="W49" s="681"/>
      <c r="X49" s="681"/>
      <c r="Y49" s="681"/>
      <c r="Z49" s="681"/>
      <c r="AB49" s="703"/>
      <c r="AC49" s="704"/>
      <c r="AD49" s="705"/>
    </row>
    <row r="50" spans="1:42" ht="7.5" customHeight="1">
      <c r="A50" s="880"/>
      <c r="B50" s="884"/>
      <c r="C50" s="871"/>
      <c r="D50" s="706"/>
      <c r="E50" s="877"/>
      <c r="F50" s="386"/>
      <c r="G50" s="380"/>
      <c r="H50" s="380"/>
      <c r="I50" s="380"/>
      <c r="J50" s="380"/>
      <c r="K50" s="380"/>
      <c r="L50" s="380"/>
      <c r="M50" s="380"/>
      <c r="N50" s="380"/>
      <c r="O50" s="380"/>
      <c r="P50" s="380"/>
      <c r="Q50" s="380"/>
      <c r="R50" s="380"/>
      <c r="S50" s="380"/>
      <c r="T50" s="380"/>
      <c r="U50" s="380"/>
      <c r="V50" s="380"/>
      <c r="W50" s="380"/>
      <c r="X50" s="380"/>
      <c r="Y50" s="380"/>
      <c r="Z50" s="380"/>
      <c r="AA50" s="386"/>
      <c r="AB50" s="707"/>
      <c r="AC50" s="708"/>
      <c r="AD50" s="709"/>
    </row>
    <row r="51" spans="1:42" s="696" customFormat="1" ht="3" customHeight="1">
      <c r="A51" s="872"/>
      <c r="B51" s="883"/>
      <c r="C51" s="870"/>
      <c r="D51" s="882"/>
      <c r="E51" s="869"/>
      <c r="G51" s="681"/>
      <c r="H51" s="681"/>
      <c r="I51" s="681"/>
      <c r="J51" s="681"/>
      <c r="K51" s="681"/>
      <c r="L51" s="681"/>
      <c r="M51" s="681"/>
      <c r="N51" s="681"/>
      <c r="O51" s="681"/>
      <c r="P51" s="681"/>
      <c r="Q51" s="681"/>
      <c r="R51" s="681"/>
      <c r="S51" s="681"/>
      <c r="T51" s="681"/>
      <c r="U51" s="681"/>
      <c r="V51" s="681"/>
      <c r="W51" s="681"/>
      <c r="X51" s="681"/>
      <c r="Y51" s="681"/>
      <c r="Z51" s="681"/>
      <c r="AB51" s="703"/>
      <c r="AC51" s="704"/>
      <c r="AD51" s="705"/>
    </row>
    <row r="52" spans="1:42" ht="13.5" customHeight="1">
      <c r="A52" s="1304"/>
      <c r="B52" s="2294">
        <v>5</v>
      </c>
      <c r="C52" s="1403" t="s">
        <v>859</v>
      </c>
      <c r="D52" s="2295" t="s">
        <v>358</v>
      </c>
      <c r="E52" s="1870" t="s">
        <v>860</v>
      </c>
      <c r="G52" s="1268" t="s">
        <v>71</v>
      </c>
      <c r="H52" s="1268"/>
      <c r="I52" s="1268"/>
      <c r="J52" s="1268"/>
      <c r="K52" s="1268"/>
      <c r="L52" s="1268"/>
      <c r="M52" s="1268"/>
      <c r="N52" s="1246" t="s">
        <v>154</v>
      </c>
      <c r="O52" s="1246"/>
      <c r="P52" s="1246"/>
      <c r="Q52" s="1246"/>
      <c r="R52" s="1246"/>
      <c r="S52" s="1246"/>
      <c r="T52" s="1246"/>
      <c r="U52" s="1246"/>
      <c r="V52" s="1246"/>
      <c r="W52" s="530"/>
      <c r="X52" s="530"/>
      <c r="Y52" s="530"/>
      <c r="Z52" s="530"/>
      <c r="AA52" s="530"/>
      <c r="AB52" s="2296" t="s">
        <v>849</v>
      </c>
      <c r="AC52" s="2297"/>
      <c r="AD52" s="2298"/>
      <c r="AF52" s="529"/>
      <c r="AG52" s="529"/>
      <c r="AH52" s="529"/>
      <c r="AI52" s="529"/>
      <c r="AJ52" s="522"/>
      <c r="AK52" s="522"/>
      <c r="AL52" s="522"/>
      <c r="AM52" s="522"/>
      <c r="AN52" s="522"/>
      <c r="AO52" s="522"/>
      <c r="AP52" s="24"/>
    </row>
    <row r="53" spans="1:42" ht="13.5" customHeight="1">
      <c r="A53" s="1304"/>
      <c r="B53" s="2294"/>
      <c r="C53" s="1403"/>
      <c r="D53" s="2295"/>
      <c r="E53" s="1870"/>
      <c r="G53" s="1268"/>
      <c r="H53" s="1268"/>
      <c r="I53" s="1268"/>
      <c r="J53" s="1268"/>
      <c r="K53" s="1268"/>
      <c r="L53" s="1268"/>
      <c r="M53" s="1268"/>
      <c r="N53" s="1246"/>
      <c r="O53" s="1246"/>
      <c r="P53" s="1246"/>
      <c r="Q53" s="1246"/>
      <c r="R53" s="1246"/>
      <c r="S53" s="1246"/>
      <c r="T53" s="1246"/>
      <c r="U53" s="1246"/>
      <c r="V53" s="1246"/>
      <c r="W53" s="530"/>
      <c r="X53" s="530"/>
      <c r="Y53" s="530"/>
      <c r="Z53" s="530"/>
      <c r="AA53" s="530"/>
      <c r="AB53" s="2296"/>
      <c r="AC53" s="2297"/>
      <c r="AD53" s="2298"/>
      <c r="AF53" s="522"/>
      <c r="AG53" s="522"/>
      <c r="AH53" s="522"/>
      <c r="AI53" s="522"/>
      <c r="AJ53" s="522"/>
      <c r="AK53" s="522"/>
      <c r="AL53" s="522"/>
      <c r="AM53" s="522"/>
      <c r="AN53" s="522"/>
      <c r="AO53" s="522"/>
      <c r="AP53" s="24"/>
    </row>
    <row r="54" spans="1:42" ht="13.5" customHeight="1">
      <c r="A54" s="1304"/>
      <c r="B54" s="2294"/>
      <c r="C54" s="1403"/>
      <c r="D54" s="2295"/>
      <c r="E54" s="1870"/>
      <c r="AB54" s="2296"/>
      <c r="AC54" s="2297"/>
      <c r="AD54" s="2298"/>
      <c r="AF54" s="522"/>
      <c r="AG54" s="522"/>
      <c r="AH54" s="522"/>
      <c r="AI54" s="522"/>
      <c r="AJ54" s="522"/>
      <c r="AK54" s="522"/>
      <c r="AL54" s="522"/>
      <c r="AM54" s="522"/>
      <c r="AN54" s="522"/>
      <c r="AO54" s="522"/>
      <c r="AP54" s="24"/>
    </row>
    <row r="55" spans="1:42" ht="13.5" customHeight="1">
      <c r="A55" s="1304"/>
      <c r="B55" s="2294"/>
      <c r="C55" s="1403"/>
      <c r="D55" s="2295"/>
      <c r="E55" s="1870"/>
      <c r="G55" s="530"/>
      <c r="H55" s="530"/>
      <c r="I55" s="530"/>
      <c r="J55" s="530"/>
      <c r="K55" s="530"/>
      <c r="L55" s="530"/>
      <c r="M55" s="530"/>
      <c r="N55" s="530"/>
      <c r="O55" s="530"/>
      <c r="P55" s="530"/>
      <c r="Q55" s="530"/>
      <c r="R55" s="530"/>
      <c r="S55" s="530"/>
      <c r="T55" s="530"/>
      <c r="U55" s="530"/>
      <c r="V55" s="530"/>
      <c r="W55" s="530"/>
      <c r="X55" s="530"/>
      <c r="Y55" s="530"/>
      <c r="Z55" s="530"/>
      <c r="AA55" s="530"/>
      <c r="AB55" s="2296"/>
      <c r="AC55" s="2297"/>
      <c r="AD55" s="2298"/>
      <c r="AF55" s="31"/>
      <c r="AG55" s="31"/>
      <c r="AH55" s="522"/>
      <c r="AI55" s="522"/>
      <c r="AJ55" s="522"/>
      <c r="AK55" s="522"/>
      <c r="AL55" s="522"/>
      <c r="AM55" s="522"/>
      <c r="AN55" s="522"/>
      <c r="AO55" s="522"/>
      <c r="AP55" s="24"/>
    </row>
    <row r="56" spans="1:42" ht="13.5" customHeight="1">
      <c r="A56" s="1304"/>
      <c r="B56" s="2294"/>
      <c r="C56" s="1403"/>
      <c r="D56" s="2295"/>
      <c r="E56" s="1870"/>
      <c r="G56" s="530"/>
      <c r="H56" s="530"/>
      <c r="I56" s="530"/>
      <c r="J56" s="530"/>
      <c r="K56" s="530"/>
      <c r="L56" s="530"/>
      <c r="M56" s="530"/>
      <c r="N56" s="530"/>
      <c r="O56" s="530"/>
      <c r="P56" s="530"/>
      <c r="Q56" s="530"/>
      <c r="R56" s="530"/>
      <c r="S56" s="530"/>
      <c r="T56" s="530"/>
      <c r="U56" s="530"/>
      <c r="V56" s="530"/>
      <c r="W56" s="530"/>
      <c r="X56" s="530"/>
      <c r="Y56" s="530"/>
      <c r="Z56" s="530"/>
      <c r="AA56" s="530"/>
      <c r="AB56" s="2296"/>
      <c r="AC56" s="2297"/>
      <c r="AD56" s="2298"/>
      <c r="AF56" s="522"/>
      <c r="AG56" s="522"/>
      <c r="AH56" s="522"/>
      <c r="AI56" s="522"/>
      <c r="AJ56" s="522"/>
      <c r="AK56" s="522"/>
      <c r="AL56" s="522"/>
      <c r="AM56" s="522"/>
      <c r="AN56" s="522"/>
      <c r="AO56" s="522"/>
      <c r="AP56" s="24"/>
    </row>
    <row r="57" spans="1:42" ht="13.5" customHeight="1">
      <c r="A57" s="1304"/>
      <c r="B57" s="2294"/>
      <c r="C57" s="1403"/>
      <c r="D57" s="2295"/>
      <c r="E57" s="1870"/>
      <c r="G57" s="530"/>
      <c r="H57" s="530"/>
      <c r="I57" s="530"/>
      <c r="J57" s="530"/>
      <c r="K57" s="530"/>
      <c r="L57" s="530"/>
      <c r="M57" s="530"/>
      <c r="N57" s="530"/>
      <c r="O57" s="530"/>
      <c r="P57" s="530"/>
      <c r="Q57" s="530"/>
      <c r="R57" s="530"/>
      <c r="S57" s="530"/>
      <c r="T57" s="530"/>
      <c r="U57" s="530"/>
      <c r="V57" s="530"/>
      <c r="W57" s="530"/>
      <c r="X57" s="530"/>
      <c r="Y57" s="530"/>
      <c r="Z57" s="530"/>
      <c r="AA57" s="530"/>
      <c r="AB57" s="2296"/>
      <c r="AC57" s="2297"/>
      <c r="AD57" s="2298"/>
      <c r="AF57" s="522"/>
      <c r="AG57" s="522"/>
      <c r="AH57" s="522"/>
      <c r="AI57" s="522"/>
      <c r="AJ57" s="522"/>
      <c r="AK57" s="522"/>
      <c r="AL57" s="522"/>
      <c r="AM57" s="522"/>
      <c r="AN57" s="522"/>
      <c r="AO57" s="522"/>
      <c r="AP57" s="24"/>
    </row>
    <row r="58" spans="1:42" ht="13.5" customHeight="1">
      <c r="A58" s="1304"/>
      <c r="B58" s="2294"/>
      <c r="C58" s="1403"/>
      <c r="D58" s="2295"/>
      <c r="E58" s="1870"/>
      <c r="AB58" s="2296"/>
      <c r="AC58" s="2297"/>
      <c r="AD58" s="2298"/>
      <c r="AF58" s="522"/>
      <c r="AG58" s="522"/>
      <c r="AH58" s="522"/>
      <c r="AI58" s="522"/>
      <c r="AJ58" s="522"/>
      <c r="AK58" s="522"/>
      <c r="AL58" s="522"/>
      <c r="AM58" s="522"/>
      <c r="AN58" s="522"/>
      <c r="AO58" s="522"/>
      <c r="AP58" s="522"/>
    </row>
    <row r="59" spans="1:42" ht="13.5" customHeight="1">
      <c r="A59" s="1304"/>
      <c r="B59" s="2294"/>
      <c r="C59" s="1403"/>
      <c r="D59" s="2295"/>
      <c r="E59" s="1870"/>
      <c r="G59" s="530"/>
      <c r="H59" s="530"/>
      <c r="I59" s="530"/>
      <c r="J59" s="530"/>
      <c r="K59" s="530"/>
      <c r="L59" s="530"/>
      <c r="M59" s="530"/>
      <c r="N59" s="530"/>
      <c r="O59" s="530"/>
      <c r="P59" s="530"/>
      <c r="Q59" s="530"/>
      <c r="R59" s="530"/>
      <c r="S59" s="530"/>
      <c r="T59" s="530"/>
      <c r="U59" s="530"/>
      <c r="V59" s="530"/>
      <c r="W59" s="530"/>
      <c r="X59" s="530"/>
      <c r="Y59" s="530"/>
      <c r="Z59" s="530"/>
      <c r="AA59" s="538"/>
      <c r="AB59" s="2296"/>
      <c r="AC59" s="2297"/>
      <c r="AD59" s="2298"/>
      <c r="AF59" s="522"/>
      <c r="AG59" s="522"/>
      <c r="AH59" s="522"/>
      <c r="AI59" s="522"/>
      <c r="AJ59" s="522"/>
      <c r="AK59" s="522"/>
      <c r="AL59" s="522"/>
      <c r="AM59" s="522"/>
      <c r="AN59" s="522"/>
      <c r="AO59" s="522"/>
      <c r="AP59" s="522"/>
    </row>
    <row r="60" spans="1:42" ht="13.5" customHeight="1">
      <c r="A60" s="1304"/>
      <c r="B60" s="2294"/>
      <c r="C60" s="1403"/>
      <c r="D60" s="2295"/>
      <c r="E60" s="1870"/>
      <c r="G60" s="530"/>
      <c r="H60" s="530"/>
      <c r="I60" s="530"/>
      <c r="J60" s="530"/>
      <c r="K60" s="530"/>
      <c r="L60" s="530"/>
      <c r="M60" s="530"/>
      <c r="N60" s="530"/>
      <c r="O60" s="530"/>
      <c r="P60" s="530"/>
      <c r="Q60" s="530"/>
      <c r="R60" s="530"/>
      <c r="S60" s="530"/>
      <c r="T60" s="530"/>
      <c r="U60" s="530"/>
      <c r="V60" s="530"/>
      <c r="W60" s="530"/>
      <c r="X60" s="530"/>
      <c r="Y60" s="530"/>
      <c r="Z60" s="530"/>
      <c r="AA60" s="538"/>
      <c r="AB60" s="2296"/>
      <c r="AC60" s="2297"/>
      <c r="AD60" s="2298"/>
      <c r="AF60" s="522"/>
      <c r="AG60" s="522"/>
      <c r="AH60" s="522"/>
      <c r="AI60" s="522"/>
      <c r="AJ60" s="522"/>
      <c r="AK60" s="522"/>
      <c r="AL60" s="522"/>
      <c r="AM60" s="522"/>
      <c r="AN60" s="522"/>
      <c r="AO60" s="522"/>
      <c r="AP60" s="522"/>
    </row>
    <row r="61" spans="1:42" ht="5.25" customHeight="1">
      <c r="A61" s="872"/>
      <c r="B61" s="883"/>
      <c r="C61" s="870"/>
      <c r="D61" s="882"/>
      <c r="E61" s="869"/>
      <c r="G61" s="530"/>
      <c r="H61" s="530"/>
      <c r="I61" s="530"/>
      <c r="J61" s="530"/>
      <c r="K61" s="530"/>
      <c r="L61" s="530"/>
      <c r="M61" s="530"/>
      <c r="N61" s="530"/>
      <c r="O61" s="530"/>
      <c r="P61" s="530"/>
      <c r="Q61" s="530"/>
      <c r="R61" s="530"/>
      <c r="S61" s="530"/>
      <c r="T61" s="530"/>
      <c r="U61" s="530"/>
      <c r="V61" s="530"/>
      <c r="W61" s="530"/>
      <c r="X61" s="530"/>
      <c r="Y61" s="530"/>
      <c r="Z61" s="530"/>
      <c r="AB61" s="547"/>
      <c r="AC61" s="548"/>
      <c r="AD61" s="549"/>
    </row>
    <row r="62" spans="1:42" ht="13.5" customHeight="1">
      <c r="A62" s="1304" t="s">
        <v>861</v>
      </c>
      <c r="B62" s="2294">
        <v>6</v>
      </c>
      <c r="C62" s="1403" t="s">
        <v>862</v>
      </c>
      <c r="D62" s="2295" t="s">
        <v>358</v>
      </c>
      <c r="E62" s="1870" t="s">
        <v>863</v>
      </c>
      <c r="G62" s="1268" t="s">
        <v>71</v>
      </c>
      <c r="H62" s="1268"/>
      <c r="I62" s="1268"/>
      <c r="J62" s="1268"/>
      <c r="K62" s="1268"/>
      <c r="L62" s="1268"/>
      <c r="M62" s="1268"/>
      <c r="N62" s="1246" t="s">
        <v>154</v>
      </c>
      <c r="O62" s="1246"/>
      <c r="P62" s="1246"/>
      <c r="Q62" s="1246"/>
      <c r="R62" s="1246"/>
      <c r="S62" s="1246"/>
      <c r="T62" s="1246"/>
      <c r="U62" s="1246"/>
      <c r="V62" s="1246"/>
      <c r="W62" s="530"/>
      <c r="X62" s="530"/>
      <c r="Y62" s="530"/>
      <c r="Z62" s="530"/>
      <c r="AA62" s="530"/>
      <c r="AB62" s="2296" t="s">
        <v>849</v>
      </c>
      <c r="AC62" s="2297"/>
      <c r="AD62" s="2298"/>
      <c r="AF62" s="529"/>
      <c r="AG62" s="529"/>
      <c r="AH62" s="529"/>
      <c r="AI62" s="529"/>
      <c r="AJ62" s="522"/>
      <c r="AK62" s="522"/>
      <c r="AL62" s="522"/>
      <c r="AM62" s="522"/>
      <c r="AN62" s="522"/>
      <c r="AO62" s="522"/>
      <c r="AP62" s="24"/>
    </row>
    <row r="63" spans="1:42" ht="13.5" customHeight="1">
      <c r="A63" s="1304"/>
      <c r="B63" s="2294"/>
      <c r="C63" s="1403"/>
      <c r="D63" s="2295"/>
      <c r="E63" s="1870"/>
      <c r="G63" s="1268"/>
      <c r="H63" s="1268"/>
      <c r="I63" s="1268"/>
      <c r="J63" s="1268"/>
      <c r="K63" s="1268"/>
      <c r="L63" s="1268"/>
      <c r="M63" s="1268"/>
      <c r="N63" s="1246"/>
      <c r="O63" s="1246"/>
      <c r="P63" s="1246"/>
      <c r="Q63" s="1246"/>
      <c r="R63" s="1246"/>
      <c r="S63" s="1246"/>
      <c r="T63" s="1246"/>
      <c r="U63" s="1246"/>
      <c r="V63" s="1246"/>
      <c r="W63" s="530"/>
      <c r="X63" s="530"/>
      <c r="Y63" s="530"/>
      <c r="Z63" s="530"/>
      <c r="AA63" s="530"/>
      <c r="AB63" s="2296"/>
      <c r="AC63" s="2297"/>
      <c r="AD63" s="2298"/>
      <c r="AF63" s="522"/>
      <c r="AG63" s="522"/>
      <c r="AH63" s="522"/>
      <c r="AI63" s="522"/>
      <c r="AJ63" s="522"/>
      <c r="AK63" s="522"/>
      <c r="AL63" s="522"/>
      <c r="AM63" s="522"/>
      <c r="AN63" s="522"/>
      <c r="AO63" s="522"/>
      <c r="AP63" s="24"/>
    </row>
    <row r="64" spans="1:42" ht="13.5" customHeight="1">
      <c r="A64" s="1304"/>
      <c r="B64" s="2294"/>
      <c r="C64" s="1403"/>
      <c r="D64" s="2295"/>
      <c r="E64" s="1870"/>
      <c r="F64" s="534"/>
      <c r="G64" s="533"/>
      <c r="H64" s="533"/>
      <c r="I64" s="533"/>
      <c r="J64" s="533"/>
      <c r="K64" s="533"/>
      <c r="L64" s="533"/>
      <c r="M64" s="533"/>
      <c r="N64" s="482"/>
      <c r="O64" s="482"/>
      <c r="P64" s="482"/>
      <c r="Q64" s="482"/>
      <c r="R64" s="482"/>
      <c r="S64" s="482"/>
      <c r="T64" s="482"/>
      <c r="U64" s="482"/>
      <c r="V64" s="482"/>
      <c r="W64" s="557"/>
      <c r="X64" s="557"/>
      <c r="Y64" s="557"/>
      <c r="Z64" s="557"/>
      <c r="AA64" s="557"/>
      <c r="AB64" s="2296"/>
      <c r="AC64" s="2297"/>
      <c r="AD64" s="2298"/>
      <c r="AF64" s="522"/>
      <c r="AG64" s="522"/>
      <c r="AH64" s="522"/>
      <c r="AI64" s="522"/>
      <c r="AJ64" s="522"/>
      <c r="AK64" s="522"/>
      <c r="AL64" s="522"/>
      <c r="AM64" s="522"/>
      <c r="AN64" s="522"/>
      <c r="AO64" s="522"/>
      <c r="AP64" s="24"/>
    </row>
    <row r="65" spans="1:42" ht="13.5" customHeight="1">
      <c r="A65" s="1304"/>
      <c r="B65" s="2294"/>
      <c r="C65" s="1403"/>
      <c r="D65" s="2295"/>
      <c r="E65" s="1870"/>
      <c r="F65" s="276"/>
      <c r="G65" s="534" t="s">
        <v>1179</v>
      </c>
      <c r="H65" s="534"/>
      <c r="I65" s="534"/>
      <c r="J65" s="534"/>
      <c r="K65" s="534"/>
      <c r="L65" s="534"/>
      <c r="M65" s="534"/>
      <c r="N65" s="534"/>
      <c r="O65" s="534"/>
      <c r="P65" s="534"/>
      <c r="Q65" s="534"/>
      <c r="R65" s="534"/>
      <c r="S65" s="534"/>
      <c r="T65" s="534"/>
      <c r="U65" s="534"/>
      <c r="V65" s="534"/>
      <c r="W65" s="534"/>
      <c r="X65" s="534"/>
      <c r="Y65" s="534"/>
      <c r="Z65" s="534"/>
      <c r="AA65" s="285"/>
      <c r="AB65" s="2296"/>
      <c r="AC65" s="2297"/>
      <c r="AD65" s="2298"/>
      <c r="AF65" s="522"/>
      <c r="AG65" s="522"/>
      <c r="AH65" s="522"/>
      <c r="AI65" s="522"/>
      <c r="AJ65" s="522"/>
      <c r="AK65" s="522"/>
      <c r="AL65" s="522"/>
      <c r="AM65" s="522"/>
      <c r="AN65" s="522"/>
      <c r="AO65" s="522"/>
      <c r="AP65" s="24"/>
    </row>
    <row r="66" spans="1:42" ht="13.5" customHeight="1">
      <c r="A66" s="1304"/>
      <c r="B66" s="2294"/>
      <c r="C66" s="1403"/>
      <c r="D66" s="2295"/>
      <c r="E66" s="1870"/>
      <c r="F66" s="25"/>
      <c r="G66" s="2382"/>
      <c r="H66" s="2383"/>
      <c r="I66" s="2285" t="s">
        <v>1178</v>
      </c>
      <c r="J66" s="2286"/>
      <c r="K66" s="2286"/>
      <c r="L66" s="2286"/>
      <c r="M66" s="2286"/>
      <c r="N66" s="2286"/>
      <c r="O66" s="2286"/>
      <c r="P66" s="2286"/>
      <c r="Q66" s="2286"/>
      <c r="R66" s="2286"/>
      <c r="S66" s="2286"/>
      <c r="T66" s="2286"/>
      <c r="U66" s="2286"/>
      <c r="V66" s="2286"/>
      <c r="W66" s="2286"/>
      <c r="X66" s="2287"/>
      <c r="AA66" s="538"/>
      <c r="AB66" s="2296"/>
      <c r="AC66" s="2297"/>
      <c r="AD66" s="2298"/>
      <c r="AF66" s="31"/>
      <c r="AG66" s="31"/>
      <c r="AH66" s="522"/>
      <c r="AI66" s="522"/>
      <c r="AJ66" s="522"/>
      <c r="AK66" s="522"/>
      <c r="AL66" s="522"/>
      <c r="AM66" s="522"/>
      <c r="AN66" s="522"/>
      <c r="AO66" s="522"/>
      <c r="AP66" s="24"/>
    </row>
    <row r="67" spans="1:42" ht="13.5" customHeight="1">
      <c r="A67" s="1304"/>
      <c r="B67" s="2294"/>
      <c r="C67" s="1403"/>
      <c r="D67" s="2295"/>
      <c r="E67" s="1870"/>
      <c r="F67" s="25"/>
      <c r="G67" s="2382"/>
      <c r="H67" s="2383"/>
      <c r="I67" s="2285" t="s">
        <v>1177</v>
      </c>
      <c r="J67" s="2286"/>
      <c r="K67" s="2286"/>
      <c r="L67" s="2286"/>
      <c r="M67" s="2286"/>
      <c r="N67" s="2286"/>
      <c r="O67" s="2286"/>
      <c r="P67" s="2286"/>
      <c r="Q67" s="2286"/>
      <c r="R67" s="2286"/>
      <c r="S67" s="2286"/>
      <c r="T67" s="2286"/>
      <c r="U67" s="2286"/>
      <c r="V67" s="2286"/>
      <c r="W67" s="2286"/>
      <c r="X67" s="2287"/>
      <c r="AA67" s="538"/>
      <c r="AB67" s="2296"/>
      <c r="AC67" s="2297"/>
      <c r="AD67" s="2298"/>
      <c r="AF67" s="522"/>
      <c r="AG67" s="522"/>
      <c r="AH67" s="522"/>
      <c r="AI67" s="522"/>
      <c r="AJ67" s="522"/>
      <c r="AK67" s="522"/>
      <c r="AL67" s="522"/>
      <c r="AM67" s="522"/>
      <c r="AN67" s="522"/>
      <c r="AO67" s="522"/>
      <c r="AP67" s="24"/>
    </row>
    <row r="68" spans="1:42" ht="13.5" customHeight="1">
      <c r="A68" s="1304"/>
      <c r="B68" s="2294"/>
      <c r="C68" s="1403"/>
      <c r="D68" s="2295"/>
      <c r="E68" s="1870"/>
      <c r="F68" s="25"/>
      <c r="G68" s="2363"/>
      <c r="H68" s="2365"/>
      <c r="I68" s="1631" t="s">
        <v>167</v>
      </c>
      <c r="J68" s="1614"/>
      <c r="K68" s="1614"/>
      <c r="L68" s="1323"/>
      <c r="M68" s="1323"/>
      <c r="N68" s="1323"/>
      <c r="O68" s="1323"/>
      <c r="P68" s="1323"/>
      <c r="Q68" s="1323"/>
      <c r="R68" s="1323"/>
      <c r="S68" s="1323"/>
      <c r="T68" s="1323"/>
      <c r="U68" s="1323"/>
      <c r="V68" s="1323"/>
      <c r="W68" s="1323"/>
      <c r="X68" s="1615" t="s">
        <v>914</v>
      </c>
      <c r="Y68" s="555"/>
      <c r="Z68" s="555"/>
      <c r="AA68" s="538"/>
      <c r="AB68" s="2296"/>
      <c r="AC68" s="2297"/>
      <c r="AD68" s="2298"/>
    </row>
    <row r="69" spans="1:42" ht="13.5" customHeight="1">
      <c r="A69" s="872"/>
      <c r="B69" s="883"/>
      <c r="C69" s="870"/>
      <c r="D69" s="882"/>
      <c r="E69" s="869"/>
      <c r="F69" s="25"/>
      <c r="G69" s="2388"/>
      <c r="H69" s="2389"/>
      <c r="I69" s="1616"/>
      <c r="J69" s="1617"/>
      <c r="K69" s="1617"/>
      <c r="L69" s="1872"/>
      <c r="M69" s="1872"/>
      <c r="N69" s="1872"/>
      <c r="O69" s="1872"/>
      <c r="P69" s="1872"/>
      <c r="Q69" s="1872"/>
      <c r="R69" s="1872"/>
      <c r="S69" s="1872"/>
      <c r="T69" s="1872"/>
      <c r="U69" s="1872"/>
      <c r="V69" s="1872"/>
      <c r="W69" s="1872"/>
      <c r="X69" s="1618"/>
      <c r="Y69" s="555"/>
      <c r="Z69" s="555"/>
      <c r="AA69" s="538"/>
      <c r="AB69" s="547"/>
      <c r="AC69" s="548"/>
      <c r="AD69" s="549"/>
    </row>
    <row r="70" spans="1:42" ht="13.5" customHeight="1">
      <c r="A70" s="872"/>
      <c r="B70" s="883"/>
      <c r="C70" s="870"/>
      <c r="D70" s="882"/>
      <c r="E70" s="869"/>
      <c r="F70" s="25"/>
      <c r="G70" s="2283"/>
      <c r="H70" s="2284"/>
      <c r="I70" s="2390"/>
      <c r="J70" s="2391"/>
      <c r="K70" s="2391"/>
      <c r="L70" s="1326"/>
      <c r="M70" s="1326"/>
      <c r="N70" s="1326"/>
      <c r="O70" s="1326"/>
      <c r="P70" s="1326"/>
      <c r="Q70" s="1326"/>
      <c r="R70" s="1326"/>
      <c r="S70" s="1326"/>
      <c r="T70" s="1326"/>
      <c r="U70" s="1326"/>
      <c r="V70" s="1326"/>
      <c r="W70" s="1326"/>
      <c r="X70" s="2392"/>
      <c r="Y70" s="555"/>
      <c r="Z70" s="555"/>
      <c r="AA70" s="538"/>
      <c r="AB70" s="547"/>
      <c r="AC70" s="548"/>
      <c r="AD70" s="549"/>
    </row>
    <row r="71" spans="1:42" ht="7.5" customHeight="1">
      <c r="A71" s="872"/>
      <c r="B71" s="883"/>
      <c r="C71" s="870"/>
      <c r="D71" s="882"/>
      <c r="E71" s="869"/>
      <c r="G71" s="530"/>
      <c r="H71" s="530"/>
      <c r="I71" s="530"/>
      <c r="J71" s="530"/>
      <c r="K71" s="530"/>
      <c r="L71" s="530"/>
      <c r="M71" s="530"/>
      <c r="N71" s="530"/>
      <c r="O71" s="530"/>
      <c r="P71" s="530"/>
      <c r="Q71" s="530"/>
      <c r="R71" s="530"/>
      <c r="S71" s="530"/>
      <c r="T71" s="530"/>
      <c r="U71" s="530"/>
      <c r="V71" s="530"/>
      <c r="W71" s="530"/>
      <c r="X71" s="530"/>
      <c r="Y71" s="530"/>
      <c r="Z71" s="530"/>
      <c r="AB71" s="547"/>
      <c r="AC71" s="548"/>
      <c r="AD71" s="549"/>
    </row>
    <row r="72" spans="1:42" ht="13.5" customHeight="1">
      <c r="A72" s="1304" t="s">
        <v>864</v>
      </c>
      <c r="B72" s="2294">
        <v>7</v>
      </c>
      <c r="C72" s="1403" t="s">
        <v>865</v>
      </c>
      <c r="D72" s="2295" t="s">
        <v>358</v>
      </c>
      <c r="E72" s="1870" t="s">
        <v>768</v>
      </c>
      <c r="G72" s="1268" t="s">
        <v>71</v>
      </c>
      <c r="H72" s="1268"/>
      <c r="I72" s="1268"/>
      <c r="J72" s="1268"/>
      <c r="K72" s="1268"/>
      <c r="L72" s="1268"/>
      <c r="M72" s="1268"/>
      <c r="N72" s="1246" t="s">
        <v>825</v>
      </c>
      <c r="O72" s="1246"/>
      <c r="P72" s="1246"/>
      <c r="Q72" s="1246"/>
      <c r="R72" s="1246"/>
      <c r="S72" s="1246"/>
      <c r="T72" s="1246"/>
      <c r="U72" s="1246"/>
      <c r="V72" s="1246"/>
      <c r="W72" s="530"/>
      <c r="X72" s="530"/>
      <c r="Y72" s="530"/>
      <c r="Z72" s="530"/>
      <c r="AA72" s="530"/>
      <c r="AB72" s="2296" t="s">
        <v>849</v>
      </c>
      <c r="AC72" s="2297"/>
      <c r="AD72" s="2298"/>
      <c r="AF72" s="529"/>
      <c r="AG72" s="529"/>
      <c r="AH72" s="529"/>
      <c r="AI72" s="529"/>
      <c r="AJ72" s="522"/>
      <c r="AK72" s="522"/>
      <c r="AL72" s="522"/>
      <c r="AM72" s="522"/>
      <c r="AN72" s="522"/>
      <c r="AO72" s="522"/>
      <c r="AP72" s="24"/>
    </row>
    <row r="73" spans="1:42" ht="13.5" customHeight="1">
      <c r="A73" s="1304"/>
      <c r="B73" s="2294"/>
      <c r="C73" s="1403"/>
      <c r="D73" s="2295"/>
      <c r="E73" s="1870"/>
      <c r="G73" s="1268"/>
      <c r="H73" s="1268"/>
      <c r="I73" s="1268"/>
      <c r="J73" s="1268"/>
      <c r="K73" s="1268"/>
      <c r="L73" s="1268"/>
      <c r="M73" s="1268"/>
      <c r="N73" s="1246"/>
      <c r="O73" s="1246"/>
      <c r="P73" s="1246"/>
      <c r="Q73" s="1246"/>
      <c r="R73" s="1246"/>
      <c r="S73" s="1246"/>
      <c r="T73" s="1246"/>
      <c r="U73" s="1246"/>
      <c r="V73" s="1246"/>
      <c r="W73" s="530"/>
      <c r="X73" s="530"/>
      <c r="Y73" s="530"/>
      <c r="Z73" s="530"/>
      <c r="AA73" s="530"/>
      <c r="AB73" s="2296"/>
      <c r="AC73" s="2297"/>
      <c r="AD73" s="2298"/>
      <c r="AF73" s="522"/>
      <c r="AG73" s="522"/>
      <c r="AH73" s="522"/>
      <c r="AI73" s="522"/>
      <c r="AJ73" s="522"/>
      <c r="AK73" s="522"/>
      <c r="AL73" s="522"/>
      <c r="AM73" s="522"/>
      <c r="AN73" s="522"/>
      <c r="AO73" s="522"/>
      <c r="AP73" s="24"/>
    </row>
    <row r="74" spans="1:42" ht="13.5" customHeight="1">
      <c r="A74" s="1304"/>
      <c r="B74" s="2294"/>
      <c r="C74" s="1403"/>
      <c r="D74" s="2295"/>
      <c r="E74" s="1870"/>
      <c r="AB74" s="2296"/>
      <c r="AC74" s="2297"/>
      <c r="AD74" s="2298"/>
      <c r="AF74" s="522"/>
      <c r="AG74" s="522"/>
      <c r="AH74" s="522"/>
      <c r="AI74" s="522"/>
      <c r="AJ74" s="522"/>
      <c r="AK74" s="522"/>
      <c r="AL74" s="522"/>
      <c r="AM74" s="522"/>
      <c r="AN74" s="522"/>
      <c r="AO74" s="522"/>
      <c r="AP74" s="24"/>
    </row>
    <row r="75" spans="1:42" ht="13.5" customHeight="1">
      <c r="A75" s="1304"/>
      <c r="B75" s="2294"/>
      <c r="C75" s="1403"/>
      <c r="D75" s="2295"/>
      <c r="E75" s="1870"/>
      <c r="G75" s="530"/>
      <c r="H75" s="530"/>
      <c r="I75" s="530"/>
      <c r="J75" s="530"/>
      <c r="K75" s="530"/>
      <c r="L75" s="530"/>
      <c r="M75" s="530"/>
      <c r="N75" s="530"/>
      <c r="O75" s="530"/>
      <c r="P75" s="530"/>
      <c r="Q75" s="530"/>
      <c r="R75" s="530"/>
      <c r="S75" s="530"/>
      <c r="T75" s="530"/>
      <c r="U75" s="530"/>
      <c r="V75" s="530"/>
      <c r="W75" s="530"/>
      <c r="X75" s="530"/>
      <c r="Y75" s="530"/>
      <c r="Z75" s="530"/>
      <c r="AA75" s="530"/>
      <c r="AB75" s="2296"/>
      <c r="AC75" s="2297"/>
      <c r="AD75" s="2298"/>
      <c r="AF75" s="31"/>
      <c r="AG75" s="31"/>
      <c r="AH75" s="522"/>
      <c r="AI75" s="522"/>
      <c r="AJ75" s="522"/>
      <c r="AK75" s="522"/>
      <c r="AL75" s="522"/>
      <c r="AM75" s="522"/>
      <c r="AN75" s="522"/>
      <c r="AO75" s="522"/>
      <c r="AP75" s="24"/>
    </row>
    <row r="76" spans="1:42" ht="13.5" customHeight="1">
      <c r="A76" s="1304"/>
      <c r="B76" s="2294"/>
      <c r="C76" s="1403"/>
      <c r="D76" s="2295"/>
      <c r="E76" s="1870"/>
      <c r="G76" s="530"/>
      <c r="H76" s="530"/>
      <c r="I76" s="530"/>
      <c r="J76" s="530"/>
      <c r="K76" s="530"/>
      <c r="L76" s="530"/>
      <c r="M76" s="530"/>
      <c r="N76" s="530"/>
      <c r="O76" s="530"/>
      <c r="P76" s="530"/>
      <c r="Q76" s="530"/>
      <c r="R76" s="530"/>
      <c r="S76" s="530"/>
      <c r="T76" s="530"/>
      <c r="U76" s="530"/>
      <c r="V76" s="530"/>
      <c r="W76" s="530"/>
      <c r="X76" s="530"/>
      <c r="Y76" s="530"/>
      <c r="Z76" s="530"/>
      <c r="AA76" s="538"/>
      <c r="AB76" s="2296"/>
      <c r="AC76" s="2297"/>
      <c r="AD76" s="2298"/>
      <c r="AF76" s="522"/>
      <c r="AG76" s="522"/>
      <c r="AH76" s="522"/>
      <c r="AI76" s="522"/>
      <c r="AJ76" s="522"/>
      <c r="AK76" s="522"/>
      <c r="AL76" s="522"/>
      <c r="AM76" s="522"/>
      <c r="AN76" s="522"/>
      <c r="AO76" s="522"/>
      <c r="AP76" s="522"/>
    </row>
    <row r="77" spans="1:42" ht="13.5" customHeight="1">
      <c r="A77" s="1304"/>
      <c r="B77" s="2294"/>
      <c r="C77" s="1403"/>
      <c r="D77" s="2295"/>
      <c r="E77" s="1870"/>
      <c r="G77" s="530"/>
      <c r="H77" s="530"/>
      <c r="I77" s="530"/>
      <c r="J77" s="530"/>
      <c r="K77" s="530"/>
      <c r="L77" s="530"/>
      <c r="M77" s="530"/>
      <c r="N77" s="530"/>
      <c r="O77" s="530"/>
      <c r="P77" s="530"/>
      <c r="Q77" s="530"/>
      <c r="R77" s="530"/>
      <c r="S77" s="530"/>
      <c r="T77" s="530"/>
      <c r="U77" s="530"/>
      <c r="V77" s="530"/>
      <c r="W77" s="530"/>
      <c r="X77" s="530"/>
      <c r="Y77" s="530"/>
      <c r="Z77" s="530"/>
      <c r="AA77" s="538"/>
      <c r="AB77" s="2296"/>
      <c r="AC77" s="2297"/>
      <c r="AD77" s="2298"/>
    </row>
    <row r="78" spans="1:42" ht="6.75" customHeight="1">
      <c r="A78" s="872"/>
      <c r="B78" s="883"/>
      <c r="C78" s="870"/>
      <c r="D78" s="882"/>
      <c r="E78" s="869"/>
      <c r="G78" s="530"/>
      <c r="H78" s="530"/>
      <c r="I78" s="530"/>
      <c r="J78" s="530"/>
      <c r="K78" s="530"/>
      <c r="L78" s="530"/>
      <c r="M78" s="530"/>
      <c r="N78" s="530"/>
      <c r="O78" s="530"/>
      <c r="P78" s="530"/>
      <c r="Q78" s="530"/>
      <c r="R78" s="530"/>
      <c r="S78" s="530"/>
      <c r="T78" s="530"/>
      <c r="U78" s="530"/>
      <c r="V78" s="530"/>
      <c r="W78" s="530"/>
      <c r="X78" s="530"/>
      <c r="Y78" s="530"/>
      <c r="Z78" s="530"/>
      <c r="AB78" s="547"/>
      <c r="AC78" s="548"/>
      <c r="AD78" s="549"/>
    </row>
    <row r="79" spans="1:42" ht="13.5" customHeight="1">
      <c r="A79" s="1870" t="s">
        <v>866</v>
      </c>
      <c r="B79" s="2294">
        <v>8</v>
      </c>
      <c r="C79" s="1403" t="s">
        <v>867</v>
      </c>
      <c r="D79" s="1265" t="s">
        <v>842</v>
      </c>
      <c r="E79" s="1870" t="s">
        <v>868</v>
      </c>
      <c r="F79" s="696"/>
      <c r="G79" s="1268" t="s">
        <v>71</v>
      </c>
      <c r="H79" s="1268"/>
      <c r="I79" s="1268"/>
      <c r="J79" s="1268"/>
      <c r="K79" s="1268"/>
      <c r="L79" s="1268"/>
      <c r="M79" s="1268"/>
      <c r="N79" s="1246" t="s">
        <v>297</v>
      </c>
      <c r="O79" s="1246"/>
      <c r="P79" s="1246"/>
      <c r="Q79" s="1246"/>
      <c r="R79" s="1246"/>
      <c r="S79" s="1246"/>
      <c r="T79" s="1246"/>
      <c r="U79" s="1246"/>
      <c r="V79" s="1246"/>
      <c r="W79" s="710"/>
      <c r="X79" s="696"/>
      <c r="Y79" s="696"/>
      <c r="Z79" s="696"/>
      <c r="AA79" s="697"/>
      <c r="AB79" s="2311" t="s">
        <v>849</v>
      </c>
      <c r="AC79" s="2312"/>
      <c r="AD79" s="2313"/>
    </row>
    <row r="80" spans="1:42" ht="13.5" customHeight="1">
      <c r="A80" s="1870"/>
      <c r="B80" s="2294"/>
      <c r="C80" s="1403"/>
      <c r="D80" s="1265"/>
      <c r="E80" s="1870"/>
      <c r="F80" s="696"/>
      <c r="G80" s="1268"/>
      <c r="H80" s="1268"/>
      <c r="I80" s="1268"/>
      <c r="J80" s="1268"/>
      <c r="K80" s="1268"/>
      <c r="L80" s="1268"/>
      <c r="M80" s="1268"/>
      <c r="N80" s="1246"/>
      <c r="O80" s="1246"/>
      <c r="P80" s="1246"/>
      <c r="Q80" s="1246"/>
      <c r="R80" s="1246"/>
      <c r="S80" s="1246"/>
      <c r="T80" s="1246"/>
      <c r="U80" s="1246"/>
      <c r="V80" s="1246"/>
      <c r="W80" s="710"/>
      <c r="X80" s="696"/>
      <c r="Y80" s="696"/>
      <c r="Z80" s="696"/>
      <c r="AA80" s="697"/>
      <c r="AB80" s="2311"/>
      <c r="AC80" s="2312"/>
      <c r="AD80" s="2313"/>
    </row>
    <row r="81" spans="1:30">
      <c r="A81" s="1870"/>
      <c r="B81" s="2294"/>
      <c r="C81" s="1403"/>
      <c r="D81" s="1265"/>
      <c r="E81" s="1870"/>
      <c r="F81" s="25"/>
      <c r="G81" s="710"/>
      <c r="H81" s="710"/>
      <c r="I81" s="710"/>
      <c r="J81" s="710"/>
      <c r="K81" s="710"/>
      <c r="L81" s="710"/>
      <c r="M81" s="710"/>
      <c r="N81" s="710"/>
      <c r="O81" s="710"/>
      <c r="P81" s="710"/>
      <c r="Q81" s="710"/>
      <c r="R81" s="710"/>
      <c r="S81" s="710"/>
      <c r="T81" s="710"/>
      <c r="U81" s="710"/>
      <c r="V81" s="710"/>
      <c r="W81" s="710"/>
      <c r="X81" s="696"/>
      <c r="Y81" s="696"/>
      <c r="Z81" s="696"/>
      <c r="AA81" s="697"/>
      <c r="AB81" s="2311"/>
      <c r="AC81" s="2312"/>
      <c r="AD81" s="2313"/>
    </row>
    <row r="82" spans="1:30" ht="13.5" customHeight="1">
      <c r="A82" s="1870"/>
      <c r="B82" s="2294"/>
      <c r="C82" s="1403"/>
      <c r="D82" s="1265"/>
      <c r="E82" s="1870" t="s">
        <v>869</v>
      </c>
      <c r="F82" s="25"/>
      <c r="G82" s="710"/>
      <c r="H82" s="710"/>
      <c r="I82" s="710"/>
      <c r="J82" s="696"/>
      <c r="K82" s="696"/>
      <c r="L82" s="696"/>
      <c r="M82" s="696"/>
      <c r="N82" s="696"/>
      <c r="O82" s="696"/>
      <c r="P82" s="696"/>
      <c r="Q82" s="696"/>
      <c r="R82" s="696"/>
      <c r="S82" s="696"/>
      <c r="T82" s="696"/>
      <c r="U82" s="696"/>
      <c r="V82" s="696"/>
      <c r="W82" s="696"/>
      <c r="X82" s="696"/>
      <c r="Y82" s="696"/>
      <c r="Z82" s="710"/>
      <c r="AA82" s="697"/>
      <c r="AB82" s="166"/>
      <c r="AC82" s="167"/>
      <c r="AD82" s="168"/>
    </row>
    <row r="83" spans="1:30" ht="13.5" customHeight="1">
      <c r="A83" s="1870"/>
      <c r="B83" s="2294"/>
      <c r="C83" s="1403"/>
      <c r="D83" s="1265"/>
      <c r="E83" s="1870"/>
      <c r="F83" s="25"/>
      <c r="G83" s="696"/>
      <c r="H83" s="696"/>
      <c r="I83" s="696"/>
      <c r="J83" s="696"/>
      <c r="K83" s="696"/>
      <c r="L83" s="696"/>
      <c r="M83" s="696"/>
      <c r="N83" s="696"/>
      <c r="O83" s="696"/>
      <c r="P83" s="696"/>
      <c r="Q83" s="696"/>
      <c r="R83" s="696"/>
      <c r="S83" s="696"/>
      <c r="T83" s="696"/>
      <c r="U83" s="696"/>
      <c r="V83" s="696"/>
      <c r="W83" s="696"/>
      <c r="X83" s="696"/>
      <c r="Y83" s="696"/>
      <c r="Z83" s="710"/>
      <c r="AA83" s="697"/>
      <c r="AB83" s="166"/>
      <c r="AC83" s="167"/>
      <c r="AD83" s="168"/>
    </row>
    <row r="84" spans="1:30" ht="13.5" customHeight="1">
      <c r="A84" s="1870"/>
      <c r="B84" s="2294"/>
      <c r="C84" s="1403"/>
      <c r="D84" s="1265"/>
      <c r="E84" s="1870"/>
      <c r="F84" s="25"/>
      <c r="G84" s="696"/>
      <c r="H84" s="696"/>
      <c r="I84" s="696"/>
      <c r="J84" s="696"/>
      <c r="K84" s="696"/>
      <c r="L84" s="696"/>
      <c r="M84" s="696"/>
      <c r="N84" s="696"/>
      <c r="O84" s="696"/>
      <c r="P84" s="696"/>
      <c r="Q84" s="696"/>
      <c r="R84" s="696"/>
      <c r="S84" s="696"/>
      <c r="T84" s="696"/>
      <c r="U84" s="696"/>
      <c r="V84" s="696"/>
      <c r="W84" s="696"/>
      <c r="X84" s="696"/>
      <c r="Y84" s="696"/>
      <c r="Z84" s="686"/>
      <c r="AA84" s="697"/>
      <c r="AB84" s="166"/>
      <c r="AC84" s="167"/>
      <c r="AD84" s="168"/>
    </row>
    <row r="85" spans="1:30" ht="13.5" customHeight="1">
      <c r="A85" s="1870"/>
      <c r="B85" s="2294"/>
      <c r="C85" s="1403"/>
      <c r="D85" s="1265"/>
      <c r="E85" s="1870"/>
      <c r="F85" s="25"/>
      <c r="G85" s="696"/>
      <c r="H85" s="681"/>
      <c r="I85" s="681"/>
      <c r="J85" s="681"/>
      <c r="K85" s="681"/>
      <c r="L85" s="681"/>
      <c r="M85" s="681"/>
      <c r="N85" s="696"/>
      <c r="O85" s="696"/>
      <c r="P85" s="696"/>
      <c r="Q85" s="696"/>
      <c r="R85" s="696"/>
      <c r="S85" s="696"/>
      <c r="T85" s="696"/>
      <c r="U85" s="696"/>
      <c r="V85" s="696"/>
      <c r="W85" s="696"/>
      <c r="X85" s="696"/>
      <c r="Y85" s="696"/>
      <c r="Z85" s="710"/>
      <c r="AA85" s="697"/>
      <c r="AB85" s="166"/>
      <c r="AC85" s="167"/>
      <c r="AD85" s="168"/>
    </row>
    <row r="86" spans="1:30" ht="13.5" customHeight="1">
      <c r="A86" s="1870"/>
      <c r="B86" s="2294"/>
      <c r="C86" s="1403"/>
      <c r="D86" s="1265"/>
      <c r="E86" s="1870"/>
      <c r="F86" s="25"/>
      <c r="G86" s="696"/>
      <c r="H86" s="696"/>
      <c r="I86" s="696"/>
      <c r="J86" s="696"/>
      <c r="K86" s="696"/>
      <c r="L86" s="696"/>
      <c r="M86" s="696"/>
      <c r="N86" s="696"/>
      <c r="O86" s="696"/>
      <c r="P86" s="696"/>
      <c r="Q86" s="696"/>
      <c r="R86" s="696"/>
      <c r="S86" s="696"/>
      <c r="T86" s="696"/>
      <c r="U86" s="696"/>
      <c r="V86" s="696"/>
      <c r="W86" s="696"/>
      <c r="X86" s="696"/>
      <c r="Y86" s="696"/>
      <c r="Z86" s="710"/>
      <c r="AA86" s="697"/>
      <c r="AB86" s="166"/>
      <c r="AC86" s="167"/>
      <c r="AD86" s="168"/>
    </row>
    <row r="87" spans="1:30" ht="13.5" customHeight="1">
      <c r="A87" s="1870"/>
      <c r="B87" s="2294"/>
      <c r="C87" s="1403"/>
      <c r="D87" s="1265"/>
      <c r="E87" s="1870"/>
      <c r="F87" s="25"/>
      <c r="G87" s="696"/>
      <c r="H87" s="696"/>
      <c r="I87" s="696"/>
      <c r="J87" s="696"/>
      <c r="K87" s="696"/>
      <c r="L87" s="696"/>
      <c r="M87" s="696"/>
      <c r="N87" s="696"/>
      <c r="O87" s="696"/>
      <c r="P87" s="696"/>
      <c r="Q87" s="696"/>
      <c r="R87" s="696"/>
      <c r="S87" s="696"/>
      <c r="T87" s="696"/>
      <c r="U87" s="696"/>
      <c r="V87" s="696"/>
      <c r="W87" s="696"/>
      <c r="X87" s="696"/>
      <c r="Y87" s="696"/>
      <c r="Z87" s="710"/>
      <c r="AA87" s="697"/>
      <c r="AB87" s="166"/>
      <c r="AC87" s="167"/>
      <c r="AD87" s="168"/>
    </row>
    <row r="88" spans="1:30" ht="13.5" customHeight="1">
      <c r="A88" s="1870"/>
      <c r="B88" s="2294"/>
      <c r="C88" s="1403"/>
      <c r="D88" s="1265"/>
      <c r="E88" s="1870"/>
      <c r="F88" s="25"/>
      <c r="G88" s="696"/>
      <c r="H88" s="696"/>
      <c r="I88" s="696"/>
      <c r="J88" s="696"/>
      <c r="K88" s="696"/>
      <c r="L88" s="696"/>
      <c r="M88" s="696"/>
      <c r="N88" s="696"/>
      <c r="O88" s="696"/>
      <c r="P88" s="696"/>
      <c r="Q88" s="696"/>
      <c r="R88" s="696"/>
      <c r="S88" s="696"/>
      <c r="T88" s="696"/>
      <c r="U88" s="696"/>
      <c r="V88" s="696"/>
      <c r="W88" s="696"/>
      <c r="X88" s="696"/>
      <c r="Y88" s="696"/>
      <c r="Z88" s="710"/>
      <c r="AA88" s="697"/>
      <c r="AB88" s="166"/>
      <c r="AC88" s="167"/>
      <c r="AD88" s="168"/>
    </row>
    <row r="89" spans="1:30" ht="13.5" customHeight="1">
      <c r="A89" s="1870"/>
      <c r="B89" s="2294"/>
      <c r="C89" s="1403"/>
      <c r="D89" s="1265"/>
      <c r="E89" s="1870"/>
      <c r="F89" s="25"/>
      <c r="G89" s="696"/>
      <c r="H89" s="696"/>
      <c r="I89" s="696"/>
      <c r="J89" s="696"/>
      <c r="K89" s="696"/>
      <c r="L89" s="696"/>
      <c r="M89" s="696"/>
      <c r="N89" s="696"/>
      <c r="O89" s="696"/>
      <c r="P89" s="696"/>
      <c r="Q89" s="696"/>
      <c r="R89" s="696"/>
      <c r="S89" s="696"/>
      <c r="T89" s="696"/>
      <c r="U89" s="696"/>
      <c r="V89" s="696"/>
      <c r="W89" s="696"/>
      <c r="X89" s="696"/>
      <c r="Y89" s="696"/>
      <c r="Z89" s="710"/>
      <c r="AA89" s="697"/>
      <c r="AB89" s="166"/>
      <c r="AC89" s="167"/>
      <c r="AD89" s="168"/>
    </row>
    <row r="90" spans="1:30" ht="13.5" customHeight="1">
      <c r="A90" s="1870"/>
      <c r="B90" s="2294"/>
      <c r="C90" s="1403"/>
      <c r="D90" s="1265"/>
      <c r="E90" s="1870"/>
      <c r="F90" s="25"/>
      <c r="G90" s="696"/>
      <c r="H90" s="696"/>
      <c r="I90" s="696"/>
      <c r="J90" s="696"/>
      <c r="K90" s="696"/>
      <c r="L90" s="696"/>
      <c r="M90" s="696"/>
      <c r="N90" s="696"/>
      <c r="O90" s="696"/>
      <c r="P90" s="696"/>
      <c r="Q90" s="696"/>
      <c r="R90" s="696"/>
      <c r="S90" s="696"/>
      <c r="T90" s="696"/>
      <c r="U90" s="696"/>
      <c r="V90" s="696"/>
      <c r="W90" s="696"/>
      <c r="X90" s="696"/>
      <c r="Y90" s="696"/>
      <c r="Z90" s="710"/>
      <c r="AA90" s="697"/>
      <c r="AB90" s="166"/>
      <c r="AC90" s="167"/>
      <c r="AD90" s="168"/>
    </row>
    <row r="91" spans="1:30" s="855" customFormat="1" ht="13.5" customHeight="1">
      <c r="A91" s="1870"/>
      <c r="B91" s="2294"/>
      <c r="C91" s="1403"/>
      <c r="D91" s="1265"/>
      <c r="E91" s="1870"/>
      <c r="F91" s="25"/>
      <c r="Z91" s="858"/>
      <c r="AA91" s="856"/>
      <c r="AB91" s="166"/>
      <c r="AC91" s="167"/>
      <c r="AD91" s="168"/>
    </row>
    <row r="92" spans="1:30" s="855" customFormat="1" ht="13.5" customHeight="1">
      <c r="A92" s="1870"/>
      <c r="B92" s="2294"/>
      <c r="C92" s="1403"/>
      <c r="D92" s="1265"/>
      <c r="E92" s="1870"/>
      <c r="F92" s="25"/>
      <c r="Z92" s="858"/>
      <c r="AA92" s="856"/>
      <c r="AB92" s="166"/>
      <c r="AC92" s="167"/>
      <c r="AD92" s="168"/>
    </row>
    <row r="93" spans="1:30" ht="13.5" customHeight="1">
      <c r="A93" s="2350"/>
      <c r="B93" s="2487"/>
      <c r="C93" s="1548"/>
      <c r="D93" s="1825"/>
      <c r="E93" s="2350"/>
      <c r="F93" s="66"/>
      <c r="G93" s="386"/>
      <c r="H93" s="386"/>
      <c r="I93" s="386"/>
      <c r="J93" s="386"/>
      <c r="K93" s="386"/>
      <c r="L93" s="386"/>
      <c r="M93" s="386"/>
      <c r="N93" s="386"/>
      <c r="O93" s="386"/>
      <c r="P93" s="386"/>
      <c r="Q93" s="386"/>
      <c r="R93" s="386"/>
      <c r="S93" s="386"/>
      <c r="T93" s="386"/>
      <c r="U93" s="386"/>
      <c r="V93" s="386"/>
      <c r="W93" s="386"/>
      <c r="X93" s="386"/>
      <c r="Y93" s="386"/>
      <c r="Z93" s="169"/>
      <c r="AA93" s="34"/>
      <c r="AB93" s="170"/>
      <c r="AC93" s="171"/>
      <c r="AD93" s="172"/>
    </row>
    <row r="94" spans="1:30" ht="13.5" customHeight="1">
      <c r="A94" s="869"/>
      <c r="B94" s="883"/>
      <c r="C94" s="870"/>
      <c r="D94" s="870"/>
      <c r="E94" s="1870" t="s">
        <v>870</v>
      </c>
      <c r="F94" s="25"/>
      <c r="H94" s="522" t="s">
        <v>609</v>
      </c>
      <c r="I94" s="522"/>
      <c r="J94" s="522"/>
      <c r="K94" s="522"/>
      <c r="L94" s="522"/>
      <c r="M94" s="522" t="s">
        <v>610</v>
      </c>
      <c r="N94" s="522"/>
      <c r="O94" s="67"/>
      <c r="P94" s="67"/>
      <c r="Q94" s="522"/>
      <c r="R94" s="522"/>
      <c r="S94" s="522"/>
      <c r="T94" s="522"/>
      <c r="U94" s="522"/>
      <c r="V94" s="522"/>
      <c r="W94" s="522"/>
      <c r="AA94" s="538"/>
      <c r="AB94" s="166"/>
      <c r="AC94" s="167"/>
      <c r="AD94" s="168"/>
    </row>
    <row r="95" spans="1:30" ht="13.5" customHeight="1">
      <c r="A95" s="869"/>
      <c r="B95" s="873"/>
      <c r="C95" s="874"/>
      <c r="D95" s="872"/>
      <c r="E95" s="1870"/>
      <c r="F95" s="25"/>
      <c r="H95" s="1627" t="s">
        <v>17</v>
      </c>
      <c r="I95" s="2291"/>
      <c r="J95" s="1626" t="s">
        <v>611</v>
      </c>
      <c r="K95" s="1626"/>
      <c r="M95" s="1627" t="s">
        <v>17</v>
      </c>
      <c r="N95" s="2291"/>
      <c r="O95" s="2485" t="s">
        <v>611</v>
      </c>
      <c r="P95" s="2485"/>
      <c r="R95" s="1626" t="s">
        <v>612</v>
      </c>
      <c r="S95" s="1626"/>
      <c r="T95" s="1626"/>
      <c r="U95" s="1626"/>
      <c r="V95" s="1626"/>
      <c r="W95" s="1626"/>
      <c r="X95" s="522"/>
      <c r="Y95" s="522"/>
      <c r="Z95" s="522"/>
      <c r="AA95" s="538"/>
      <c r="AB95" s="166"/>
      <c r="AC95" s="167"/>
      <c r="AD95" s="168"/>
    </row>
    <row r="96" spans="1:30" ht="9" customHeight="1">
      <c r="A96" s="869"/>
      <c r="B96" s="873"/>
      <c r="C96" s="874"/>
      <c r="D96" s="872"/>
      <c r="E96" s="1870"/>
      <c r="F96" s="25"/>
      <c r="H96" s="2292"/>
      <c r="I96" s="2293"/>
      <c r="J96" s="2276" t="s">
        <v>613</v>
      </c>
      <c r="K96" s="2276"/>
      <c r="M96" s="2292"/>
      <c r="N96" s="2293"/>
      <c r="O96" s="2486" t="s">
        <v>613</v>
      </c>
      <c r="P96" s="2486"/>
      <c r="R96" s="2276" t="s">
        <v>769</v>
      </c>
      <c r="S96" s="2276"/>
      <c r="T96" s="2276"/>
      <c r="U96" s="2276"/>
      <c r="V96" s="2276"/>
      <c r="W96" s="2276"/>
      <c r="X96" s="555"/>
      <c r="Y96" s="555"/>
      <c r="Z96" s="555"/>
      <c r="AA96" s="538"/>
      <c r="AB96" s="166"/>
      <c r="AC96" s="167"/>
      <c r="AD96" s="168"/>
    </row>
    <row r="97" spans="1:30" ht="13.5" customHeight="1">
      <c r="A97" s="869"/>
      <c r="B97" s="873"/>
      <c r="C97" s="874"/>
      <c r="D97" s="872"/>
      <c r="E97" s="1870"/>
      <c r="F97" s="25"/>
      <c r="H97" s="2255" t="s">
        <v>614</v>
      </c>
      <c r="I97" s="2255"/>
      <c r="J97" s="2269">
        <f>SUM(管理運営!M57:R57)</f>
        <v>0</v>
      </c>
      <c r="K97" s="2269"/>
      <c r="M97" s="2255" t="s">
        <v>614</v>
      </c>
      <c r="N97" s="2255"/>
      <c r="O97" s="2269">
        <f>SUM(管理運営!V57:AA57)</f>
        <v>0</v>
      </c>
      <c r="P97" s="2269"/>
      <c r="R97" s="2429" t="s">
        <v>871</v>
      </c>
      <c r="S97" s="2429"/>
      <c r="T97" s="2429"/>
      <c r="U97" s="2429"/>
      <c r="V97" s="2430">
        <f>ROUNDDOWN((J97+O97)/3,1)</f>
        <v>0</v>
      </c>
      <c r="W97" s="2431"/>
      <c r="X97" s="555"/>
      <c r="Y97" s="555"/>
      <c r="Z97" s="555"/>
      <c r="AA97" s="538"/>
      <c r="AB97" s="166"/>
      <c r="AC97" s="167"/>
      <c r="AD97" s="168"/>
    </row>
    <row r="98" spans="1:30" ht="13.5" customHeight="1">
      <c r="A98" s="869"/>
      <c r="B98" s="873"/>
      <c r="C98" s="874"/>
      <c r="D98" s="872"/>
      <c r="E98" s="1870"/>
      <c r="F98" s="25"/>
      <c r="H98" s="2255" t="s">
        <v>615</v>
      </c>
      <c r="I98" s="2255"/>
      <c r="J98" s="2269">
        <f>SUM(管理運営!M58:R58)</f>
        <v>0</v>
      </c>
      <c r="K98" s="2269"/>
      <c r="M98" s="2255" t="s">
        <v>615</v>
      </c>
      <c r="N98" s="2255"/>
      <c r="O98" s="2269">
        <f>SUM(管理運営!V58:AA58)</f>
        <v>0</v>
      </c>
      <c r="P98" s="2269"/>
      <c r="R98" s="2418" t="s">
        <v>616</v>
      </c>
      <c r="S98" s="2418"/>
      <c r="T98" s="2418"/>
      <c r="U98" s="2418"/>
      <c r="V98" s="2419">
        <f>ROUNDDOWN((J98+J99+O98+O99)/6,1)</f>
        <v>0</v>
      </c>
      <c r="W98" s="2420"/>
      <c r="X98" s="555"/>
      <c r="Y98" s="555"/>
      <c r="Z98" s="555"/>
      <c r="AA98" s="538"/>
      <c r="AB98" s="166"/>
      <c r="AC98" s="167"/>
      <c r="AD98" s="168"/>
    </row>
    <row r="99" spans="1:30" ht="13.5" customHeight="1">
      <c r="A99" s="869"/>
      <c r="B99" s="873"/>
      <c r="C99" s="874"/>
      <c r="D99" s="872"/>
      <c r="E99" s="1870"/>
      <c r="F99" s="25"/>
      <c r="H99" s="2255" t="s">
        <v>617</v>
      </c>
      <c r="I99" s="2255"/>
      <c r="J99" s="2269">
        <f>SUM(管理運営!M59:R59)</f>
        <v>0</v>
      </c>
      <c r="K99" s="2269"/>
      <c r="M99" s="2255" t="s">
        <v>617</v>
      </c>
      <c r="N99" s="2255"/>
      <c r="O99" s="2269">
        <f>SUM(管理運営!V59:AA59)</f>
        <v>0</v>
      </c>
      <c r="P99" s="2269"/>
      <c r="R99" s="2418"/>
      <c r="S99" s="2418"/>
      <c r="T99" s="2418"/>
      <c r="U99" s="2418"/>
      <c r="V99" s="2421"/>
      <c r="W99" s="2422"/>
      <c r="X99" s="525"/>
      <c r="AA99" s="538"/>
      <c r="AB99" s="166"/>
      <c r="AC99" s="167"/>
      <c r="AD99" s="168"/>
    </row>
    <row r="100" spans="1:30" ht="13.5" customHeight="1">
      <c r="A100" s="869"/>
      <c r="B100" s="873"/>
      <c r="C100" s="874"/>
      <c r="D100" s="872"/>
      <c r="E100" s="1870"/>
      <c r="F100" s="25"/>
      <c r="H100" s="2255" t="s">
        <v>618</v>
      </c>
      <c r="I100" s="2255"/>
      <c r="J100" s="2269">
        <f>管理運営!J60+SUM(管理運営!J61:R61)</f>
        <v>0</v>
      </c>
      <c r="K100" s="2269"/>
      <c r="M100" s="2255" t="s">
        <v>618</v>
      </c>
      <c r="N100" s="2255"/>
      <c r="O100" s="2269">
        <f>管理運営!S60+SUM(管理運営!S61:AA61)</f>
        <v>0</v>
      </c>
      <c r="P100" s="2269"/>
      <c r="R100" s="2429" t="s">
        <v>872</v>
      </c>
      <c r="S100" s="2429"/>
      <c r="T100" s="2429"/>
      <c r="U100" s="2429"/>
      <c r="V100" s="2430">
        <f>ROUNDDOWN((J100+O100)/20,1)</f>
        <v>0</v>
      </c>
      <c r="W100" s="2431"/>
      <c r="X100" s="555"/>
      <c r="Y100" s="555"/>
      <c r="Z100" s="555"/>
      <c r="AA100" s="538"/>
      <c r="AB100" s="166"/>
      <c r="AC100" s="167"/>
      <c r="AD100" s="168"/>
    </row>
    <row r="101" spans="1:30" ht="13.5" customHeight="1">
      <c r="A101" s="869"/>
      <c r="B101" s="873"/>
      <c r="C101" s="874"/>
      <c r="D101" s="872"/>
      <c r="E101" s="1870"/>
      <c r="F101" s="25"/>
      <c r="H101" s="2255" t="s">
        <v>619</v>
      </c>
      <c r="I101" s="2255"/>
      <c r="J101" s="2269">
        <f>SUM(管理運営!J62:R62)</f>
        <v>0</v>
      </c>
      <c r="K101" s="2269"/>
      <c r="M101" s="2255" t="s">
        <v>619</v>
      </c>
      <c r="N101" s="2255"/>
      <c r="O101" s="2434">
        <f>SUM(管理運営!S62:AA62)</f>
        <v>0</v>
      </c>
      <c r="P101" s="2435"/>
      <c r="R101" s="2418" t="s">
        <v>620</v>
      </c>
      <c r="S101" s="2418"/>
      <c r="T101" s="2418"/>
      <c r="U101" s="2418"/>
      <c r="V101" s="2419">
        <f>ROUNDDOWN((J101+J102+O101+O102)/30,1)</f>
        <v>0</v>
      </c>
      <c r="W101" s="2420"/>
      <c r="X101" s="555"/>
      <c r="Y101" s="555"/>
      <c r="Z101" s="555"/>
      <c r="AA101" s="538"/>
      <c r="AB101" s="166"/>
      <c r="AC101" s="167"/>
      <c r="AD101" s="168"/>
    </row>
    <row r="102" spans="1:30" ht="13.5" customHeight="1" thickBot="1">
      <c r="A102" s="869"/>
      <c r="B102" s="873"/>
      <c r="C102" s="874"/>
      <c r="D102" s="872"/>
      <c r="E102" s="1870"/>
      <c r="F102" s="25"/>
      <c r="H102" s="2249" t="s">
        <v>621</v>
      </c>
      <c r="I102" s="2249"/>
      <c r="J102" s="2269">
        <f>SUM(管理運営!J63:R63)</f>
        <v>0</v>
      </c>
      <c r="K102" s="2269"/>
      <c r="M102" s="2249" t="s">
        <v>621</v>
      </c>
      <c r="N102" s="2249"/>
      <c r="O102" s="2432">
        <f>SUM(管理運営!S63:AA63)</f>
        <v>0</v>
      </c>
      <c r="P102" s="2433"/>
      <c r="R102" s="2426"/>
      <c r="S102" s="2426"/>
      <c r="T102" s="2426"/>
      <c r="U102" s="2426"/>
      <c r="V102" s="2427"/>
      <c r="W102" s="2428"/>
      <c r="X102" s="555"/>
      <c r="Y102" s="555"/>
      <c r="Z102" s="555"/>
      <c r="AA102" s="538"/>
      <c r="AB102" s="166"/>
      <c r="AC102" s="167"/>
      <c r="AD102" s="168"/>
    </row>
    <row r="103" spans="1:30" ht="13.5" customHeight="1" thickTop="1">
      <c r="A103" s="869"/>
      <c r="B103" s="873"/>
      <c r="C103" s="874"/>
      <c r="D103" s="872"/>
      <c r="E103" s="1870"/>
      <c r="F103" s="25"/>
      <c r="H103" s="2260" t="s">
        <v>16</v>
      </c>
      <c r="I103" s="2261"/>
      <c r="J103" s="2262">
        <f>SUM(J97:K102)</f>
        <v>0</v>
      </c>
      <c r="K103" s="2263"/>
      <c r="M103" s="2260" t="s">
        <v>16</v>
      </c>
      <c r="N103" s="2261"/>
      <c r="O103" s="2262">
        <f>SUM(O97:P102)</f>
        <v>0</v>
      </c>
      <c r="P103" s="2263"/>
      <c r="R103" s="2423" t="s">
        <v>22</v>
      </c>
      <c r="S103" s="2423"/>
      <c r="T103" s="2423"/>
      <c r="U103" s="2423"/>
      <c r="V103" s="2424">
        <f>IF(ROUND(SUM(V97:W102),0)=0,0,IF(ROUND(SUM(V97:W102),0)&lt;2,2,ROUND(SUM(V97:W102),0)))</f>
        <v>0</v>
      </c>
      <c r="W103" s="2425"/>
      <c r="X103" s="555"/>
      <c r="Y103" s="555"/>
      <c r="Z103" s="555"/>
      <c r="AA103" s="538"/>
      <c r="AB103" s="166"/>
      <c r="AC103" s="167"/>
      <c r="AD103" s="168"/>
    </row>
    <row r="104" spans="1:30" ht="13.5" customHeight="1">
      <c r="A104" s="869"/>
      <c r="B104" s="873"/>
      <c r="C104" s="874"/>
      <c r="D104" s="872"/>
      <c r="E104" s="1870"/>
      <c r="F104" s="25"/>
      <c r="W104" s="555"/>
      <c r="X104" s="555"/>
      <c r="Y104" s="555"/>
      <c r="Z104" s="555"/>
      <c r="AA104" s="538"/>
      <c r="AB104" s="166"/>
      <c r="AC104" s="167"/>
      <c r="AD104" s="168"/>
    </row>
    <row r="105" spans="1:30" ht="13.5" customHeight="1">
      <c r="A105" s="869"/>
      <c r="B105" s="873"/>
      <c r="C105" s="874"/>
      <c r="D105" s="872"/>
      <c r="E105" s="1870"/>
      <c r="F105" s="25"/>
      <c r="G105" s="555"/>
      <c r="H105" s="555"/>
      <c r="I105" s="525"/>
      <c r="J105" s="525"/>
      <c r="V105" s="525"/>
      <c r="W105" s="525"/>
      <c r="X105" s="525"/>
      <c r="AA105" s="538"/>
      <c r="AB105" s="166"/>
      <c r="AC105" s="167"/>
      <c r="AD105" s="168"/>
    </row>
    <row r="106" spans="1:30" ht="13.5" customHeight="1">
      <c r="A106" s="869"/>
      <c r="B106" s="873"/>
      <c r="C106" s="874"/>
      <c r="D106" s="872"/>
      <c r="E106" s="1870"/>
      <c r="F106" s="25"/>
      <c r="G106" s="555"/>
      <c r="H106" s="555"/>
      <c r="I106" s="525"/>
      <c r="J106" s="525"/>
      <c r="V106" s="525"/>
      <c r="W106" s="525"/>
      <c r="X106" s="525"/>
      <c r="AA106" s="538"/>
      <c r="AB106" s="166"/>
      <c r="AC106" s="167"/>
      <c r="AD106" s="168"/>
    </row>
    <row r="107" spans="1:30" ht="13.5" customHeight="1">
      <c r="A107" s="869"/>
      <c r="B107" s="873"/>
      <c r="C107" s="874"/>
      <c r="D107" s="872"/>
      <c r="E107" s="1870"/>
      <c r="F107" s="25"/>
      <c r="G107" s="555"/>
      <c r="H107" s="555"/>
      <c r="I107" s="525"/>
      <c r="J107" s="525"/>
      <c r="V107" s="525"/>
      <c r="W107" s="525"/>
      <c r="X107" s="525"/>
      <c r="AA107" s="538"/>
      <c r="AB107" s="166"/>
      <c r="AC107" s="167"/>
      <c r="AD107" s="168"/>
    </row>
    <row r="108" spans="1:30">
      <c r="A108" s="869"/>
      <c r="B108" s="873"/>
      <c r="C108" s="874"/>
      <c r="D108" s="872"/>
      <c r="E108" s="1870"/>
      <c r="F108" s="25"/>
      <c r="G108" s="555"/>
      <c r="H108" s="555"/>
      <c r="I108" s="525"/>
      <c r="J108" s="525"/>
      <c r="V108" s="555"/>
      <c r="W108" s="555"/>
      <c r="X108" s="555"/>
      <c r="Y108" s="555"/>
      <c r="Z108" s="555"/>
      <c r="AA108" s="538"/>
      <c r="AB108" s="166"/>
      <c r="AC108" s="167"/>
      <c r="AD108" s="168"/>
    </row>
    <row r="109" spans="1:30">
      <c r="A109" s="1870"/>
      <c r="B109" s="2294"/>
      <c r="C109" s="1403"/>
      <c r="D109" s="1403"/>
      <c r="E109" s="1870" t="s">
        <v>873</v>
      </c>
      <c r="F109" s="25"/>
      <c r="G109" s="555"/>
      <c r="H109" s="555"/>
      <c r="I109" s="555"/>
      <c r="J109" s="555"/>
      <c r="Q109" s="555"/>
      <c r="R109" s="555"/>
      <c r="S109" s="555"/>
      <c r="T109" s="555"/>
      <c r="U109" s="555"/>
      <c r="V109" s="555"/>
      <c r="W109" s="555"/>
      <c r="X109" s="555"/>
      <c r="Y109" s="555"/>
      <c r="Z109" s="555"/>
      <c r="AA109" s="538"/>
      <c r="AB109" s="166"/>
      <c r="AC109" s="167"/>
      <c r="AD109" s="168"/>
    </row>
    <row r="110" spans="1:30" ht="13.5" customHeight="1">
      <c r="A110" s="1870"/>
      <c r="B110" s="2294"/>
      <c r="C110" s="1403"/>
      <c r="D110" s="1403"/>
      <c r="E110" s="1870"/>
      <c r="F110" s="25"/>
      <c r="G110" s="555"/>
      <c r="H110" s="555"/>
      <c r="I110" s="555"/>
      <c r="J110" s="555"/>
      <c r="Q110" s="555"/>
      <c r="R110" s="555"/>
      <c r="S110" s="555"/>
      <c r="T110" s="555"/>
      <c r="U110" s="555"/>
      <c r="V110" s="555"/>
      <c r="W110" s="555"/>
      <c r="X110" s="555"/>
      <c r="Y110" s="555"/>
      <c r="Z110" s="555"/>
      <c r="AA110" s="538"/>
      <c r="AB110" s="166"/>
      <c r="AC110" s="167"/>
      <c r="AD110" s="168"/>
    </row>
    <row r="111" spans="1:30" ht="13.5" customHeight="1">
      <c r="A111" s="1870"/>
      <c r="B111" s="2294"/>
      <c r="C111" s="1403"/>
      <c r="D111" s="1403"/>
      <c r="E111" s="1870"/>
      <c r="F111" s="25"/>
      <c r="G111" s="555"/>
      <c r="H111" s="555"/>
      <c r="I111" s="555"/>
      <c r="J111" s="555"/>
      <c r="Q111" s="555"/>
      <c r="R111" s="555"/>
      <c r="S111" s="555"/>
      <c r="T111" s="555"/>
      <c r="U111" s="555"/>
      <c r="V111" s="555"/>
      <c r="W111" s="555"/>
      <c r="X111" s="555"/>
      <c r="Y111" s="555"/>
      <c r="Z111" s="555"/>
      <c r="AA111" s="538"/>
      <c r="AB111" s="166"/>
      <c r="AC111" s="167"/>
      <c r="AD111" s="168"/>
    </row>
    <row r="112" spans="1:30" ht="13.5" customHeight="1">
      <c r="A112" s="1870"/>
      <c r="B112" s="2294"/>
      <c r="C112" s="1403"/>
      <c r="D112" s="1403"/>
      <c r="E112" s="1870"/>
      <c r="F112" s="25"/>
      <c r="G112" s="525"/>
      <c r="H112" s="525"/>
      <c r="I112" s="525"/>
      <c r="J112" s="525"/>
      <c r="Q112" s="525"/>
      <c r="R112" s="525"/>
      <c r="S112" s="525"/>
      <c r="T112" s="525"/>
      <c r="U112" s="525"/>
      <c r="V112" s="525"/>
      <c r="W112" s="525"/>
      <c r="X112" s="525"/>
      <c r="AA112" s="538"/>
      <c r="AB112" s="166"/>
      <c r="AC112" s="167"/>
      <c r="AD112" s="168"/>
    </row>
    <row r="113" spans="1:30" ht="13.5" customHeight="1">
      <c r="A113" s="1870"/>
      <c r="B113" s="2294"/>
      <c r="C113" s="1403"/>
      <c r="D113" s="1403"/>
      <c r="E113" s="1870"/>
      <c r="F113" s="25"/>
      <c r="G113" s="525"/>
      <c r="H113" s="525"/>
      <c r="I113" s="525"/>
      <c r="J113" s="525"/>
      <c r="Q113" s="525"/>
      <c r="R113" s="525"/>
      <c r="S113" s="525"/>
      <c r="T113" s="525"/>
      <c r="U113" s="525"/>
      <c r="V113" s="525"/>
      <c r="W113" s="525"/>
      <c r="X113" s="525"/>
      <c r="AA113" s="538"/>
      <c r="AB113" s="166"/>
      <c r="AC113" s="167"/>
      <c r="AD113" s="168"/>
    </row>
    <row r="114" spans="1:30" ht="13.5" customHeight="1">
      <c r="A114" s="1870"/>
      <c r="B114" s="2294"/>
      <c r="C114" s="1403"/>
      <c r="D114" s="1403"/>
      <c r="E114" s="1870"/>
      <c r="F114" s="25"/>
      <c r="G114" s="525"/>
      <c r="H114" s="525"/>
      <c r="I114" s="525"/>
      <c r="J114" s="525"/>
      <c r="Q114" s="525"/>
      <c r="R114" s="525"/>
      <c r="S114" s="525"/>
      <c r="T114" s="525"/>
      <c r="U114" s="525"/>
      <c r="V114" s="525"/>
      <c r="W114" s="525"/>
      <c r="X114" s="525"/>
      <c r="AA114" s="538"/>
      <c r="AB114" s="166"/>
      <c r="AC114" s="167"/>
      <c r="AD114" s="168"/>
    </row>
    <row r="115" spans="1:30" ht="13.5" customHeight="1">
      <c r="A115" s="1870"/>
      <c r="B115" s="2294"/>
      <c r="C115" s="1403"/>
      <c r="D115" s="1403"/>
      <c r="E115" s="1870"/>
      <c r="F115" s="25"/>
      <c r="G115" s="525"/>
      <c r="H115" s="525"/>
      <c r="I115" s="525"/>
      <c r="J115" s="525"/>
      <c r="Q115" s="525"/>
      <c r="R115" s="525"/>
      <c r="S115" s="525"/>
      <c r="T115" s="525"/>
      <c r="U115" s="525"/>
      <c r="V115" s="525"/>
      <c r="W115" s="525"/>
      <c r="X115" s="525"/>
      <c r="AA115" s="538"/>
      <c r="AB115" s="166"/>
      <c r="AC115" s="167"/>
      <c r="AD115" s="168"/>
    </row>
    <row r="116" spans="1:30" ht="13.5" customHeight="1">
      <c r="A116" s="1870"/>
      <c r="B116" s="2294"/>
      <c r="C116" s="1403"/>
      <c r="D116" s="1403"/>
      <c r="E116" s="1870"/>
      <c r="F116" s="25"/>
      <c r="G116" s="525"/>
      <c r="H116" s="525"/>
      <c r="I116" s="525"/>
      <c r="J116" s="525"/>
      <c r="Q116" s="525"/>
      <c r="R116" s="525"/>
      <c r="S116" s="525"/>
      <c r="T116" s="525"/>
      <c r="U116" s="525"/>
      <c r="V116" s="525"/>
      <c r="W116" s="525"/>
      <c r="X116" s="525"/>
      <c r="AA116" s="538"/>
      <c r="AB116" s="166"/>
      <c r="AC116" s="167"/>
      <c r="AD116" s="168"/>
    </row>
    <row r="117" spans="1:30" ht="13.5" customHeight="1">
      <c r="A117" s="1870"/>
      <c r="B117" s="2294"/>
      <c r="C117" s="1403"/>
      <c r="D117" s="1403"/>
      <c r="E117" s="1870"/>
      <c r="F117" s="25"/>
      <c r="G117" s="525"/>
      <c r="H117" s="525"/>
      <c r="I117" s="525"/>
      <c r="J117" s="525"/>
      <c r="Q117" s="525"/>
      <c r="R117" s="525"/>
      <c r="S117" s="525"/>
      <c r="T117" s="525"/>
      <c r="U117" s="525"/>
      <c r="V117" s="525"/>
      <c r="W117" s="525"/>
      <c r="X117" s="525"/>
      <c r="AA117" s="538"/>
      <c r="AB117" s="166"/>
      <c r="AC117" s="167"/>
      <c r="AD117" s="168"/>
    </row>
    <row r="118" spans="1:30" ht="13.5" customHeight="1">
      <c r="A118" s="1870"/>
      <c r="B118" s="2294"/>
      <c r="C118" s="1403"/>
      <c r="D118" s="1403"/>
      <c r="E118" s="1870"/>
      <c r="F118" s="25"/>
      <c r="G118" s="525"/>
      <c r="H118" s="525"/>
      <c r="I118" s="525"/>
      <c r="J118" s="525"/>
      <c r="Q118" s="525"/>
      <c r="R118" s="525"/>
      <c r="S118" s="525"/>
      <c r="T118" s="525"/>
      <c r="U118" s="525"/>
      <c r="V118" s="525"/>
      <c r="W118" s="525"/>
      <c r="X118" s="525"/>
      <c r="AA118" s="538"/>
      <c r="AB118" s="166"/>
      <c r="AC118" s="167"/>
      <c r="AD118" s="168"/>
    </row>
    <row r="119" spans="1:30" ht="13.5" customHeight="1">
      <c r="A119" s="1870"/>
      <c r="B119" s="2294"/>
      <c r="C119" s="1403"/>
      <c r="D119" s="1403"/>
      <c r="E119" s="1870"/>
      <c r="F119" s="25"/>
      <c r="G119" s="525"/>
      <c r="H119" s="525"/>
      <c r="I119" s="525"/>
      <c r="J119" s="525"/>
      <c r="K119" s="525"/>
      <c r="L119" s="525"/>
      <c r="M119" s="525"/>
      <c r="N119" s="525"/>
      <c r="O119" s="525"/>
      <c r="P119" s="525"/>
      <c r="Q119" s="525"/>
      <c r="R119" s="525"/>
      <c r="S119" s="525"/>
      <c r="T119" s="525"/>
      <c r="U119" s="525"/>
      <c r="V119" s="525"/>
      <c r="W119" s="525"/>
      <c r="X119" s="525"/>
      <c r="AA119" s="538"/>
      <c r="AB119" s="166"/>
      <c r="AC119" s="167"/>
      <c r="AD119" s="168"/>
    </row>
    <row r="120" spans="1:30" ht="13.5" customHeight="1">
      <c r="A120" s="1870"/>
      <c r="B120" s="2294"/>
      <c r="C120" s="1403"/>
      <c r="D120" s="1403"/>
      <c r="E120" s="1870"/>
      <c r="F120" s="25"/>
      <c r="G120" s="710"/>
      <c r="H120" s="710"/>
      <c r="I120" s="710"/>
      <c r="J120" s="710"/>
      <c r="K120" s="710"/>
      <c r="L120" s="710"/>
      <c r="M120" s="710"/>
      <c r="N120" s="710"/>
      <c r="O120" s="710"/>
      <c r="P120" s="710"/>
      <c r="Q120" s="710"/>
      <c r="R120" s="710"/>
      <c r="S120" s="710"/>
      <c r="T120" s="710"/>
      <c r="U120" s="710"/>
      <c r="V120" s="710"/>
      <c r="W120" s="710"/>
      <c r="X120" s="710"/>
      <c r="Y120" s="710"/>
      <c r="Z120" s="710"/>
      <c r="AA120" s="697"/>
      <c r="AB120" s="166"/>
      <c r="AC120" s="167"/>
      <c r="AD120" s="168"/>
    </row>
    <row r="121" spans="1:30" ht="13.5" customHeight="1">
      <c r="A121" s="869"/>
      <c r="B121" s="883"/>
      <c r="C121" s="870"/>
      <c r="D121" s="870"/>
      <c r="E121" s="869"/>
      <c r="F121" s="25"/>
      <c r="G121" s="710"/>
      <c r="H121" s="710"/>
      <c r="I121" s="710"/>
      <c r="J121" s="710"/>
      <c r="K121" s="710"/>
      <c r="L121" s="710"/>
      <c r="M121" s="710"/>
      <c r="N121" s="710"/>
      <c r="O121" s="710"/>
      <c r="P121" s="710"/>
      <c r="Q121" s="710"/>
      <c r="R121" s="710"/>
      <c r="S121" s="710"/>
      <c r="T121" s="710"/>
      <c r="U121" s="710"/>
      <c r="V121" s="710"/>
      <c r="W121" s="710"/>
      <c r="X121" s="710"/>
      <c r="Y121" s="710"/>
      <c r="Z121" s="710"/>
      <c r="AA121" s="697"/>
      <c r="AB121" s="166"/>
      <c r="AC121" s="167"/>
      <c r="AD121" s="168"/>
    </row>
    <row r="122" spans="1:30" ht="13.5" customHeight="1">
      <c r="A122" s="872"/>
      <c r="B122" s="873"/>
      <c r="C122" s="874"/>
      <c r="D122" s="870"/>
      <c r="E122" s="1870" t="s">
        <v>874</v>
      </c>
      <c r="F122" s="25"/>
      <c r="G122" s="710"/>
      <c r="H122" s="710"/>
      <c r="I122" s="710"/>
      <c r="J122" s="710"/>
      <c r="K122" s="710"/>
      <c r="L122" s="710"/>
      <c r="M122" s="710"/>
      <c r="N122" s="710"/>
      <c r="O122" s="710"/>
      <c r="P122" s="710"/>
      <c r="Q122" s="710"/>
      <c r="R122" s="710"/>
      <c r="S122" s="710"/>
      <c r="T122" s="710"/>
      <c r="U122" s="710"/>
      <c r="V122" s="710"/>
      <c r="W122" s="710"/>
      <c r="X122" s="710"/>
      <c r="Y122" s="710"/>
      <c r="Z122" s="710"/>
      <c r="AA122" s="697"/>
      <c r="AB122" s="166"/>
      <c r="AC122" s="167"/>
      <c r="AD122" s="168"/>
    </row>
    <row r="123" spans="1:30" ht="13.5" customHeight="1">
      <c r="A123" s="872"/>
      <c r="B123" s="873"/>
      <c r="C123" s="874"/>
      <c r="D123" s="870"/>
      <c r="E123" s="1870"/>
      <c r="F123" s="25"/>
      <c r="G123" s="710"/>
      <c r="H123" s="710"/>
      <c r="I123" s="710"/>
      <c r="J123" s="710"/>
      <c r="K123" s="710"/>
      <c r="L123" s="710"/>
      <c r="M123" s="710"/>
      <c r="N123" s="710"/>
      <c r="O123" s="710"/>
      <c r="P123" s="710"/>
      <c r="Q123" s="710"/>
      <c r="R123" s="710"/>
      <c r="S123" s="710"/>
      <c r="T123" s="710"/>
      <c r="U123" s="710"/>
      <c r="V123" s="710"/>
      <c r="W123" s="710"/>
      <c r="X123" s="710"/>
      <c r="Y123" s="710"/>
      <c r="Z123" s="710"/>
      <c r="AA123" s="697"/>
      <c r="AB123" s="166"/>
      <c r="AC123" s="167"/>
      <c r="AD123" s="168"/>
    </row>
    <row r="124" spans="1:30" ht="13.5" customHeight="1">
      <c r="A124" s="872"/>
      <c r="B124" s="873"/>
      <c r="C124" s="874"/>
      <c r="D124" s="870"/>
      <c r="E124" s="1870"/>
      <c r="F124" s="25"/>
      <c r="G124" s="710"/>
      <c r="H124" s="710"/>
      <c r="I124" s="710"/>
      <c r="J124" s="710"/>
      <c r="K124" s="710"/>
      <c r="L124" s="710"/>
      <c r="M124" s="710"/>
      <c r="N124" s="710"/>
      <c r="O124" s="710"/>
      <c r="P124" s="710"/>
      <c r="Q124" s="710"/>
      <c r="R124" s="710"/>
      <c r="S124" s="710"/>
      <c r="T124" s="710"/>
      <c r="U124" s="710"/>
      <c r="V124" s="710"/>
      <c r="W124" s="710"/>
      <c r="X124" s="710"/>
      <c r="Y124" s="710"/>
      <c r="Z124" s="710"/>
      <c r="AA124" s="697"/>
      <c r="AB124" s="166"/>
      <c r="AC124" s="167"/>
      <c r="AD124" s="168"/>
    </row>
    <row r="125" spans="1:30" ht="13.5" customHeight="1">
      <c r="A125" s="872"/>
      <c r="B125" s="873"/>
      <c r="C125" s="874"/>
      <c r="D125" s="870"/>
      <c r="E125" s="1870" t="s">
        <v>875</v>
      </c>
      <c r="F125" s="25"/>
      <c r="G125" s="710"/>
      <c r="H125" s="710"/>
      <c r="I125" s="710"/>
      <c r="J125" s="710"/>
      <c r="K125" s="710"/>
      <c r="L125" s="710"/>
      <c r="M125" s="710"/>
      <c r="N125" s="710"/>
      <c r="O125" s="710"/>
      <c r="P125" s="710"/>
      <c r="Q125" s="710"/>
      <c r="R125" s="710"/>
      <c r="S125" s="710"/>
      <c r="T125" s="710"/>
      <c r="U125" s="710"/>
      <c r="V125" s="710"/>
      <c r="W125" s="710"/>
      <c r="X125" s="710"/>
      <c r="Y125" s="710"/>
      <c r="Z125" s="710"/>
      <c r="AA125" s="697"/>
      <c r="AB125" s="166"/>
      <c r="AC125" s="167"/>
      <c r="AD125" s="168"/>
    </row>
    <row r="126" spans="1:30" ht="13.5" customHeight="1">
      <c r="A126" s="872"/>
      <c r="B126" s="873"/>
      <c r="C126" s="874"/>
      <c r="D126" s="870"/>
      <c r="E126" s="1870"/>
      <c r="F126" s="25"/>
      <c r="G126" s="710"/>
      <c r="H126" s="710"/>
      <c r="I126" s="710"/>
      <c r="J126" s="710"/>
      <c r="K126" s="710"/>
      <c r="L126" s="710"/>
      <c r="M126" s="710"/>
      <c r="N126" s="710"/>
      <c r="O126" s="710"/>
      <c r="P126" s="710"/>
      <c r="Q126" s="710"/>
      <c r="R126" s="710"/>
      <c r="S126" s="710"/>
      <c r="T126" s="710"/>
      <c r="U126" s="710"/>
      <c r="V126" s="710"/>
      <c r="W126" s="710"/>
      <c r="X126" s="710"/>
      <c r="Y126" s="710"/>
      <c r="Z126" s="710"/>
      <c r="AA126" s="697"/>
      <c r="AB126" s="166"/>
      <c r="AC126" s="167"/>
      <c r="AD126" s="168"/>
    </row>
    <row r="127" spans="1:30" ht="13.5" customHeight="1">
      <c r="A127" s="872"/>
      <c r="B127" s="873"/>
      <c r="C127" s="874"/>
      <c r="D127" s="870"/>
      <c r="E127" s="1870"/>
      <c r="F127" s="25"/>
      <c r="G127" s="710"/>
      <c r="H127" s="710"/>
      <c r="I127" s="710"/>
      <c r="J127" s="710"/>
      <c r="K127" s="710"/>
      <c r="L127" s="710"/>
      <c r="M127" s="710"/>
      <c r="N127" s="710"/>
      <c r="O127" s="710"/>
      <c r="P127" s="710"/>
      <c r="Q127" s="710"/>
      <c r="R127" s="710"/>
      <c r="S127" s="710"/>
      <c r="T127" s="710"/>
      <c r="U127" s="710"/>
      <c r="V127" s="710"/>
      <c r="W127" s="710"/>
      <c r="X127" s="710"/>
      <c r="Y127" s="710"/>
      <c r="Z127" s="710"/>
      <c r="AA127" s="697"/>
      <c r="AB127" s="166"/>
      <c r="AC127" s="167"/>
      <c r="AD127" s="168"/>
    </row>
    <row r="128" spans="1:30" ht="13.5" customHeight="1">
      <c r="A128" s="872"/>
      <c r="B128" s="873"/>
      <c r="C128" s="874"/>
      <c r="D128" s="870"/>
      <c r="E128" s="1870"/>
      <c r="F128" s="25"/>
      <c r="G128" s="710"/>
      <c r="H128" s="710"/>
      <c r="I128" s="710"/>
      <c r="J128" s="710"/>
      <c r="K128" s="710"/>
      <c r="L128" s="710"/>
      <c r="M128" s="710"/>
      <c r="N128" s="710"/>
      <c r="O128" s="710"/>
      <c r="P128" s="710"/>
      <c r="Q128" s="710"/>
      <c r="R128" s="710"/>
      <c r="S128" s="710"/>
      <c r="T128" s="710"/>
      <c r="U128" s="710"/>
      <c r="V128" s="710"/>
      <c r="W128" s="710"/>
      <c r="X128" s="710"/>
      <c r="Y128" s="710"/>
      <c r="Z128" s="710"/>
      <c r="AA128" s="697"/>
      <c r="AB128" s="166"/>
      <c r="AC128" s="167"/>
      <c r="AD128" s="168"/>
    </row>
    <row r="129" spans="1:30" ht="13.5" customHeight="1">
      <c r="A129" s="872"/>
      <c r="B129" s="873"/>
      <c r="C129" s="874"/>
      <c r="D129" s="870"/>
      <c r="E129" s="1870"/>
      <c r="F129" s="25"/>
      <c r="G129" s="710"/>
      <c r="H129" s="710"/>
      <c r="I129" s="710"/>
      <c r="J129" s="710"/>
      <c r="K129" s="710"/>
      <c r="L129" s="710"/>
      <c r="M129" s="710"/>
      <c r="N129" s="710"/>
      <c r="O129" s="696"/>
      <c r="P129" s="696"/>
      <c r="Q129" s="696"/>
      <c r="R129" s="696"/>
      <c r="S129" s="696"/>
      <c r="T129" s="696"/>
      <c r="U129" s="696"/>
      <c r="V129" s="696"/>
      <c r="W129" s="710"/>
      <c r="X129" s="710"/>
      <c r="Y129" s="710"/>
      <c r="Z129" s="710"/>
      <c r="AA129" s="697"/>
      <c r="AB129" s="166"/>
      <c r="AC129" s="167"/>
      <c r="AD129" s="168"/>
    </row>
    <row r="130" spans="1:30" s="899" customFormat="1" ht="13.5" customHeight="1">
      <c r="A130" s="891"/>
      <c r="B130" s="889"/>
      <c r="C130" s="890"/>
      <c r="D130" s="894"/>
      <c r="E130" s="1870"/>
      <c r="F130" s="25"/>
      <c r="G130" s="903"/>
      <c r="H130" s="903"/>
      <c r="I130" s="903"/>
      <c r="J130" s="903"/>
      <c r="K130" s="903"/>
      <c r="L130" s="903"/>
      <c r="M130" s="903"/>
      <c r="N130" s="903"/>
      <c r="W130" s="903"/>
      <c r="X130" s="903"/>
      <c r="Y130" s="903"/>
      <c r="Z130" s="903"/>
      <c r="AA130" s="900"/>
      <c r="AB130" s="166"/>
      <c r="AC130" s="167"/>
      <c r="AD130" s="168"/>
    </row>
    <row r="131" spans="1:30" ht="13.5" customHeight="1">
      <c r="A131" s="872"/>
      <c r="B131" s="873"/>
      <c r="C131" s="874"/>
      <c r="D131" s="870"/>
      <c r="E131" s="1870"/>
      <c r="F131" s="25"/>
      <c r="G131" s="710"/>
      <c r="H131" s="710"/>
      <c r="I131" s="710"/>
      <c r="J131" s="710"/>
      <c r="K131" s="710"/>
      <c r="L131" s="710"/>
      <c r="M131" s="710"/>
      <c r="N131" s="710"/>
      <c r="O131" s="696"/>
      <c r="P131" s="696"/>
      <c r="Q131" s="696"/>
      <c r="R131" s="696"/>
      <c r="S131" s="696"/>
      <c r="T131" s="696"/>
      <c r="U131" s="696"/>
      <c r="V131" s="696"/>
      <c r="W131" s="710"/>
      <c r="X131" s="710"/>
      <c r="Y131" s="710"/>
      <c r="Z131" s="710"/>
      <c r="AA131" s="697"/>
      <c r="AB131" s="166"/>
      <c r="AC131" s="167"/>
      <c r="AD131" s="168"/>
    </row>
    <row r="132" spans="1:30" s="855" customFormat="1" ht="13.5" customHeight="1">
      <c r="A132" s="872"/>
      <c r="B132" s="873"/>
      <c r="C132" s="874"/>
      <c r="D132" s="870"/>
      <c r="E132" s="1870"/>
      <c r="F132" s="25"/>
      <c r="G132" s="858"/>
      <c r="H132" s="858"/>
      <c r="I132" s="858"/>
      <c r="J132" s="858"/>
      <c r="K132" s="858"/>
      <c r="L132" s="858"/>
      <c r="M132" s="858"/>
      <c r="N132" s="858"/>
      <c r="W132" s="858"/>
      <c r="X132" s="858"/>
      <c r="Y132" s="858"/>
      <c r="Z132" s="858"/>
      <c r="AA132" s="856"/>
      <c r="AB132" s="166"/>
      <c r="AC132" s="167"/>
      <c r="AD132" s="168"/>
    </row>
    <row r="133" spans="1:30" ht="27" customHeight="1">
      <c r="A133" s="880"/>
      <c r="B133" s="875"/>
      <c r="C133" s="876"/>
      <c r="D133" s="871"/>
      <c r="E133" s="2350"/>
      <c r="F133" s="66"/>
      <c r="G133" s="169"/>
      <c r="H133" s="169"/>
      <c r="I133" s="169"/>
      <c r="J133" s="169"/>
      <c r="K133" s="169"/>
      <c r="L133" s="169"/>
      <c r="M133" s="169"/>
      <c r="N133" s="169"/>
      <c r="O133" s="169"/>
      <c r="P133" s="169"/>
      <c r="Q133" s="169"/>
      <c r="R133" s="169"/>
      <c r="S133" s="169"/>
      <c r="T133" s="169"/>
      <c r="U133" s="169"/>
      <c r="V133" s="169"/>
      <c r="W133" s="169"/>
      <c r="X133" s="169"/>
      <c r="Y133" s="169"/>
      <c r="Z133" s="169"/>
      <c r="AA133" s="34"/>
      <c r="AB133" s="170"/>
      <c r="AC133" s="171"/>
      <c r="AD133" s="172"/>
    </row>
    <row r="134" spans="1:30" s="649" customFormat="1" ht="13.5" customHeight="1">
      <c r="A134" s="872"/>
      <c r="B134" s="873"/>
      <c r="C134" s="874"/>
      <c r="D134" s="870"/>
      <c r="E134" s="1870" t="s">
        <v>1324</v>
      </c>
      <c r="F134" s="25"/>
      <c r="G134" s="656"/>
      <c r="H134" s="656"/>
      <c r="I134" s="656"/>
      <c r="J134" s="656"/>
      <c r="K134" s="656"/>
      <c r="L134" s="656"/>
      <c r="M134" s="656"/>
      <c r="N134" s="656"/>
      <c r="O134" s="656"/>
      <c r="P134" s="656"/>
      <c r="Q134" s="656"/>
      <c r="R134" s="656"/>
      <c r="S134" s="656"/>
      <c r="T134" s="656"/>
      <c r="U134" s="656"/>
      <c r="V134" s="656"/>
      <c r="W134" s="656"/>
      <c r="X134" s="656"/>
      <c r="Y134" s="656"/>
      <c r="Z134" s="656"/>
      <c r="AA134" s="650"/>
      <c r="AB134" s="166"/>
      <c r="AC134" s="167"/>
      <c r="AD134" s="168"/>
    </row>
    <row r="135" spans="1:30" s="649" customFormat="1" ht="13.5" customHeight="1">
      <c r="A135" s="872"/>
      <c r="B135" s="873"/>
      <c r="C135" s="874"/>
      <c r="D135" s="870"/>
      <c r="E135" s="1870"/>
      <c r="F135" s="25"/>
      <c r="G135" s="656"/>
      <c r="H135" s="656"/>
      <c r="I135" s="656"/>
      <c r="J135" s="656"/>
      <c r="K135" s="656"/>
      <c r="L135" s="656"/>
      <c r="M135" s="656"/>
      <c r="N135" s="656"/>
      <c r="O135" s="656"/>
      <c r="P135" s="656"/>
      <c r="Q135" s="656"/>
      <c r="R135" s="656"/>
      <c r="S135" s="656"/>
      <c r="T135" s="656"/>
      <c r="U135" s="656"/>
      <c r="V135" s="656"/>
      <c r="W135" s="656"/>
      <c r="X135" s="656"/>
      <c r="Y135" s="656"/>
      <c r="Z135" s="656"/>
      <c r="AA135" s="650"/>
      <c r="AB135" s="166"/>
      <c r="AC135" s="167"/>
      <c r="AD135" s="168"/>
    </row>
    <row r="136" spans="1:30" s="649" customFormat="1" ht="13.5" customHeight="1">
      <c r="A136" s="872"/>
      <c r="B136" s="873"/>
      <c r="C136" s="874"/>
      <c r="D136" s="870"/>
      <c r="E136" s="1870"/>
      <c r="F136" s="25"/>
      <c r="G136" s="656"/>
      <c r="H136" s="656"/>
      <c r="I136" s="656"/>
      <c r="J136" s="656"/>
      <c r="K136" s="656"/>
      <c r="L136" s="656"/>
      <c r="M136" s="656"/>
      <c r="N136" s="656"/>
      <c r="O136" s="656"/>
      <c r="P136" s="656"/>
      <c r="Q136" s="656"/>
      <c r="R136" s="656"/>
      <c r="S136" s="656"/>
      <c r="T136" s="656"/>
      <c r="U136" s="656"/>
      <c r="V136" s="656"/>
      <c r="W136" s="656"/>
      <c r="X136" s="656"/>
      <c r="Y136" s="656"/>
      <c r="Z136" s="656"/>
      <c r="AA136" s="650"/>
      <c r="AB136" s="166"/>
      <c r="AC136" s="167"/>
      <c r="AD136" s="168"/>
    </row>
    <row r="137" spans="1:30" s="649" customFormat="1" ht="13.5" customHeight="1">
      <c r="A137" s="872"/>
      <c r="B137" s="873"/>
      <c r="C137" s="874"/>
      <c r="D137" s="870"/>
      <c r="E137" s="1870"/>
      <c r="F137" s="25"/>
      <c r="G137" s="656"/>
      <c r="H137" s="656"/>
      <c r="I137" s="656"/>
      <c r="J137" s="656"/>
      <c r="K137" s="656"/>
      <c r="L137" s="656"/>
      <c r="M137" s="656"/>
      <c r="N137" s="656"/>
      <c r="O137" s="656"/>
      <c r="P137" s="656"/>
      <c r="Q137" s="656"/>
      <c r="R137" s="656"/>
      <c r="S137" s="656"/>
      <c r="T137" s="656"/>
      <c r="U137" s="656"/>
      <c r="V137" s="656"/>
      <c r="W137" s="656"/>
      <c r="X137" s="656"/>
      <c r="Y137" s="656"/>
      <c r="Z137" s="656"/>
      <c r="AA137" s="650"/>
      <c r="AB137" s="166"/>
      <c r="AC137" s="167"/>
      <c r="AD137" s="168"/>
    </row>
    <row r="138" spans="1:30" s="649" customFormat="1" ht="13.5" customHeight="1">
      <c r="A138" s="872"/>
      <c r="B138" s="873"/>
      <c r="C138" s="874"/>
      <c r="D138" s="870"/>
      <c r="E138" s="1870"/>
      <c r="F138" s="25"/>
      <c r="G138" s="656"/>
      <c r="H138" s="656"/>
      <c r="I138" s="656"/>
      <c r="J138" s="656"/>
      <c r="K138" s="656"/>
      <c r="L138" s="656"/>
      <c r="M138" s="656"/>
      <c r="N138" s="656"/>
      <c r="O138" s="656"/>
      <c r="P138" s="656"/>
      <c r="Q138" s="656"/>
      <c r="R138" s="656"/>
      <c r="S138" s="656"/>
      <c r="T138" s="656"/>
      <c r="U138" s="656"/>
      <c r="V138" s="656"/>
      <c r="W138" s="656"/>
      <c r="X138" s="656"/>
      <c r="Y138" s="656"/>
      <c r="Z138" s="656"/>
      <c r="AA138" s="650"/>
      <c r="AB138" s="166"/>
      <c r="AC138" s="167"/>
      <c r="AD138" s="168"/>
    </row>
    <row r="139" spans="1:30" s="649" customFormat="1" ht="13.5" customHeight="1">
      <c r="A139" s="872"/>
      <c r="B139" s="873"/>
      <c r="C139" s="874"/>
      <c r="D139" s="870"/>
      <c r="E139" s="1870"/>
      <c r="F139" s="25"/>
      <c r="G139" s="656"/>
      <c r="H139" s="656"/>
      <c r="I139" s="656"/>
      <c r="J139" s="656"/>
      <c r="K139" s="656"/>
      <c r="L139" s="656"/>
      <c r="M139" s="656"/>
      <c r="N139" s="656"/>
      <c r="O139" s="656"/>
      <c r="P139" s="656"/>
      <c r="Q139" s="656"/>
      <c r="R139" s="656"/>
      <c r="S139" s="656"/>
      <c r="T139" s="656"/>
      <c r="U139" s="656"/>
      <c r="V139" s="656"/>
      <c r="W139" s="656"/>
      <c r="X139" s="656"/>
      <c r="Y139" s="656"/>
      <c r="Z139" s="656"/>
      <c r="AA139" s="650"/>
      <c r="AB139" s="166"/>
      <c r="AC139" s="167"/>
      <c r="AD139" s="168"/>
    </row>
    <row r="140" spans="1:30" s="649" customFormat="1" ht="13.5" customHeight="1">
      <c r="A140" s="872"/>
      <c r="B140" s="873"/>
      <c r="C140" s="874"/>
      <c r="D140" s="870"/>
      <c r="E140" s="1870"/>
      <c r="F140" s="25"/>
      <c r="G140" s="656"/>
      <c r="H140" s="656"/>
      <c r="I140" s="656"/>
      <c r="J140" s="656"/>
      <c r="K140" s="656"/>
      <c r="L140" s="656"/>
      <c r="M140" s="656"/>
      <c r="N140" s="656"/>
      <c r="O140" s="656"/>
      <c r="P140" s="656"/>
      <c r="Q140" s="656"/>
      <c r="R140" s="656"/>
      <c r="S140" s="656"/>
      <c r="T140" s="656"/>
      <c r="U140" s="656"/>
      <c r="V140" s="656"/>
      <c r="W140" s="656"/>
      <c r="X140" s="656"/>
      <c r="Y140" s="656"/>
      <c r="Z140" s="656"/>
      <c r="AA140" s="650"/>
      <c r="AB140" s="166"/>
      <c r="AC140" s="167"/>
      <c r="AD140" s="168"/>
    </row>
    <row r="141" spans="1:30" s="649" customFormat="1" ht="13.5" customHeight="1">
      <c r="A141" s="872"/>
      <c r="B141" s="873"/>
      <c r="C141" s="874"/>
      <c r="D141" s="870"/>
      <c r="E141" s="1870"/>
      <c r="F141" s="25"/>
      <c r="G141" s="656"/>
      <c r="H141" s="656"/>
      <c r="I141" s="656"/>
      <c r="J141" s="656"/>
      <c r="K141" s="656"/>
      <c r="L141" s="656"/>
      <c r="M141" s="656"/>
      <c r="N141" s="656"/>
      <c r="O141" s="656"/>
      <c r="P141" s="656"/>
      <c r="Q141" s="656"/>
      <c r="R141" s="656"/>
      <c r="S141" s="656"/>
      <c r="T141" s="656"/>
      <c r="U141" s="656"/>
      <c r="V141" s="656"/>
      <c r="W141" s="656"/>
      <c r="X141" s="656"/>
      <c r="Y141" s="656"/>
      <c r="Z141" s="656"/>
      <c r="AA141" s="650"/>
      <c r="AB141" s="166"/>
      <c r="AC141" s="167"/>
      <c r="AD141" s="168"/>
    </row>
    <row r="142" spans="1:30" s="649" customFormat="1" ht="13.5" customHeight="1">
      <c r="A142" s="872"/>
      <c r="B142" s="873"/>
      <c r="C142" s="874"/>
      <c r="D142" s="870"/>
      <c r="E142" s="1870"/>
      <c r="F142" s="25"/>
      <c r="G142" s="656"/>
      <c r="H142" s="656"/>
      <c r="I142" s="656"/>
      <c r="J142" s="656"/>
      <c r="K142" s="656"/>
      <c r="L142" s="656"/>
      <c r="M142" s="656"/>
      <c r="N142" s="656"/>
      <c r="O142" s="656"/>
      <c r="P142" s="656"/>
      <c r="Q142" s="656"/>
      <c r="R142" s="656"/>
      <c r="S142" s="656"/>
      <c r="T142" s="656"/>
      <c r="U142" s="656"/>
      <c r="V142" s="656"/>
      <c r="W142" s="656"/>
      <c r="X142" s="656"/>
      <c r="Y142" s="656"/>
      <c r="Z142" s="656"/>
      <c r="AA142" s="650"/>
      <c r="AB142" s="166"/>
      <c r="AC142" s="167"/>
      <c r="AD142" s="168"/>
    </row>
    <row r="143" spans="1:30" s="649" customFormat="1" ht="13.5" customHeight="1">
      <c r="A143" s="872"/>
      <c r="B143" s="873"/>
      <c r="C143" s="874"/>
      <c r="D143" s="870"/>
      <c r="E143" s="1870"/>
      <c r="F143" s="25"/>
      <c r="G143" s="656"/>
      <c r="H143" s="656"/>
      <c r="I143" s="656"/>
      <c r="J143" s="656"/>
      <c r="K143" s="656"/>
      <c r="L143" s="656"/>
      <c r="M143" s="656"/>
      <c r="N143" s="656"/>
      <c r="O143" s="656"/>
      <c r="P143" s="656"/>
      <c r="Q143" s="656"/>
      <c r="R143" s="656"/>
      <c r="S143" s="656"/>
      <c r="T143" s="656"/>
      <c r="U143" s="656"/>
      <c r="V143" s="656"/>
      <c r="W143" s="656"/>
      <c r="X143" s="656"/>
      <c r="Y143" s="656"/>
      <c r="Z143" s="656"/>
      <c r="AA143" s="650"/>
      <c r="AB143" s="166"/>
      <c r="AC143" s="167"/>
      <c r="AD143" s="168"/>
    </row>
    <row r="144" spans="1:30" s="649" customFormat="1" ht="13.5" customHeight="1">
      <c r="A144" s="872"/>
      <c r="B144" s="873"/>
      <c r="C144" s="874"/>
      <c r="D144" s="870"/>
      <c r="E144" s="1870"/>
      <c r="F144" s="25"/>
      <c r="G144" s="656"/>
      <c r="H144" s="656"/>
      <c r="I144" s="656"/>
      <c r="J144" s="656"/>
      <c r="K144" s="656"/>
      <c r="L144" s="656"/>
      <c r="M144" s="656"/>
      <c r="N144" s="656"/>
      <c r="O144" s="656"/>
      <c r="P144" s="656"/>
      <c r="Q144" s="656"/>
      <c r="R144" s="656"/>
      <c r="S144" s="656"/>
      <c r="T144" s="656"/>
      <c r="U144" s="656"/>
      <c r="V144" s="656"/>
      <c r="W144" s="656"/>
      <c r="X144" s="656"/>
      <c r="Y144" s="656"/>
      <c r="Z144" s="656"/>
      <c r="AA144" s="650"/>
      <c r="AB144" s="166"/>
      <c r="AC144" s="167"/>
      <c r="AD144" s="168"/>
    </row>
    <row r="145" spans="1:30" s="649" customFormat="1" ht="13.5" customHeight="1">
      <c r="A145" s="872"/>
      <c r="B145" s="873"/>
      <c r="C145" s="874"/>
      <c r="D145" s="870"/>
      <c r="E145" s="1870"/>
      <c r="F145" s="25"/>
      <c r="G145" s="656"/>
      <c r="H145" s="656"/>
      <c r="I145" s="656"/>
      <c r="J145" s="656"/>
      <c r="K145" s="656"/>
      <c r="L145" s="656"/>
      <c r="M145" s="656"/>
      <c r="N145" s="656"/>
      <c r="O145" s="656"/>
      <c r="P145" s="656"/>
      <c r="Q145" s="656"/>
      <c r="R145" s="656"/>
      <c r="S145" s="656"/>
      <c r="T145" s="656"/>
      <c r="U145" s="656"/>
      <c r="V145" s="656"/>
      <c r="W145" s="656"/>
      <c r="X145" s="656"/>
      <c r="Y145" s="656"/>
      <c r="Z145" s="656"/>
      <c r="AA145" s="650"/>
      <c r="AB145" s="166"/>
      <c r="AC145" s="167"/>
      <c r="AD145" s="168"/>
    </row>
    <row r="146" spans="1:30" s="649" customFormat="1" ht="13.5" customHeight="1">
      <c r="A146" s="872"/>
      <c r="B146" s="873"/>
      <c r="C146" s="874"/>
      <c r="D146" s="870"/>
      <c r="E146" s="1870" t="s">
        <v>1350</v>
      </c>
      <c r="F146" s="25"/>
      <c r="G146" s="656"/>
      <c r="H146" s="656"/>
      <c r="I146" s="656"/>
      <c r="J146" s="656"/>
      <c r="K146" s="656"/>
      <c r="L146" s="656"/>
      <c r="M146" s="656"/>
      <c r="N146" s="656"/>
      <c r="O146" s="656"/>
      <c r="P146" s="656"/>
      <c r="Q146" s="656"/>
      <c r="R146" s="656"/>
      <c r="S146" s="656"/>
      <c r="T146" s="656"/>
      <c r="U146" s="656"/>
      <c r="V146" s="656"/>
      <c r="W146" s="656"/>
      <c r="X146" s="656"/>
      <c r="Y146" s="656"/>
      <c r="Z146" s="656"/>
      <c r="AA146" s="650"/>
      <c r="AB146" s="166"/>
      <c r="AC146" s="167"/>
      <c r="AD146" s="168"/>
    </row>
    <row r="147" spans="1:30" s="649" customFormat="1" ht="13.5" customHeight="1">
      <c r="A147" s="872"/>
      <c r="B147" s="873"/>
      <c r="C147" s="874"/>
      <c r="D147" s="870"/>
      <c r="E147" s="1870"/>
      <c r="F147" s="25"/>
      <c r="G147" s="656"/>
      <c r="H147" s="656"/>
      <c r="I147" s="656"/>
      <c r="J147" s="656"/>
      <c r="K147" s="656"/>
      <c r="L147" s="656"/>
      <c r="M147" s="656"/>
      <c r="N147" s="656"/>
      <c r="O147" s="656"/>
      <c r="P147" s="656"/>
      <c r="Q147" s="656"/>
      <c r="R147" s="656"/>
      <c r="S147" s="656"/>
      <c r="T147" s="656"/>
      <c r="U147" s="656"/>
      <c r="V147" s="656"/>
      <c r="W147" s="656"/>
      <c r="X147" s="656"/>
      <c r="Y147" s="656"/>
      <c r="Z147" s="656"/>
      <c r="AA147" s="650"/>
      <c r="AB147" s="166"/>
      <c r="AC147" s="167"/>
      <c r="AD147" s="168"/>
    </row>
    <row r="148" spans="1:30" s="649" customFormat="1" ht="13.5" customHeight="1">
      <c r="A148" s="872"/>
      <c r="B148" s="873"/>
      <c r="C148" s="874"/>
      <c r="D148" s="870"/>
      <c r="E148" s="1870"/>
      <c r="F148" s="25"/>
      <c r="G148" s="656"/>
      <c r="H148" s="656"/>
      <c r="I148" s="656"/>
      <c r="J148" s="656"/>
      <c r="K148" s="656"/>
      <c r="L148" s="656"/>
      <c r="M148" s="656"/>
      <c r="N148" s="656"/>
      <c r="O148" s="656"/>
      <c r="P148" s="656"/>
      <c r="Q148" s="656"/>
      <c r="R148" s="656"/>
      <c r="S148" s="656"/>
      <c r="T148" s="656"/>
      <c r="U148" s="656"/>
      <c r="V148" s="656"/>
      <c r="W148" s="656"/>
      <c r="X148" s="656"/>
      <c r="Y148" s="656"/>
      <c r="Z148" s="656"/>
      <c r="AA148" s="650"/>
      <c r="AB148" s="166"/>
      <c r="AC148" s="167"/>
      <c r="AD148" s="168"/>
    </row>
    <row r="149" spans="1:30" s="649" customFormat="1" ht="13.5" customHeight="1">
      <c r="A149" s="872"/>
      <c r="B149" s="873"/>
      <c r="C149" s="874"/>
      <c r="D149" s="870"/>
      <c r="E149" s="1870"/>
      <c r="F149" s="25"/>
      <c r="G149" s="656"/>
      <c r="H149" s="656"/>
      <c r="I149" s="656"/>
      <c r="J149" s="656"/>
      <c r="K149" s="656"/>
      <c r="L149" s="656"/>
      <c r="M149" s="656"/>
      <c r="N149" s="656"/>
      <c r="O149" s="656"/>
      <c r="P149" s="656"/>
      <c r="Q149" s="656"/>
      <c r="R149" s="656"/>
      <c r="S149" s="656"/>
      <c r="T149" s="656"/>
      <c r="U149" s="656"/>
      <c r="V149" s="656"/>
      <c r="W149" s="656"/>
      <c r="X149" s="656"/>
      <c r="Y149" s="656"/>
      <c r="Z149" s="656"/>
      <c r="AA149" s="650"/>
      <c r="AB149" s="166"/>
      <c r="AC149" s="167"/>
      <c r="AD149" s="168"/>
    </row>
    <row r="150" spans="1:30" s="649" customFormat="1" ht="13.5" customHeight="1">
      <c r="A150" s="872"/>
      <c r="B150" s="873"/>
      <c r="C150" s="874"/>
      <c r="D150" s="870"/>
      <c r="E150" s="1870"/>
      <c r="F150" s="25"/>
      <c r="G150" s="656"/>
      <c r="H150" s="656"/>
      <c r="I150" s="656"/>
      <c r="J150" s="656"/>
      <c r="K150" s="656"/>
      <c r="L150" s="656"/>
      <c r="M150" s="656"/>
      <c r="N150" s="656"/>
      <c r="O150" s="656"/>
      <c r="P150" s="656"/>
      <c r="Q150" s="656"/>
      <c r="R150" s="656"/>
      <c r="S150" s="656"/>
      <c r="T150" s="656"/>
      <c r="U150" s="656"/>
      <c r="V150" s="656"/>
      <c r="W150" s="656"/>
      <c r="X150" s="656"/>
      <c r="Y150" s="656"/>
      <c r="Z150" s="656"/>
      <c r="AA150" s="650"/>
      <c r="AB150" s="166"/>
      <c r="AC150" s="167"/>
      <c r="AD150" s="168"/>
    </row>
    <row r="151" spans="1:30" s="649" customFormat="1" ht="13.5" customHeight="1">
      <c r="A151" s="872"/>
      <c r="B151" s="873"/>
      <c r="C151" s="874"/>
      <c r="D151" s="870"/>
      <c r="E151" s="1870"/>
      <c r="F151" s="25"/>
      <c r="G151" s="656"/>
      <c r="H151" s="656"/>
      <c r="I151" s="656"/>
      <c r="J151" s="656"/>
      <c r="K151" s="656"/>
      <c r="L151" s="656"/>
      <c r="M151" s="656"/>
      <c r="N151" s="656"/>
      <c r="O151" s="656"/>
      <c r="P151" s="656"/>
      <c r="Q151" s="656"/>
      <c r="R151" s="656"/>
      <c r="S151" s="656"/>
      <c r="T151" s="656"/>
      <c r="U151" s="656"/>
      <c r="V151" s="656"/>
      <c r="W151" s="656"/>
      <c r="X151" s="656"/>
      <c r="Y151" s="656"/>
      <c r="Z151" s="656"/>
      <c r="AA151" s="650"/>
      <c r="AB151" s="166"/>
      <c r="AC151" s="167"/>
      <c r="AD151" s="168"/>
    </row>
    <row r="152" spans="1:30" s="649" customFormat="1" ht="13.5" customHeight="1">
      <c r="A152" s="872"/>
      <c r="B152" s="873"/>
      <c r="C152" s="874"/>
      <c r="D152" s="870"/>
      <c r="E152" s="1870"/>
      <c r="F152" s="25"/>
      <c r="G152" s="656"/>
      <c r="H152" s="656"/>
      <c r="I152" s="656"/>
      <c r="J152" s="656"/>
      <c r="K152" s="656"/>
      <c r="L152" s="656"/>
      <c r="M152" s="656"/>
      <c r="N152" s="656"/>
      <c r="O152" s="656"/>
      <c r="P152" s="656"/>
      <c r="Q152" s="656"/>
      <c r="R152" s="656"/>
      <c r="S152" s="656"/>
      <c r="T152" s="656"/>
      <c r="U152" s="656"/>
      <c r="V152" s="656"/>
      <c r="W152" s="656"/>
      <c r="X152" s="656"/>
      <c r="Y152" s="656"/>
      <c r="Z152" s="656"/>
      <c r="AA152" s="650"/>
      <c r="AB152" s="166"/>
      <c r="AC152" s="167"/>
      <c r="AD152" s="168"/>
    </row>
    <row r="153" spans="1:30" s="649" customFormat="1" ht="13.5" customHeight="1">
      <c r="A153" s="872"/>
      <c r="B153" s="873"/>
      <c r="C153" s="874"/>
      <c r="D153" s="870"/>
      <c r="E153" s="1870"/>
      <c r="F153" s="25"/>
      <c r="G153" s="656"/>
      <c r="H153" s="656"/>
      <c r="I153" s="656"/>
      <c r="J153" s="656"/>
      <c r="K153" s="656"/>
      <c r="L153" s="656"/>
      <c r="M153" s="656"/>
      <c r="N153" s="656"/>
      <c r="O153" s="656"/>
      <c r="P153" s="656"/>
      <c r="Q153" s="656"/>
      <c r="R153" s="656"/>
      <c r="S153" s="656"/>
      <c r="T153" s="656"/>
      <c r="U153" s="656"/>
      <c r="V153" s="656"/>
      <c r="W153" s="656"/>
      <c r="X153" s="656"/>
      <c r="Y153" s="656"/>
      <c r="Z153" s="656"/>
      <c r="AA153" s="650"/>
      <c r="AB153" s="166"/>
      <c r="AC153" s="167"/>
      <c r="AD153" s="168"/>
    </row>
    <row r="154" spans="1:30" s="649" customFormat="1" ht="13.5" customHeight="1">
      <c r="A154" s="872"/>
      <c r="B154" s="873"/>
      <c r="C154" s="874"/>
      <c r="D154" s="870"/>
      <c r="E154" s="1870"/>
      <c r="F154" s="25"/>
      <c r="G154" s="656"/>
      <c r="H154" s="656"/>
      <c r="I154" s="656"/>
      <c r="J154" s="656"/>
      <c r="K154" s="656"/>
      <c r="L154" s="656"/>
      <c r="M154" s="656"/>
      <c r="N154" s="656"/>
      <c r="O154" s="656"/>
      <c r="P154" s="656"/>
      <c r="Q154" s="656"/>
      <c r="R154" s="656"/>
      <c r="S154" s="656"/>
      <c r="T154" s="656"/>
      <c r="U154" s="656"/>
      <c r="V154" s="656"/>
      <c r="W154" s="656"/>
      <c r="X154" s="656"/>
      <c r="Y154" s="656"/>
      <c r="Z154" s="656"/>
      <c r="AA154" s="650"/>
      <c r="AB154" s="166"/>
      <c r="AC154" s="167"/>
      <c r="AD154" s="168"/>
    </row>
    <row r="155" spans="1:30" s="649" customFormat="1" ht="13.5" customHeight="1">
      <c r="A155" s="872"/>
      <c r="B155" s="873"/>
      <c r="C155" s="874"/>
      <c r="D155" s="870"/>
      <c r="E155" s="1870"/>
      <c r="F155" s="25"/>
      <c r="G155" s="656"/>
      <c r="H155" s="656"/>
      <c r="I155" s="656"/>
      <c r="J155" s="656"/>
      <c r="K155" s="656"/>
      <c r="L155" s="656"/>
      <c r="M155" s="656"/>
      <c r="N155" s="656"/>
      <c r="O155" s="656"/>
      <c r="P155" s="656"/>
      <c r="Q155" s="656"/>
      <c r="R155" s="656"/>
      <c r="S155" s="656"/>
      <c r="T155" s="656"/>
      <c r="U155" s="656"/>
      <c r="V155" s="656"/>
      <c r="W155" s="656"/>
      <c r="X155" s="656"/>
      <c r="Y155" s="656"/>
      <c r="Z155" s="656"/>
      <c r="AA155" s="650"/>
      <c r="AB155" s="166"/>
      <c r="AC155" s="167"/>
      <c r="AD155" s="168"/>
    </row>
    <row r="156" spans="1:30" s="649" customFormat="1" ht="13.5" customHeight="1">
      <c r="A156" s="872"/>
      <c r="B156" s="873"/>
      <c r="C156" s="874"/>
      <c r="D156" s="870"/>
      <c r="E156" s="1870"/>
      <c r="F156" s="25"/>
      <c r="G156" s="656"/>
      <c r="H156" s="656"/>
      <c r="I156" s="656"/>
      <c r="J156" s="656"/>
      <c r="K156" s="656"/>
      <c r="L156" s="656"/>
      <c r="M156" s="656"/>
      <c r="N156" s="656"/>
      <c r="O156" s="656"/>
      <c r="P156" s="656"/>
      <c r="Q156" s="656"/>
      <c r="R156" s="656"/>
      <c r="S156" s="656"/>
      <c r="T156" s="656"/>
      <c r="U156" s="656"/>
      <c r="V156" s="656"/>
      <c r="W156" s="656"/>
      <c r="X156" s="656"/>
      <c r="Y156" s="656"/>
      <c r="Z156" s="656"/>
      <c r="AA156" s="650"/>
      <c r="AB156" s="166"/>
      <c r="AC156" s="167"/>
      <c r="AD156" s="168"/>
    </row>
    <row r="157" spans="1:30" s="649" customFormat="1" ht="13.5" customHeight="1">
      <c r="A157" s="872"/>
      <c r="B157" s="873"/>
      <c r="C157" s="874"/>
      <c r="D157" s="870"/>
      <c r="E157" s="1870"/>
      <c r="F157" s="25"/>
      <c r="G157" s="656"/>
      <c r="H157" s="656"/>
      <c r="I157" s="656"/>
      <c r="J157" s="656"/>
      <c r="K157" s="656"/>
      <c r="L157" s="656"/>
      <c r="M157" s="656"/>
      <c r="N157" s="656"/>
      <c r="O157" s="656"/>
      <c r="P157" s="656"/>
      <c r="Q157" s="656"/>
      <c r="R157" s="656"/>
      <c r="S157" s="656"/>
      <c r="T157" s="656"/>
      <c r="U157" s="656"/>
      <c r="V157" s="656"/>
      <c r="W157" s="656"/>
      <c r="X157" s="656"/>
      <c r="Y157" s="656"/>
      <c r="Z157" s="656"/>
      <c r="AA157" s="650"/>
      <c r="AB157" s="166"/>
      <c r="AC157" s="167"/>
      <c r="AD157" s="168"/>
    </row>
    <row r="158" spans="1:30" s="649" customFormat="1" ht="13.5" customHeight="1">
      <c r="A158" s="872"/>
      <c r="B158" s="873"/>
      <c r="C158" s="874"/>
      <c r="D158" s="870"/>
      <c r="E158" s="1870"/>
      <c r="F158" s="25"/>
      <c r="G158" s="656"/>
      <c r="H158" s="656"/>
      <c r="I158" s="656"/>
      <c r="J158" s="656"/>
      <c r="K158" s="656"/>
      <c r="L158" s="656"/>
      <c r="M158" s="656"/>
      <c r="N158" s="656"/>
      <c r="O158" s="656"/>
      <c r="P158" s="656"/>
      <c r="Q158" s="656"/>
      <c r="R158" s="656"/>
      <c r="S158" s="656"/>
      <c r="T158" s="656"/>
      <c r="U158" s="656"/>
      <c r="V158" s="656"/>
      <c r="W158" s="656"/>
      <c r="X158" s="656"/>
      <c r="Y158" s="656"/>
      <c r="Z158" s="656"/>
      <c r="AA158" s="650"/>
      <c r="AB158" s="166"/>
      <c r="AC158" s="167"/>
      <c r="AD158" s="168"/>
    </row>
    <row r="159" spans="1:30" s="649" customFormat="1" ht="7.5" customHeight="1" thickBot="1">
      <c r="A159" s="872"/>
      <c r="B159" s="873"/>
      <c r="C159" s="874"/>
      <c r="D159" s="870"/>
      <c r="E159" s="869"/>
      <c r="F159" s="25"/>
      <c r="G159" s="656"/>
      <c r="H159" s="656"/>
      <c r="I159" s="656"/>
      <c r="J159" s="656"/>
      <c r="K159" s="656"/>
      <c r="L159" s="656"/>
      <c r="M159" s="656"/>
      <c r="N159" s="656"/>
      <c r="O159" s="656"/>
      <c r="P159" s="656"/>
      <c r="Q159" s="656"/>
      <c r="R159" s="656"/>
      <c r="S159" s="656"/>
      <c r="T159" s="656"/>
      <c r="U159" s="656"/>
      <c r="V159" s="656"/>
      <c r="W159" s="656"/>
      <c r="X159" s="656"/>
      <c r="Y159" s="656"/>
      <c r="Z159" s="656"/>
      <c r="AA159" s="650"/>
      <c r="AB159" s="166"/>
      <c r="AC159" s="167"/>
      <c r="AD159" s="168"/>
    </row>
    <row r="160" spans="1:30" ht="13.5" customHeight="1" thickBot="1">
      <c r="A160" s="872"/>
      <c r="B160" s="873"/>
      <c r="C160" s="874"/>
      <c r="D160" s="870"/>
      <c r="E160" s="1870" t="s">
        <v>1351</v>
      </c>
      <c r="F160" s="25"/>
      <c r="G160" s="2483" t="s">
        <v>622</v>
      </c>
      <c r="H160" s="2483"/>
      <c r="I160" s="2483"/>
      <c r="J160" s="2483"/>
      <c r="K160" s="2483"/>
      <c r="L160" s="2483"/>
      <c r="M160" s="2483"/>
      <c r="N160" s="2483"/>
      <c r="O160" s="2483"/>
      <c r="P160" s="2483"/>
      <c r="Q160" s="2305">
        <f>管理運営!M49+管理運営!P49+管理運営!V49+管理運営!Y49</f>
        <v>0</v>
      </c>
      <c r="R160" s="2307"/>
      <c r="S160" s="9" t="s">
        <v>5</v>
      </c>
      <c r="T160" s="9"/>
      <c r="U160" s="9"/>
      <c r="V160" s="2513" t="s">
        <v>623</v>
      </c>
      <c r="W160" s="2513"/>
      <c r="X160" s="2513"/>
      <c r="Y160" s="2513"/>
      <c r="Z160" s="2513"/>
      <c r="AA160" s="864"/>
      <c r="AB160" s="166"/>
      <c r="AC160" s="167"/>
      <c r="AD160" s="168"/>
    </row>
    <row r="161" spans="1:30" ht="13.5" customHeight="1">
      <c r="A161" s="872"/>
      <c r="B161" s="873"/>
      <c r="C161" s="874"/>
      <c r="D161" s="870"/>
      <c r="E161" s="1870"/>
      <c r="F161" s="25"/>
      <c r="G161" s="9"/>
      <c r="H161" s="9"/>
      <c r="I161" s="9"/>
      <c r="J161" s="9"/>
      <c r="K161" s="9"/>
      <c r="L161" s="9"/>
      <c r="M161" s="9"/>
      <c r="N161" s="9"/>
      <c r="O161" s="9"/>
      <c r="P161" s="9"/>
      <c r="Q161" s="9"/>
      <c r="R161" s="9"/>
      <c r="S161" s="9"/>
      <c r="T161" s="9"/>
      <c r="U161" s="9"/>
      <c r="V161" s="2513"/>
      <c r="W161" s="2513"/>
      <c r="X161" s="2513"/>
      <c r="Y161" s="2513"/>
      <c r="Z161" s="2513"/>
      <c r="AA161" s="864"/>
      <c r="AB161" s="166"/>
      <c r="AC161" s="167"/>
      <c r="AD161" s="168"/>
    </row>
    <row r="162" spans="1:30" ht="13.5" customHeight="1">
      <c r="A162" s="872"/>
      <c r="B162" s="873"/>
      <c r="C162" s="874"/>
      <c r="D162" s="870"/>
      <c r="E162" s="1870"/>
      <c r="F162" s="25"/>
      <c r="G162" s="1893" t="s">
        <v>624</v>
      </c>
      <c r="H162" s="1893"/>
      <c r="I162" s="1893"/>
      <c r="J162" s="1893"/>
      <c r="K162" s="1893"/>
      <c r="L162" s="1893"/>
      <c r="M162" s="1893"/>
      <c r="N162" s="1893"/>
      <c r="O162" s="1893"/>
      <c r="P162" s="1893"/>
      <c r="Q162" s="1893"/>
      <c r="R162" s="1893"/>
      <c r="S162" s="9"/>
      <c r="T162" s="9"/>
      <c r="U162" s="9"/>
      <c r="V162" s="863"/>
      <c r="W162" s="863"/>
      <c r="X162" s="863"/>
      <c r="Y162" s="863"/>
      <c r="Z162" s="867"/>
      <c r="AA162" s="864"/>
      <c r="AB162" s="166"/>
      <c r="AC162" s="167"/>
      <c r="AD162" s="168"/>
    </row>
    <row r="163" spans="1:30" ht="13.5" customHeight="1">
      <c r="A163" s="872"/>
      <c r="B163" s="873"/>
      <c r="C163" s="874"/>
      <c r="D163" s="870"/>
      <c r="E163" s="1870"/>
      <c r="F163" s="25"/>
      <c r="G163" s="867"/>
      <c r="H163" s="867"/>
      <c r="I163" s="867"/>
      <c r="J163" s="867"/>
      <c r="K163" s="867"/>
      <c r="L163" s="867"/>
      <c r="M163" s="861"/>
      <c r="N163" s="1357" t="s">
        <v>199</v>
      </c>
      <c r="O163" s="1357"/>
      <c r="P163" s="1357"/>
      <c r="Q163" s="1357"/>
      <c r="R163" s="1357"/>
      <c r="S163" s="9"/>
      <c r="T163" s="9"/>
      <c r="U163" s="9"/>
      <c r="V163" s="2481" t="s">
        <v>625</v>
      </c>
      <c r="W163" s="2481"/>
      <c r="X163" s="2481"/>
      <c r="Y163" s="2481"/>
      <c r="Z163" s="2481"/>
      <c r="AA163" s="864"/>
      <c r="AB163" s="166"/>
      <c r="AC163" s="167"/>
      <c r="AD163" s="168"/>
    </row>
    <row r="164" spans="1:30" ht="13.5" customHeight="1">
      <c r="A164" s="872"/>
      <c r="B164" s="873"/>
      <c r="C164" s="874"/>
      <c r="D164" s="870"/>
      <c r="E164" s="1870"/>
      <c r="F164" s="25"/>
      <c r="G164" s="865"/>
      <c r="H164" s="865"/>
      <c r="I164" s="865"/>
      <c r="J164" s="865"/>
      <c r="K164" s="865"/>
      <c r="L164" s="865"/>
      <c r="M164" s="865"/>
      <c r="N164" s="865"/>
      <c r="O164" s="865"/>
      <c r="P164" s="865"/>
      <c r="Q164" s="865"/>
      <c r="R164" s="865"/>
      <c r="S164" s="865"/>
      <c r="T164" s="863"/>
      <c r="U164" s="863"/>
      <c r="V164" s="2481"/>
      <c r="W164" s="2481"/>
      <c r="X164" s="2481"/>
      <c r="Y164" s="2481"/>
      <c r="Z164" s="2481"/>
      <c r="AA164" s="864"/>
      <c r="AB164" s="166"/>
      <c r="AC164" s="167"/>
      <c r="AD164" s="168"/>
    </row>
    <row r="165" spans="1:30" ht="13.5" customHeight="1">
      <c r="A165" s="872"/>
      <c r="B165" s="873"/>
      <c r="C165" s="874"/>
      <c r="D165" s="870"/>
      <c r="E165" s="1870"/>
      <c r="F165" s="25"/>
      <c r="G165" s="2098" t="s">
        <v>626</v>
      </c>
      <c r="H165" s="2098"/>
      <c r="I165" s="2098"/>
      <c r="J165" s="2098"/>
      <c r="K165" s="2098"/>
      <c r="L165" s="2098"/>
      <c r="M165" s="2098"/>
      <c r="N165" s="2098"/>
      <c r="O165" s="2098"/>
      <c r="P165" s="2098"/>
      <c r="Q165" s="2098"/>
      <c r="R165" s="2098"/>
      <c r="S165" s="2098"/>
      <c r="T165" s="2098"/>
      <c r="U165" s="2098"/>
      <c r="V165" s="2482" t="s">
        <v>1153</v>
      </c>
      <c r="W165" s="2482"/>
      <c r="X165" s="2482"/>
      <c r="Y165" s="2482"/>
      <c r="Z165" s="2482"/>
      <c r="AA165" s="864"/>
      <c r="AB165" s="166"/>
      <c r="AC165" s="167"/>
      <c r="AD165" s="168"/>
    </row>
    <row r="166" spans="1:30" ht="13.5" customHeight="1">
      <c r="A166" s="872"/>
      <c r="B166" s="873"/>
      <c r="C166" s="874"/>
      <c r="D166" s="870"/>
      <c r="E166" s="1870"/>
      <c r="F166" s="25"/>
      <c r="G166" s="862"/>
      <c r="H166" s="862"/>
      <c r="I166" s="862"/>
      <c r="J166" s="862"/>
      <c r="K166" s="1970" t="s">
        <v>1154</v>
      </c>
      <c r="L166" s="1970"/>
      <c r="M166" s="2484"/>
      <c r="N166" s="1142" t="s">
        <v>199</v>
      </c>
      <c r="O166" s="1143"/>
      <c r="P166" s="1143"/>
      <c r="Q166" s="1143"/>
      <c r="R166" s="1144"/>
      <c r="S166" s="862"/>
      <c r="T166" s="862"/>
      <c r="U166" s="862"/>
      <c r="V166" s="2482"/>
      <c r="W166" s="2482"/>
      <c r="X166" s="2482"/>
      <c r="Y166" s="2482"/>
      <c r="Z166" s="2482"/>
      <c r="AA166" s="864"/>
      <c r="AB166" s="166"/>
      <c r="AC166" s="167"/>
      <c r="AD166" s="168"/>
    </row>
    <row r="167" spans="1:30" ht="13.5" customHeight="1">
      <c r="A167" s="872"/>
      <c r="B167" s="873"/>
      <c r="C167" s="874"/>
      <c r="D167" s="870"/>
      <c r="E167" s="1870"/>
      <c r="F167" s="25"/>
      <c r="G167" s="862"/>
      <c r="H167" s="862"/>
      <c r="I167" s="862"/>
      <c r="J167" s="862"/>
      <c r="K167" s="1970" t="s">
        <v>1155</v>
      </c>
      <c r="L167" s="1970"/>
      <c r="M167" s="2484"/>
      <c r="N167" s="1142" t="s">
        <v>199</v>
      </c>
      <c r="O167" s="1143"/>
      <c r="P167" s="1143"/>
      <c r="Q167" s="1143"/>
      <c r="R167" s="1144"/>
      <c r="S167" s="862"/>
      <c r="T167" s="862"/>
      <c r="U167" s="862"/>
      <c r="V167" s="2482"/>
      <c r="W167" s="2482"/>
      <c r="X167" s="2482"/>
      <c r="Y167" s="2482"/>
      <c r="Z167" s="2482"/>
      <c r="AA167" s="864"/>
      <c r="AB167" s="166"/>
      <c r="AC167" s="167"/>
      <c r="AD167" s="168"/>
    </row>
    <row r="168" spans="1:30" ht="13.5" customHeight="1">
      <c r="A168" s="872"/>
      <c r="B168" s="873"/>
      <c r="C168" s="874"/>
      <c r="D168" s="870"/>
      <c r="E168" s="1870"/>
      <c r="F168" s="25"/>
      <c r="G168" s="865"/>
      <c r="H168" s="865"/>
      <c r="I168" s="865"/>
      <c r="J168" s="865"/>
      <c r="K168" s="865"/>
      <c r="L168" s="865"/>
      <c r="M168" s="865"/>
      <c r="N168" s="865"/>
      <c r="O168" s="865"/>
      <c r="P168" s="865"/>
      <c r="Q168" s="865"/>
      <c r="R168" s="865"/>
      <c r="S168" s="865"/>
      <c r="T168" s="865"/>
      <c r="U168" s="865"/>
      <c r="V168" s="865"/>
      <c r="W168" s="865"/>
      <c r="X168" s="867"/>
      <c r="Y168" s="867"/>
      <c r="Z168" s="867"/>
      <c r="AA168" s="864"/>
      <c r="AB168" s="166"/>
      <c r="AC168" s="167"/>
      <c r="AD168" s="168"/>
    </row>
    <row r="169" spans="1:30" s="649" customFormat="1" ht="13.5" customHeight="1">
      <c r="A169" s="872"/>
      <c r="B169" s="873"/>
      <c r="C169" s="874"/>
      <c r="D169" s="870"/>
      <c r="E169" s="1870"/>
      <c r="F169" s="25"/>
      <c r="G169" s="865"/>
      <c r="H169" s="865"/>
      <c r="I169" s="865"/>
      <c r="J169" s="865"/>
      <c r="K169" s="865"/>
      <c r="L169" s="865"/>
      <c r="M169" s="865"/>
      <c r="N169" s="865"/>
      <c r="O169" s="865"/>
      <c r="P169" s="865"/>
      <c r="Q169" s="865"/>
      <c r="R169" s="865"/>
      <c r="S169" s="865"/>
      <c r="T169" s="865"/>
      <c r="U169" s="865"/>
      <c r="V169" s="865"/>
      <c r="W169" s="865"/>
      <c r="X169" s="867"/>
      <c r="Y169" s="867"/>
      <c r="Z169" s="867"/>
      <c r="AA169" s="864"/>
      <c r="AB169" s="166"/>
      <c r="AC169" s="167"/>
      <c r="AD169" s="168"/>
    </row>
    <row r="170" spans="1:30" s="649" customFormat="1" ht="13.5" customHeight="1">
      <c r="A170" s="872"/>
      <c r="B170" s="873"/>
      <c r="C170" s="874"/>
      <c r="D170" s="870"/>
      <c r="E170" s="1870"/>
      <c r="F170" s="25"/>
      <c r="G170" s="865"/>
      <c r="H170" s="865"/>
      <c r="I170" s="865"/>
      <c r="J170" s="865"/>
      <c r="K170" s="865"/>
      <c r="L170" s="865"/>
      <c r="M170" s="865"/>
      <c r="N170" s="865"/>
      <c r="O170" s="865"/>
      <c r="P170" s="865"/>
      <c r="Q170" s="865"/>
      <c r="R170" s="865"/>
      <c r="S170" s="865"/>
      <c r="T170" s="865"/>
      <c r="U170" s="865"/>
      <c r="V170" s="865"/>
      <c r="W170" s="865"/>
      <c r="X170" s="867"/>
      <c r="Y170" s="867"/>
      <c r="Z170" s="867"/>
      <c r="AA170" s="864"/>
      <c r="AB170" s="166"/>
      <c r="AC170" s="167"/>
      <c r="AD170" s="168"/>
    </row>
    <row r="171" spans="1:30" s="649" customFormat="1" ht="13.5" customHeight="1">
      <c r="A171" s="872"/>
      <c r="B171" s="873"/>
      <c r="C171" s="874"/>
      <c r="D171" s="870"/>
      <c r="E171" s="1870"/>
      <c r="F171" s="25"/>
      <c r="G171" s="865"/>
      <c r="H171" s="865"/>
      <c r="I171" s="865"/>
      <c r="J171" s="865"/>
      <c r="K171" s="865"/>
      <c r="L171" s="865"/>
      <c r="M171" s="865"/>
      <c r="N171" s="865"/>
      <c r="O171" s="865"/>
      <c r="P171" s="865"/>
      <c r="Q171" s="865"/>
      <c r="R171" s="865"/>
      <c r="S171" s="865"/>
      <c r="T171" s="865"/>
      <c r="U171" s="865"/>
      <c r="V171" s="865"/>
      <c r="W171" s="865"/>
      <c r="X171" s="867"/>
      <c r="Y171" s="867"/>
      <c r="Z171" s="867"/>
      <c r="AA171" s="864"/>
      <c r="AB171" s="166"/>
      <c r="AC171" s="167"/>
      <c r="AD171" s="168"/>
    </row>
    <row r="172" spans="1:30" ht="13.5" customHeight="1">
      <c r="A172" s="872"/>
      <c r="B172" s="873"/>
      <c r="C172" s="874"/>
      <c r="D172" s="870"/>
      <c r="E172" s="1870"/>
      <c r="F172" s="25"/>
      <c r="G172" s="865"/>
      <c r="H172" s="865"/>
      <c r="I172" s="865"/>
      <c r="J172" s="865"/>
      <c r="K172" s="865"/>
      <c r="L172" s="865"/>
      <c r="M172" s="865"/>
      <c r="N172" s="865"/>
      <c r="O172" s="865"/>
      <c r="P172" s="865"/>
      <c r="Q172" s="865"/>
      <c r="R172" s="865"/>
      <c r="S172" s="865"/>
      <c r="T172" s="865"/>
      <c r="U172" s="865"/>
      <c r="V172" s="865"/>
      <c r="W172" s="865"/>
      <c r="X172" s="867"/>
      <c r="Y172" s="867"/>
      <c r="Z172" s="867"/>
      <c r="AA172" s="864"/>
      <c r="AB172" s="166"/>
      <c r="AC172" s="167"/>
      <c r="AD172" s="168"/>
    </row>
    <row r="173" spans="1:30" ht="13.5" customHeight="1">
      <c r="A173" s="872"/>
      <c r="B173" s="873"/>
      <c r="C173" s="874"/>
      <c r="D173" s="870"/>
      <c r="E173" s="1870"/>
      <c r="F173" s="25"/>
      <c r="G173" s="865"/>
      <c r="H173" s="865"/>
      <c r="I173" s="865"/>
      <c r="J173" s="865"/>
      <c r="K173" s="865"/>
      <c r="L173" s="865"/>
      <c r="M173" s="865"/>
      <c r="N173" s="865"/>
      <c r="O173" s="865"/>
      <c r="P173" s="865"/>
      <c r="Q173" s="865"/>
      <c r="R173" s="865"/>
      <c r="S173" s="865"/>
      <c r="T173" s="865"/>
      <c r="U173" s="865"/>
      <c r="V173" s="865"/>
      <c r="W173" s="865"/>
      <c r="X173" s="867"/>
      <c r="Y173" s="867"/>
      <c r="Z173" s="867"/>
      <c r="AA173" s="864"/>
      <c r="AB173" s="166"/>
      <c r="AC173" s="167"/>
      <c r="AD173" s="168"/>
    </row>
    <row r="174" spans="1:30" ht="19.5" customHeight="1">
      <c r="A174" s="880"/>
      <c r="B174" s="875"/>
      <c r="C174" s="876"/>
      <c r="D174" s="871"/>
      <c r="E174" s="2350"/>
      <c r="F174" s="66"/>
      <c r="G174" s="860"/>
      <c r="H174" s="860"/>
      <c r="I174" s="860"/>
      <c r="J174" s="860"/>
      <c r="K174" s="860"/>
      <c r="L174" s="860"/>
      <c r="M174" s="860"/>
      <c r="N174" s="860"/>
      <c r="O174" s="860"/>
      <c r="P174" s="860"/>
      <c r="Q174" s="860"/>
      <c r="R174" s="860"/>
      <c r="S174" s="860"/>
      <c r="T174" s="860"/>
      <c r="U174" s="860"/>
      <c r="V174" s="860"/>
      <c r="W174" s="860"/>
      <c r="X174" s="169"/>
      <c r="Y174" s="169"/>
      <c r="Z174" s="169"/>
      <c r="AA174" s="34"/>
      <c r="AB174" s="170"/>
      <c r="AC174" s="171"/>
      <c r="AD174" s="172"/>
    </row>
    <row r="175" spans="1:30" ht="13.5" customHeight="1">
      <c r="A175" s="872"/>
      <c r="B175" s="873"/>
      <c r="C175" s="874"/>
      <c r="D175" s="870"/>
      <c r="E175" s="1870" t="s">
        <v>876</v>
      </c>
      <c r="F175" s="25"/>
      <c r="G175" s="700" t="s">
        <v>830</v>
      </c>
      <c r="H175" s="700"/>
      <c r="I175" s="700"/>
      <c r="J175" s="700"/>
      <c r="K175" s="700"/>
      <c r="L175" s="700"/>
      <c r="M175" s="700"/>
      <c r="N175" s="700"/>
      <c r="O175" s="700"/>
      <c r="P175" s="700"/>
      <c r="Q175" s="700"/>
      <c r="R175" s="700"/>
      <c r="S175" s="700"/>
      <c r="T175" s="698"/>
      <c r="U175" s="698"/>
      <c r="V175" s="698"/>
      <c r="W175" s="698"/>
      <c r="X175" s="698"/>
      <c r="Y175" s="698"/>
      <c r="Z175" s="698"/>
      <c r="AA175" s="285"/>
      <c r="AB175" s="166"/>
      <c r="AC175" s="167"/>
      <c r="AD175" s="168"/>
    </row>
    <row r="176" spans="1:30" ht="13.5" customHeight="1">
      <c r="A176" s="872"/>
      <c r="B176" s="873"/>
      <c r="C176" s="874"/>
      <c r="D176" s="870"/>
      <c r="E176" s="1870"/>
      <c r="F176" s="25"/>
      <c r="G176" s="700"/>
      <c r="H176" s="2282" t="s">
        <v>877</v>
      </c>
      <c r="I176" s="2282"/>
      <c r="J176" s="2282"/>
      <c r="K176" s="2282"/>
      <c r="L176" s="2282"/>
      <c r="M176" s="2282"/>
      <c r="N176" s="2282"/>
      <c r="O176" s="2282"/>
      <c r="P176" s="2282"/>
      <c r="Q176" s="2468" t="str">
        <f>IF(V103=0,"",V103)</f>
        <v/>
      </c>
      <c r="R176" s="2469"/>
      <c r="S176" s="676" t="s">
        <v>5</v>
      </c>
      <c r="T176" s="698"/>
      <c r="U176" s="698"/>
      <c r="V176" s="698"/>
      <c r="W176" s="698"/>
      <c r="X176" s="698"/>
      <c r="Y176" s="698"/>
      <c r="Z176" s="698"/>
      <c r="AA176" s="285"/>
      <c r="AB176" s="166"/>
      <c r="AC176" s="167"/>
      <c r="AD176" s="168"/>
    </row>
    <row r="177" spans="1:30" ht="13.5" customHeight="1">
      <c r="A177" s="872"/>
      <c r="B177" s="873"/>
      <c r="C177" s="874"/>
      <c r="D177" s="870"/>
      <c r="E177" s="1870"/>
      <c r="F177" s="25"/>
      <c r="G177" s="698"/>
      <c r="H177" s="2282" t="s">
        <v>826</v>
      </c>
      <c r="I177" s="2282"/>
      <c r="J177" s="2282"/>
      <c r="K177" s="2282"/>
      <c r="L177" s="2282"/>
      <c r="M177" s="2282"/>
      <c r="N177" s="2282"/>
      <c r="O177" s="2282"/>
      <c r="P177" s="2282"/>
      <c r="Q177" s="2468">
        <f>IF(Q160="","",IF(Q160&lt;=90,1,0))</f>
        <v>1</v>
      </c>
      <c r="R177" s="2469"/>
      <c r="S177" s="676" t="s">
        <v>5</v>
      </c>
      <c r="T177" s="698"/>
      <c r="U177" s="698"/>
      <c r="V177" s="698"/>
      <c r="W177" s="698"/>
      <c r="X177" s="698"/>
      <c r="Y177" s="698"/>
      <c r="Z177" s="698"/>
      <c r="AA177" s="285"/>
      <c r="AB177" s="166"/>
      <c r="AC177" s="167"/>
      <c r="AD177" s="168"/>
    </row>
    <row r="178" spans="1:30" ht="13.5" customHeight="1">
      <c r="A178" s="872"/>
      <c r="B178" s="873"/>
      <c r="C178" s="874"/>
      <c r="D178" s="870"/>
      <c r="E178" s="1870"/>
      <c r="F178" s="25"/>
      <c r="G178" s="698"/>
      <c r="H178" s="2282" t="s">
        <v>827</v>
      </c>
      <c r="I178" s="2282"/>
      <c r="J178" s="2282"/>
      <c r="K178" s="2282"/>
      <c r="L178" s="2282"/>
      <c r="M178" s="2282"/>
      <c r="N178" s="2282"/>
      <c r="O178" s="2282"/>
      <c r="P178" s="2282"/>
      <c r="Q178" s="2468" t="str">
        <f>IF(N163="有",1,"")</f>
        <v/>
      </c>
      <c r="R178" s="2469"/>
      <c r="S178" s="676" t="s">
        <v>5</v>
      </c>
      <c r="T178" s="698"/>
      <c r="U178" s="698"/>
      <c r="V178" s="698"/>
      <c r="W178" s="698"/>
      <c r="X178" s="698"/>
      <c r="Y178" s="698"/>
      <c r="Z178" s="698"/>
      <c r="AA178" s="285"/>
      <c r="AB178" s="166"/>
      <c r="AC178" s="167"/>
      <c r="AD178" s="168"/>
    </row>
    <row r="179" spans="1:30" ht="13.5" customHeight="1">
      <c r="A179" s="872"/>
      <c r="B179" s="873"/>
      <c r="C179" s="874"/>
      <c r="D179" s="870"/>
      <c r="E179" s="1870"/>
      <c r="F179" s="25"/>
      <c r="G179" s="698"/>
      <c r="H179" s="2470" t="s">
        <v>1151</v>
      </c>
      <c r="I179" s="2470"/>
      <c r="J179" s="2470"/>
      <c r="K179" s="2470"/>
      <c r="L179" s="2470"/>
      <c r="M179" s="2470"/>
      <c r="N179" s="2470"/>
      <c r="O179" s="2470"/>
      <c r="P179" s="2470"/>
      <c r="Q179" s="2468" t="str">
        <f>IF(N166="有",1,"")</f>
        <v/>
      </c>
      <c r="R179" s="2469"/>
      <c r="S179" s="676" t="s">
        <v>5</v>
      </c>
      <c r="T179" s="698"/>
      <c r="U179" s="698"/>
      <c r="V179" s="698"/>
      <c r="W179" s="698"/>
      <c r="X179" s="698"/>
      <c r="Y179" s="698"/>
      <c r="Z179" s="698"/>
      <c r="AA179" s="285"/>
      <c r="AB179" s="166"/>
      <c r="AC179" s="167"/>
      <c r="AD179" s="168"/>
    </row>
    <row r="180" spans="1:30" ht="13.5" customHeight="1">
      <c r="A180" s="872"/>
      <c r="B180" s="873"/>
      <c r="C180" s="874"/>
      <c r="D180" s="870"/>
      <c r="E180" s="1870"/>
      <c r="F180" s="25"/>
      <c r="G180" s="698"/>
      <c r="H180" s="2470" t="s">
        <v>1152</v>
      </c>
      <c r="I180" s="2470"/>
      <c r="J180" s="2470"/>
      <c r="K180" s="2470"/>
      <c r="L180" s="2470"/>
      <c r="M180" s="2470"/>
      <c r="N180" s="2470"/>
      <c r="O180" s="2470"/>
      <c r="P180" s="2470"/>
      <c r="Q180" s="2468" t="str">
        <f>IF(N167="有",1,"")</f>
        <v/>
      </c>
      <c r="R180" s="2469"/>
      <c r="S180" s="676" t="s">
        <v>5</v>
      </c>
      <c r="T180" s="698"/>
      <c r="U180" s="698"/>
      <c r="V180" s="698"/>
      <c r="W180" s="698"/>
      <c r="X180" s="698"/>
      <c r="Y180" s="698"/>
      <c r="Z180" s="698"/>
      <c r="AA180" s="285"/>
      <c r="AB180" s="166"/>
      <c r="AC180" s="167"/>
      <c r="AD180" s="168"/>
    </row>
    <row r="181" spans="1:30" ht="13.5" customHeight="1">
      <c r="A181" s="872"/>
      <c r="B181" s="873"/>
      <c r="C181" s="874"/>
      <c r="D181" s="870"/>
      <c r="E181" s="1870"/>
      <c r="F181" s="25"/>
      <c r="G181" s="698"/>
      <c r="H181" s="2282" t="s">
        <v>109</v>
      </c>
      <c r="I181" s="2282"/>
      <c r="J181" s="2282"/>
      <c r="K181" s="2282"/>
      <c r="L181" s="2282"/>
      <c r="M181" s="2282"/>
      <c r="N181" s="2282"/>
      <c r="O181" s="2282"/>
      <c r="P181" s="2282"/>
      <c r="Q181" s="2468">
        <f>IF(SUM(Q176:R180)=0,"",SUM(Q176:R180))</f>
        <v>1</v>
      </c>
      <c r="R181" s="2469"/>
      <c r="S181" s="676" t="s">
        <v>5</v>
      </c>
      <c r="T181" s="698"/>
      <c r="U181" s="698"/>
      <c r="V181" s="698"/>
      <c r="W181" s="698"/>
      <c r="X181" s="698"/>
      <c r="Y181" s="700"/>
      <c r="Z181" s="700"/>
      <c r="AA181" s="285"/>
      <c r="AB181" s="166"/>
      <c r="AC181" s="167"/>
      <c r="AD181" s="168"/>
    </row>
    <row r="182" spans="1:30" ht="13.5" customHeight="1">
      <c r="A182" s="872"/>
      <c r="B182" s="873"/>
      <c r="C182" s="874"/>
      <c r="D182" s="870"/>
      <c r="E182" s="1870"/>
      <c r="F182" s="25"/>
      <c r="G182" s="698"/>
      <c r="H182" s="698"/>
      <c r="I182" s="698"/>
      <c r="J182" s="698"/>
      <c r="K182" s="698"/>
      <c r="L182" s="698"/>
      <c r="M182" s="698"/>
      <c r="N182" s="698"/>
      <c r="O182" s="698"/>
      <c r="P182" s="698"/>
      <c r="Q182" s="335"/>
      <c r="R182" s="335"/>
      <c r="S182" s="698"/>
      <c r="T182" s="698"/>
      <c r="U182" s="698"/>
      <c r="V182" s="698"/>
      <c r="W182" s="698"/>
      <c r="X182" s="698"/>
      <c r="Y182" s="698"/>
      <c r="Z182" s="698"/>
      <c r="AA182" s="285"/>
      <c r="AB182" s="166"/>
      <c r="AC182" s="167"/>
      <c r="AD182" s="168"/>
    </row>
    <row r="183" spans="1:30" ht="13.5" customHeight="1">
      <c r="A183" s="872"/>
      <c r="B183" s="873"/>
      <c r="C183" s="874"/>
      <c r="D183" s="870"/>
      <c r="E183" s="1870"/>
      <c r="F183" s="25"/>
      <c r="G183" s="302" t="s">
        <v>831</v>
      </c>
      <c r="H183" s="698"/>
      <c r="I183" s="698"/>
      <c r="J183" s="698"/>
      <c r="K183" s="698"/>
      <c r="L183" s="698"/>
      <c r="M183" s="698"/>
      <c r="N183" s="698"/>
      <c r="O183" s="698"/>
      <c r="P183" s="698"/>
      <c r="Q183" s="698"/>
      <c r="R183" s="698"/>
      <c r="S183" s="698"/>
      <c r="T183" s="2477" t="s">
        <v>828</v>
      </c>
      <c r="U183" s="2477"/>
      <c r="V183" s="2477"/>
      <c r="W183" s="2477"/>
      <c r="X183" s="2477"/>
      <c r="Y183" s="2477"/>
      <c r="Z183" s="2477"/>
      <c r="AA183" s="2478"/>
      <c r="AB183" s="166"/>
      <c r="AC183" s="167"/>
      <c r="AD183" s="168"/>
    </row>
    <row r="184" spans="1:30" ht="13.5" customHeight="1">
      <c r="A184" s="872"/>
      <c r="B184" s="873"/>
      <c r="C184" s="874"/>
      <c r="D184" s="870"/>
      <c r="E184" s="1870"/>
      <c r="F184" s="25"/>
      <c r="G184" s="698"/>
      <c r="H184" s="2282" t="s">
        <v>638</v>
      </c>
      <c r="I184" s="2282"/>
      <c r="J184" s="2282"/>
      <c r="K184" s="2282"/>
      <c r="L184" s="2282"/>
      <c r="M184" s="2282"/>
      <c r="N184" s="2282"/>
      <c r="O184" s="2282"/>
      <c r="P184" s="2282"/>
      <c r="Q184" s="2280" t="str">
        <f>IF(勤務実績１!S3="","",勤務実績１!S3)</f>
        <v/>
      </c>
      <c r="R184" s="2281"/>
      <c r="S184" s="676" t="s">
        <v>5</v>
      </c>
      <c r="T184" s="2477"/>
      <c r="U184" s="2477"/>
      <c r="V184" s="2477"/>
      <c r="W184" s="2477"/>
      <c r="X184" s="2477"/>
      <c r="Y184" s="2477"/>
      <c r="Z184" s="2477"/>
      <c r="AA184" s="2478"/>
      <c r="AB184" s="166"/>
      <c r="AC184" s="167"/>
      <c r="AD184" s="168"/>
    </row>
    <row r="185" spans="1:30" ht="13.5" customHeight="1">
      <c r="A185" s="872"/>
      <c r="B185" s="873"/>
      <c r="C185" s="874"/>
      <c r="D185" s="870"/>
      <c r="E185" s="1870"/>
      <c r="F185" s="25"/>
      <c r="G185" s="698"/>
      <c r="H185" s="2282" t="s">
        <v>829</v>
      </c>
      <c r="I185" s="2282"/>
      <c r="J185" s="2282"/>
      <c r="K185" s="2282"/>
      <c r="L185" s="2282"/>
      <c r="M185" s="2282"/>
      <c r="N185" s="2282"/>
      <c r="O185" s="2282"/>
      <c r="P185" s="2282"/>
      <c r="Q185" s="2280" t="str">
        <f>勤務実績２!R3</f>
        <v/>
      </c>
      <c r="R185" s="2281"/>
      <c r="S185" s="676" t="s">
        <v>5</v>
      </c>
      <c r="T185" s="2477"/>
      <c r="U185" s="2477"/>
      <c r="V185" s="2477"/>
      <c r="W185" s="2477"/>
      <c r="X185" s="2477"/>
      <c r="Y185" s="2477"/>
      <c r="Z185" s="2477"/>
      <c r="AA185" s="2478"/>
      <c r="AB185" s="166"/>
      <c r="AC185" s="167"/>
      <c r="AD185" s="168"/>
    </row>
    <row r="186" spans="1:30" ht="13.5" customHeight="1">
      <c r="A186" s="872"/>
      <c r="B186" s="873"/>
      <c r="C186" s="874"/>
      <c r="D186" s="870"/>
      <c r="E186" s="1870"/>
      <c r="F186" s="25"/>
      <c r="G186" s="698"/>
      <c r="H186" s="2282" t="s">
        <v>109</v>
      </c>
      <c r="I186" s="2282"/>
      <c r="J186" s="2282"/>
      <c r="K186" s="2282"/>
      <c r="L186" s="2282"/>
      <c r="M186" s="2282"/>
      <c r="N186" s="2282"/>
      <c r="O186" s="2282"/>
      <c r="P186" s="2282"/>
      <c r="Q186" s="2280" t="str">
        <f>IF(SUM(Q184:R185)=0,"",SUM(Q184:R185))</f>
        <v/>
      </c>
      <c r="R186" s="2281"/>
      <c r="S186" s="676" t="s">
        <v>5</v>
      </c>
      <c r="T186" s="2477"/>
      <c r="U186" s="2477"/>
      <c r="V186" s="2477"/>
      <c r="W186" s="2477"/>
      <c r="X186" s="2477"/>
      <c r="Y186" s="2477"/>
      <c r="Z186" s="2477"/>
      <c r="AA186" s="2478"/>
      <c r="AB186" s="166"/>
      <c r="AC186" s="167"/>
      <c r="AD186" s="168"/>
    </row>
    <row r="187" spans="1:30" ht="13.5" customHeight="1">
      <c r="A187" s="872"/>
      <c r="B187" s="873"/>
      <c r="C187" s="874"/>
      <c r="D187" s="870"/>
      <c r="E187" s="1870"/>
      <c r="F187" s="25"/>
      <c r="G187" s="698"/>
      <c r="H187" s="698"/>
      <c r="I187" s="698"/>
      <c r="J187" s="698"/>
      <c r="K187" s="698"/>
      <c r="L187" s="698"/>
      <c r="M187" s="698"/>
      <c r="N187" s="698"/>
      <c r="O187" s="698"/>
      <c r="P187" s="698"/>
      <c r="Q187" s="700"/>
      <c r="R187" s="700"/>
      <c r="S187" s="700"/>
      <c r="T187" s="2477"/>
      <c r="U187" s="2477"/>
      <c r="V187" s="2477"/>
      <c r="W187" s="2477"/>
      <c r="X187" s="2477"/>
      <c r="Y187" s="2477"/>
      <c r="Z187" s="2477"/>
      <c r="AA187" s="2478"/>
      <c r="AB187" s="166"/>
      <c r="AC187" s="167"/>
      <c r="AD187" s="168"/>
    </row>
    <row r="188" spans="1:30" ht="13.5" customHeight="1">
      <c r="A188" s="872"/>
      <c r="B188" s="873"/>
      <c r="C188" s="874"/>
      <c r="D188" s="870"/>
      <c r="E188" s="1870"/>
      <c r="F188" s="25"/>
      <c r="G188" s="710"/>
      <c r="H188" s="710"/>
      <c r="I188" s="710"/>
      <c r="J188" s="710"/>
      <c r="K188" s="710"/>
      <c r="L188" s="710"/>
      <c r="M188" s="710"/>
      <c r="N188" s="710"/>
      <c r="O188" s="710"/>
      <c r="P188" s="710"/>
      <c r="Q188" s="710"/>
      <c r="R188" s="710"/>
      <c r="S188" s="710"/>
      <c r="T188" s="710"/>
      <c r="U188" s="710"/>
      <c r="V188" s="710"/>
      <c r="W188" s="710"/>
      <c r="X188" s="710"/>
      <c r="Y188" s="710"/>
      <c r="Z188" s="710"/>
      <c r="AA188" s="697"/>
      <c r="AB188" s="166"/>
      <c r="AC188" s="167"/>
      <c r="AD188" s="168"/>
    </row>
    <row r="189" spans="1:30" ht="13.5" customHeight="1">
      <c r="A189" s="1870"/>
      <c r="B189" s="2294"/>
      <c r="C189" s="2295"/>
      <c r="D189" s="1403"/>
      <c r="E189" s="1870" t="s">
        <v>878</v>
      </c>
      <c r="F189" s="25"/>
      <c r="G189" s="867"/>
      <c r="H189" s="867"/>
      <c r="I189" s="867"/>
      <c r="J189" s="867"/>
      <c r="K189" s="867"/>
      <c r="L189" s="867"/>
      <c r="M189" s="867"/>
      <c r="N189" s="867"/>
      <c r="O189" s="867"/>
      <c r="P189" s="867"/>
      <c r="Q189" s="867"/>
      <c r="R189" s="867"/>
      <c r="S189" s="867"/>
      <c r="T189" s="867"/>
      <c r="U189" s="867"/>
      <c r="V189" s="867"/>
      <c r="W189" s="867"/>
      <c r="X189" s="867"/>
      <c r="Y189" s="867"/>
      <c r="Z189" s="867"/>
      <c r="AA189" s="864"/>
      <c r="AB189" s="166"/>
      <c r="AC189" s="167"/>
      <c r="AD189" s="168"/>
    </row>
    <row r="190" spans="1:30" ht="13.5" customHeight="1">
      <c r="A190" s="1870"/>
      <c r="B190" s="2294"/>
      <c r="C190" s="2295"/>
      <c r="D190" s="1403"/>
      <c r="E190" s="1870"/>
      <c r="F190" s="25"/>
      <c r="G190" s="1893" t="s">
        <v>627</v>
      </c>
      <c r="H190" s="1893"/>
      <c r="I190" s="1893"/>
      <c r="J190" s="1893"/>
      <c r="K190" s="1893"/>
      <c r="L190" s="1893"/>
      <c r="M190" s="1893"/>
      <c r="N190" s="1893"/>
      <c r="O190" s="1893"/>
      <c r="P190" s="1893"/>
      <c r="Q190" s="1142" t="s">
        <v>832</v>
      </c>
      <c r="R190" s="1143"/>
      <c r="S190" s="1143"/>
      <c r="T190" s="1143"/>
      <c r="U190" s="1143"/>
      <c r="V190" s="1144"/>
      <c r="W190" s="863"/>
      <c r="X190" s="863"/>
      <c r="Y190" s="863"/>
      <c r="Z190" s="866"/>
      <c r="AA190" s="864"/>
      <c r="AB190" s="166"/>
      <c r="AC190" s="167"/>
      <c r="AD190" s="168"/>
    </row>
    <row r="191" spans="1:30" ht="13.5" customHeight="1" thickBot="1">
      <c r="A191" s="1870"/>
      <c r="B191" s="2294"/>
      <c r="C191" s="2295"/>
      <c r="D191" s="1403"/>
      <c r="E191" s="1870"/>
      <c r="F191" s="25"/>
      <c r="G191" s="865"/>
      <c r="H191" s="865"/>
      <c r="I191" s="865"/>
      <c r="J191" s="865"/>
      <c r="K191" s="865"/>
      <c r="L191" s="865"/>
      <c r="M191" s="865"/>
      <c r="N191" s="863"/>
      <c r="O191" s="863"/>
      <c r="P191" s="863"/>
      <c r="Q191" s="863"/>
      <c r="R191" s="863"/>
      <c r="S191" s="863"/>
      <c r="T191" s="863"/>
      <c r="U191" s="863"/>
      <c r="V191" s="863"/>
      <c r="W191" s="867"/>
      <c r="X191" s="867"/>
      <c r="Y191" s="867"/>
      <c r="Z191" s="867"/>
      <c r="AA191" s="864"/>
      <c r="AB191" s="166"/>
      <c r="AC191" s="167"/>
      <c r="AD191" s="168"/>
    </row>
    <row r="192" spans="1:30" ht="13.5" customHeight="1" thickBot="1">
      <c r="A192" s="1870"/>
      <c r="B192" s="883"/>
      <c r="C192" s="882"/>
      <c r="D192" s="1403"/>
      <c r="E192" s="869"/>
      <c r="F192" s="25"/>
      <c r="G192" s="865"/>
      <c r="H192" s="865"/>
      <c r="I192" s="865"/>
      <c r="J192" s="865"/>
      <c r="K192" s="865"/>
      <c r="L192" s="865"/>
      <c r="M192" s="865"/>
      <c r="N192" s="1609" t="s">
        <v>12</v>
      </c>
      <c r="O192" s="2476"/>
      <c r="P192" s="2463"/>
      <c r="Q192" s="2464"/>
      <c r="R192" s="2464"/>
      <c r="S192" s="2464"/>
      <c r="T192" s="2464"/>
      <c r="U192" s="2464"/>
      <c r="V192" s="2465"/>
      <c r="W192" s="867"/>
      <c r="X192" s="867"/>
      <c r="Y192" s="867"/>
      <c r="Z192" s="867"/>
      <c r="AA192" s="864"/>
      <c r="AB192" s="166"/>
      <c r="AC192" s="167"/>
      <c r="AD192" s="168"/>
    </row>
    <row r="193" spans="1:30" ht="13.5" customHeight="1" thickBot="1">
      <c r="A193" s="1870"/>
      <c r="B193" s="883"/>
      <c r="C193" s="882"/>
      <c r="D193" s="1403"/>
      <c r="E193" s="869"/>
      <c r="F193" s="25"/>
      <c r="G193" s="865"/>
      <c r="H193" s="865"/>
      <c r="I193" s="865"/>
      <c r="J193" s="865"/>
      <c r="K193" s="865"/>
      <c r="L193" s="865"/>
      <c r="M193" s="865"/>
      <c r="N193" s="863"/>
      <c r="O193" s="863"/>
      <c r="P193" s="863"/>
      <c r="Q193" s="863"/>
      <c r="R193" s="863"/>
      <c r="S193" s="863"/>
      <c r="T193" s="863"/>
      <c r="U193" s="863"/>
      <c r="V193" s="863"/>
      <c r="W193" s="867"/>
      <c r="X193" s="867"/>
      <c r="Y193" s="867"/>
      <c r="Z193" s="867"/>
      <c r="AA193" s="864"/>
      <c r="AB193" s="166"/>
      <c r="AC193" s="167"/>
      <c r="AD193" s="168"/>
    </row>
    <row r="194" spans="1:30" ht="13.5" customHeight="1" thickBot="1">
      <c r="A194" s="1870"/>
      <c r="B194" s="873"/>
      <c r="C194" s="2295"/>
      <c r="D194" s="1403"/>
      <c r="E194" s="1870" t="s">
        <v>879</v>
      </c>
      <c r="F194" s="25"/>
      <c r="G194" s="2338" t="s">
        <v>622</v>
      </c>
      <c r="H194" s="2339"/>
      <c r="I194" s="2339"/>
      <c r="J194" s="2339"/>
      <c r="K194" s="2339"/>
      <c r="L194" s="2339"/>
      <c r="M194" s="2339"/>
      <c r="N194" s="2339"/>
      <c r="O194" s="2339"/>
      <c r="P194" s="2339"/>
      <c r="Q194" s="2339"/>
      <c r="R194" s="2339"/>
      <c r="S194" s="2305">
        <f>管理運営!M49+管理運営!P49+管理運営!V49+管理運営!Y49</f>
        <v>0</v>
      </c>
      <c r="T194" s="2306"/>
      <c r="U194" s="2307"/>
      <c r="V194" s="178" t="s">
        <v>89</v>
      </c>
      <c r="W194" s="863"/>
      <c r="X194" s="863"/>
      <c r="Y194" s="867"/>
      <c r="Z194" s="867"/>
      <c r="AA194" s="864"/>
      <c r="AB194" s="166"/>
      <c r="AC194" s="167"/>
      <c r="AD194" s="168"/>
    </row>
    <row r="195" spans="1:30" ht="13.5" customHeight="1">
      <c r="A195" s="1870"/>
      <c r="B195" s="873"/>
      <c r="C195" s="2295"/>
      <c r="D195" s="1403"/>
      <c r="E195" s="1870"/>
      <c r="F195" s="25"/>
      <c r="G195" s="2283"/>
      <c r="H195" s="2284"/>
      <c r="I195" s="2479" t="s">
        <v>628</v>
      </c>
      <c r="J195" s="2480"/>
      <c r="K195" s="2480"/>
      <c r="L195" s="2480"/>
      <c r="M195" s="2480"/>
      <c r="N195" s="2480"/>
      <c r="O195" s="1621" t="s">
        <v>629</v>
      </c>
      <c r="P195" s="1622"/>
      <c r="Q195" s="1622"/>
      <c r="R195" s="1622"/>
      <c r="S195" s="179"/>
      <c r="T195" s="866"/>
      <c r="U195" s="866"/>
      <c r="V195" s="866"/>
      <c r="W195" s="863"/>
      <c r="X195" s="863"/>
      <c r="Y195" s="867"/>
      <c r="Z195" s="867"/>
      <c r="AA195" s="864"/>
      <c r="AB195" s="166"/>
      <c r="AC195" s="167"/>
      <c r="AD195" s="168"/>
    </row>
    <row r="196" spans="1:30" ht="13.5" customHeight="1">
      <c r="A196" s="1870"/>
      <c r="B196" s="873"/>
      <c r="C196" s="2295"/>
      <c r="D196" s="1403"/>
      <c r="E196" s="1870"/>
      <c r="F196" s="25"/>
      <c r="G196" s="2382"/>
      <c r="H196" s="2383"/>
      <c r="I196" s="2471" t="s">
        <v>630</v>
      </c>
      <c r="J196" s="2472"/>
      <c r="K196" s="2472"/>
      <c r="L196" s="2472"/>
      <c r="M196" s="2472"/>
      <c r="N196" s="2472"/>
      <c r="O196" s="1621" t="s">
        <v>631</v>
      </c>
      <c r="P196" s="1622"/>
      <c r="Q196" s="1622"/>
      <c r="R196" s="1622"/>
      <c r="S196" s="179"/>
      <c r="T196" s="866"/>
      <c r="U196" s="866"/>
      <c r="V196" s="866"/>
      <c r="W196" s="863"/>
      <c r="X196" s="863"/>
      <c r="Y196" s="867"/>
      <c r="Z196" s="867"/>
      <c r="AA196" s="864"/>
      <c r="AB196" s="166"/>
      <c r="AC196" s="167"/>
      <c r="AD196" s="168"/>
    </row>
    <row r="197" spans="1:30" ht="13.5" customHeight="1">
      <c r="A197" s="1870"/>
      <c r="B197" s="873"/>
      <c r="C197" s="2295"/>
      <c r="D197" s="1403"/>
      <c r="E197" s="1870"/>
      <c r="F197" s="25"/>
      <c r="G197" s="2382"/>
      <c r="H197" s="2383"/>
      <c r="I197" s="2285" t="s">
        <v>632</v>
      </c>
      <c r="J197" s="2286"/>
      <c r="K197" s="2286"/>
      <c r="L197" s="2286"/>
      <c r="M197" s="2286"/>
      <c r="N197" s="2286"/>
      <c r="O197" s="1621" t="s">
        <v>633</v>
      </c>
      <c r="P197" s="1622"/>
      <c r="Q197" s="1622"/>
      <c r="R197" s="1622"/>
      <c r="S197" s="179"/>
      <c r="T197" s="866"/>
      <c r="U197" s="866"/>
      <c r="V197" s="866"/>
      <c r="W197" s="867"/>
      <c r="X197" s="867"/>
      <c r="Y197" s="867"/>
      <c r="Z197" s="867"/>
      <c r="AA197" s="864"/>
      <c r="AB197" s="166"/>
      <c r="AC197" s="167"/>
      <c r="AD197" s="168"/>
    </row>
    <row r="198" spans="1:30" ht="9" customHeight="1">
      <c r="A198" s="1870"/>
      <c r="B198" s="873"/>
      <c r="C198" s="882"/>
      <c r="D198" s="1403"/>
      <c r="E198" s="869"/>
      <c r="F198" s="25"/>
      <c r="G198" s="867"/>
      <c r="H198" s="867"/>
      <c r="I198" s="867"/>
      <c r="J198" s="867"/>
      <c r="K198" s="867"/>
      <c r="L198" s="867"/>
      <c r="M198" s="867"/>
      <c r="N198" s="867"/>
      <c r="O198" s="866"/>
      <c r="P198" s="866"/>
      <c r="Q198" s="866"/>
      <c r="R198" s="866"/>
      <c r="S198" s="866"/>
      <c r="T198" s="863"/>
      <c r="U198" s="863"/>
      <c r="V198" s="863"/>
      <c r="W198" s="863"/>
      <c r="X198" s="863"/>
      <c r="Y198" s="867"/>
      <c r="Z198" s="867"/>
      <c r="AA198" s="864"/>
      <c r="AB198" s="166"/>
      <c r="AC198" s="167"/>
      <c r="AD198" s="168"/>
    </row>
    <row r="199" spans="1:30" ht="13.5" customHeight="1" thickBot="1">
      <c r="A199" s="1870"/>
      <c r="B199" s="873"/>
      <c r="C199" s="882"/>
      <c r="D199" s="1403"/>
      <c r="E199" s="869"/>
      <c r="F199" s="25"/>
      <c r="G199" s="2473" t="s">
        <v>634</v>
      </c>
      <c r="H199" s="2473"/>
      <c r="I199" s="2473"/>
      <c r="J199" s="1626"/>
      <c r="K199" s="1626"/>
      <c r="L199" s="2473"/>
      <c r="M199" s="867"/>
      <c r="N199" s="867"/>
      <c r="O199" s="866"/>
      <c r="P199" s="866"/>
      <c r="Q199" s="866"/>
      <c r="R199" s="866"/>
      <c r="S199" s="866"/>
      <c r="T199" s="863"/>
      <c r="U199" s="863"/>
      <c r="V199" s="863"/>
      <c r="W199" s="863"/>
      <c r="X199" s="863"/>
      <c r="Y199" s="867"/>
      <c r="Z199" s="867"/>
      <c r="AA199" s="864"/>
      <c r="AB199" s="166"/>
      <c r="AC199" s="167"/>
      <c r="AD199" s="168"/>
    </row>
    <row r="200" spans="1:30" ht="13.5" customHeight="1" thickBot="1">
      <c r="A200" s="1870"/>
      <c r="B200" s="873"/>
      <c r="C200" s="882"/>
      <c r="D200" s="1403"/>
      <c r="E200" s="869"/>
      <c r="F200" s="25"/>
      <c r="G200" s="2473" t="s">
        <v>26</v>
      </c>
      <c r="H200" s="2473"/>
      <c r="I200" s="1621"/>
      <c r="J200" s="2474"/>
      <c r="K200" s="2475"/>
      <c r="L200" s="180" t="s">
        <v>89</v>
      </c>
      <c r="M200" s="867"/>
      <c r="N200" s="867"/>
      <c r="O200" s="866"/>
      <c r="P200" s="863"/>
      <c r="Q200" s="863"/>
      <c r="R200" s="863"/>
      <c r="S200" s="863"/>
      <c r="T200" s="863"/>
      <c r="U200" s="863"/>
      <c r="V200" s="863"/>
      <c r="W200" s="863"/>
      <c r="X200" s="863"/>
      <c r="Y200" s="867"/>
      <c r="Z200" s="867"/>
      <c r="AA200" s="864"/>
      <c r="AB200" s="166"/>
      <c r="AC200" s="167"/>
      <c r="AD200" s="168"/>
    </row>
    <row r="201" spans="1:30" ht="13.5" customHeight="1" thickBot="1">
      <c r="A201" s="1870"/>
      <c r="B201" s="873"/>
      <c r="C201" s="882"/>
      <c r="D201" s="1403"/>
      <c r="E201" s="869"/>
      <c r="F201" s="25"/>
      <c r="G201" s="2473" t="s">
        <v>27</v>
      </c>
      <c r="H201" s="2473"/>
      <c r="I201" s="1621"/>
      <c r="J201" s="2474"/>
      <c r="K201" s="2475"/>
      <c r="L201" s="180" t="s">
        <v>89</v>
      </c>
      <c r="M201" s="867"/>
      <c r="N201" s="867"/>
      <c r="O201" s="866"/>
      <c r="P201" s="866"/>
      <c r="Q201" s="866"/>
      <c r="R201" s="866"/>
      <c r="S201" s="866"/>
      <c r="T201" s="866"/>
      <c r="U201" s="866"/>
      <c r="V201" s="866"/>
      <c r="W201" s="867"/>
      <c r="X201" s="867"/>
      <c r="Y201" s="867"/>
      <c r="Z201" s="867"/>
      <c r="AA201" s="864"/>
      <c r="AB201" s="166"/>
      <c r="AC201" s="167"/>
      <c r="AD201" s="168"/>
    </row>
    <row r="202" spans="1:30" ht="5.25" customHeight="1">
      <c r="A202" s="1870"/>
      <c r="B202" s="873"/>
      <c r="C202" s="882"/>
      <c r="D202" s="1403"/>
      <c r="E202" s="869"/>
      <c r="F202" s="25"/>
      <c r="G202" s="867"/>
      <c r="H202" s="867"/>
      <c r="I202" s="867"/>
      <c r="J202" s="867"/>
      <c r="K202" s="867"/>
      <c r="L202" s="867"/>
      <c r="M202" s="867"/>
      <c r="N202" s="867"/>
      <c r="O202" s="866"/>
      <c r="P202" s="866"/>
      <c r="Q202" s="866"/>
      <c r="R202" s="866"/>
      <c r="S202" s="866"/>
      <c r="T202" s="866"/>
      <c r="U202" s="866"/>
      <c r="V202" s="866"/>
      <c r="W202" s="867"/>
      <c r="X202" s="867"/>
      <c r="Y202" s="867"/>
      <c r="Z202" s="867"/>
      <c r="AA202" s="864"/>
      <c r="AB202" s="166"/>
      <c r="AC202" s="167"/>
      <c r="AD202" s="168"/>
    </row>
    <row r="203" spans="1:30">
      <c r="A203" s="1870"/>
      <c r="B203" s="873"/>
      <c r="C203" s="2295"/>
      <c r="D203" s="1403"/>
      <c r="E203" s="1870" t="s">
        <v>880</v>
      </c>
      <c r="F203" s="25"/>
      <c r="G203" s="867"/>
      <c r="H203" s="867"/>
      <c r="I203" s="867"/>
      <c r="J203" s="867"/>
      <c r="K203" s="867"/>
      <c r="L203" s="867"/>
      <c r="M203" s="867"/>
      <c r="N203" s="867"/>
      <c r="O203" s="867"/>
      <c r="P203" s="867"/>
      <c r="Q203" s="867"/>
      <c r="R203" s="867"/>
      <c r="S203" s="867"/>
      <c r="T203" s="867"/>
      <c r="U203" s="867"/>
      <c r="V203" s="867"/>
      <c r="W203" s="867"/>
      <c r="X203" s="867"/>
      <c r="Y203" s="867"/>
      <c r="Z203" s="867"/>
      <c r="AA203" s="864"/>
      <c r="AB203" s="166"/>
      <c r="AC203" s="167"/>
      <c r="AD203" s="168"/>
    </row>
    <row r="204" spans="1:30" ht="14.25" thickBot="1">
      <c r="A204" s="1870"/>
      <c r="B204" s="873"/>
      <c r="C204" s="2295"/>
      <c r="D204" s="1403"/>
      <c r="E204" s="1870"/>
      <c r="F204" s="25"/>
      <c r="G204" s="1631" t="s">
        <v>139</v>
      </c>
      <c r="H204" s="1614"/>
      <c r="I204" s="1614"/>
      <c r="J204" s="1614"/>
      <c r="K204" s="1614"/>
      <c r="L204" s="1614"/>
      <c r="M204" s="1614"/>
      <c r="N204" s="1614"/>
      <c r="O204" s="1614"/>
      <c r="P204" s="1614"/>
      <c r="Q204" s="1614"/>
      <c r="R204" s="1614"/>
      <c r="S204" s="1614"/>
      <c r="T204" s="1614"/>
      <c r="U204" s="1614"/>
      <c r="V204" s="1614"/>
      <c r="W204" s="1614"/>
      <c r="X204" s="1615"/>
      <c r="Y204" s="867"/>
      <c r="Z204" s="867"/>
      <c r="AA204" s="864"/>
      <c r="AB204" s="166"/>
      <c r="AC204" s="167"/>
      <c r="AD204" s="168"/>
    </row>
    <row r="205" spans="1:30" ht="13.5" customHeight="1" thickBot="1">
      <c r="A205" s="1870"/>
      <c r="B205" s="873"/>
      <c r="C205" s="2295"/>
      <c r="D205" s="1403"/>
      <c r="E205" s="1870"/>
      <c r="F205" s="25"/>
      <c r="G205" s="2382"/>
      <c r="H205" s="2383"/>
      <c r="I205" s="2338" t="s">
        <v>635</v>
      </c>
      <c r="J205" s="2339"/>
      <c r="K205" s="2339"/>
      <c r="L205" s="2339"/>
      <c r="M205" s="2339"/>
      <c r="N205" s="2340"/>
      <c r="O205" s="2448" t="s">
        <v>636</v>
      </c>
      <c r="P205" s="2449"/>
      <c r="Q205" s="2450"/>
      <c r="R205" s="181" t="s">
        <v>881</v>
      </c>
      <c r="S205" s="2463"/>
      <c r="T205" s="2464"/>
      <c r="U205" s="2464"/>
      <c r="V205" s="2464"/>
      <c r="W205" s="2464"/>
      <c r="X205" s="2465"/>
      <c r="Y205" s="867"/>
      <c r="Z205" s="867"/>
      <c r="AA205" s="864"/>
      <c r="AB205" s="166"/>
      <c r="AC205" s="167"/>
      <c r="AD205" s="168"/>
    </row>
    <row r="206" spans="1:30" ht="13.5" customHeight="1" thickBot="1">
      <c r="A206" s="1870"/>
      <c r="B206" s="873"/>
      <c r="C206" s="2295"/>
      <c r="D206" s="1403"/>
      <c r="E206" s="1870"/>
      <c r="F206" s="25"/>
      <c r="G206" s="2382"/>
      <c r="H206" s="2383"/>
      <c r="I206" s="2338" t="s">
        <v>68</v>
      </c>
      <c r="J206" s="2339"/>
      <c r="K206" s="2339"/>
      <c r="L206" s="2339"/>
      <c r="M206" s="2339"/>
      <c r="N206" s="2340"/>
      <c r="O206" s="2448" t="s">
        <v>637</v>
      </c>
      <c r="P206" s="2449"/>
      <c r="Q206" s="2450"/>
      <c r="R206" s="867" t="s">
        <v>881</v>
      </c>
      <c r="S206" s="2466"/>
      <c r="T206" s="2467"/>
      <c r="U206" s="169" t="s">
        <v>89</v>
      </c>
      <c r="V206" s="336"/>
      <c r="W206" s="867"/>
      <c r="X206" s="867"/>
      <c r="Y206" s="867"/>
      <c r="Z206" s="867"/>
      <c r="AA206" s="864"/>
      <c r="AB206" s="166"/>
      <c r="AC206" s="167"/>
      <c r="AD206" s="168"/>
    </row>
    <row r="207" spans="1:30" ht="13.5" customHeight="1" thickBot="1">
      <c r="A207" s="1870"/>
      <c r="B207" s="873"/>
      <c r="C207" s="2295"/>
      <c r="D207" s="1403"/>
      <c r="E207" s="1870"/>
      <c r="F207" s="25"/>
      <c r="G207" s="2382"/>
      <c r="H207" s="2383"/>
      <c r="I207" s="2338" t="s">
        <v>638</v>
      </c>
      <c r="J207" s="2339"/>
      <c r="K207" s="2339"/>
      <c r="L207" s="2339"/>
      <c r="M207" s="2339"/>
      <c r="N207" s="2340"/>
      <c r="O207" s="2448" t="s">
        <v>12</v>
      </c>
      <c r="P207" s="2449"/>
      <c r="Q207" s="2450"/>
      <c r="R207" s="867" t="s">
        <v>882</v>
      </c>
      <c r="S207" s="2463"/>
      <c r="T207" s="2464"/>
      <c r="U207" s="2464"/>
      <c r="V207" s="2464"/>
      <c r="W207" s="2464"/>
      <c r="X207" s="2465"/>
      <c r="Y207" s="867"/>
      <c r="Z207" s="867"/>
      <c r="AA207" s="864"/>
      <c r="AB207" s="166"/>
      <c r="AC207" s="167"/>
      <c r="AD207" s="168"/>
    </row>
    <row r="208" spans="1:30" ht="14.25" thickBot="1">
      <c r="A208" s="1870"/>
      <c r="B208" s="873"/>
      <c r="C208" s="2295"/>
      <c r="D208" s="1403"/>
      <c r="E208" s="1870"/>
      <c r="F208" s="25"/>
      <c r="G208" s="2382"/>
      <c r="H208" s="2383"/>
      <c r="I208" s="2338" t="s">
        <v>639</v>
      </c>
      <c r="J208" s="2339"/>
      <c r="K208" s="2339"/>
      <c r="L208" s="2339"/>
      <c r="M208" s="2339"/>
      <c r="N208" s="2340"/>
      <c r="O208" s="2448" t="s">
        <v>12</v>
      </c>
      <c r="P208" s="2449"/>
      <c r="Q208" s="2450"/>
      <c r="R208" s="867" t="s">
        <v>882</v>
      </c>
      <c r="S208" s="2463"/>
      <c r="T208" s="2464"/>
      <c r="U208" s="2464"/>
      <c r="V208" s="2464"/>
      <c r="W208" s="2464"/>
      <c r="X208" s="2465"/>
      <c r="Y208" s="867"/>
      <c r="Z208" s="867"/>
      <c r="AA208" s="864"/>
      <c r="AB208" s="166"/>
      <c r="AC208" s="167"/>
      <c r="AD208" s="168"/>
    </row>
    <row r="209" spans="1:30" ht="10.5" customHeight="1">
      <c r="A209" s="1870"/>
      <c r="B209" s="873"/>
      <c r="C209" s="2295"/>
      <c r="D209" s="1403"/>
      <c r="E209" s="1870"/>
      <c r="F209" s="25"/>
      <c r="G209" s="867"/>
      <c r="H209" s="867"/>
      <c r="I209" s="867"/>
      <c r="J209" s="867"/>
      <c r="K209" s="867"/>
      <c r="L209" s="867"/>
      <c r="M209" s="867"/>
      <c r="N209" s="867"/>
      <c r="O209" s="867"/>
      <c r="P209" s="867"/>
      <c r="Q209" s="867"/>
      <c r="R209" s="867"/>
      <c r="S209" s="867"/>
      <c r="T209" s="867"/>
      <c r="U209" s="867"/>
      <c r="V209" s="867"/>
      <c r="W209" s="867"/>
      <c r="X209" s="867"/>
      <c r="Y209" s="867"/>
      <c r="Z209" s="867"/>
      <c r="AA209" s="864"/>
      <c r="AB209" s="166"/>
      <c r="AC209" s="167"/>
      <c r="AD209" s="168"/>
    </row>
    <row r="210" spans="1:30" ht="15" customHeight="1">
      <c r="A210" s="1870"/>
      <c r="B210" s="873"/>
      <c r="C210" s="882"/>
      <c r="D210" s="1403"/>
      <c r="E210" s="869"/>
      <c r="F210" s="25"/>
      <c r="G210" s="1562"/>
      <c r="H210" s="1563"/>
      <c r="I210" s="1563"/>
      <c r="J210" s="1563"/>
      <c r="K210" s="1563"/>
      <c r="L210" s="1563"/>
      <c r="M210" s="1563"/>
      <c r="N210" s="1564"/>
      <c r="O210" s="1078" t="s">
        <v>102</v>
      </c>
      <c r="P210" s="1078"/>
      <c r="Q210" s="1078"/>
      <c r="R210" s="1078"/>
      <c r="S210" s="1078"/>
      <c r="T210" s="1078"/>
      <c r="U210" s="1078" t="s">
        <v>103</v>
      </c>
      <c r="V210" s="1078"/>
      <c r="W210" s="1078"/>
      <c r="X210" s="1078"/>
      <c r="Y210" s="1078"/>
      <c r="Z210" s="1078"/>
      <c r="AA210" s="864"/>
      <c r="AB210" s="166"/>
      <c r="AC210" s="167"/>
      <c r="AD210" s="168"/>
    </row>
    <row r="211" spans="1:30" ht="13.5" customHeight="1">
      <c r="A211" s="1870"/>
      <c r="B211" s="873"/>
      <c r="C211" s="2295"/>
      <c r="D211" s="1403"/>
      <c r="E211" s="1870" t="s">
        <v>883</v>
      </c>
      <c r="F211" s="25"/>
      <c r="G211" s="1565" t="s">
        <v>306</v>
      </c>
      <c r="H211" s="1566"/>
      <c r="I211" s="1566"/>
      <c r="J211" s="1566"/>
      <c r="K211" s="1567"/>
      <c r="L211" s="1031" t="s">
        <v>23</v>
      </c>
      <c r="M211" s="1032"/>
      <c r="N211" s="1033"/>
      <c r="O211" s="2454">
        <f>管理運営!P221</f>
        <v>0</v>
      </c>
      <c r="P211" s="2455"/>
      <c r="Q211" s="2455"/>
      <c r="R211" s="2455"/>
      <c r="S211" s="2455"/>
      <c r="T211" s="2456"/>
      <c r="U211" s="2454">
        <f>管理運営!V221</f>
        <v>0</v>
      </c>
      <c r="V211" s="2455"/>
      <c r="W211" s="2455"/>
      <c r="X211" s="2455"/>
      <c r="Y211" s="2455"/>
      <c r="Z211" s="2456"/>
      <c r="AA211" s="864"/>
      <c r="AB211" s="166"/>
      <c r="AC211" s="167"/>
      <c r="AD211" s="168"/>
    </row>
    <row r="212" spans="1:30" ht="13.5" customHeight="1">
      <c r="A212" s="1870"/>
      <c r="B212" s="873"/>
      <c r="C212" s="2295"/>
      <c r="D212" s="1403"/>
      <c r="E212" s="1870"/>
      <c r="F212" s="25"/>
      <c r="G212" s="1568"/>
      <c r="H212" s="1569"/>
      <c r="I212" s="1569"/>
      <c r="J212" s="1569"/>
      <c r="K212" s="1570"/>
      <c r="L212" s="1055"/>
      <c r="M212" s="1056"/>
      <c r="N212" s="1057"/>
      <c r="O212" s="2457"/>
      <c r="P212" s="2458"/>
      <c r="Q212" s="2458"/>
      <c r="R212" s="2458"/>
      <c r="S212" s="2458"/>
      <c r="T212" s="2459"/>
      <c r="U212" s="2457"/>
      <c r="V212" s="2458"/>
      <c r="W212" s="2458"/>
      <c r="X212" s="2458"/>
      <c r="Y212" s="2458"/>
      <c r="Z212" s="2459"/>
      <c r="AA212" s="864"/>
      <c r="AB212" s="166"/>
      <c r="AC212" s="167"/>
      <c r="AD212" s="168"/>
    </row>
    <row r="213" spans="1:30" ht="13.5" customHeight="1">
      <c r="A213" s="1870"/>
      <c r="B213" s="873"/>
      <c r="C213" s="2295"/>
      <c r="D213" s="1403"/>
      <c r="E213" s="1870"/>
      <c r="F213" s="25"/>
      <c r="G213" s="1568"/>
      <c r="H213" s="1569"/>
      <c r="I213" s="1569"/>
      <c r="J213" s="1569"/>
      <c r="K213" s="1570"/>
      <c r="L213" s="1031" t="s">
        <v>24</v>
      </c>
      <c r="M213" s="1032"/>
      <c r="N213" s="1033"/>
      <c r="O213" s="2454">
        <f>管理運営!P223</f>
        <v>0</v>
      </c>
      <c r="P213" s="2455"/>
      <c r="Q213" s="2455"/>
      <c r="R213" s="2455"/>
      <c r="S213" s="2455"/>
      <c r="T213" s="2455"/>
      <c r="U213" s="2454">
        <f>管理運営!V223</f>
        <v>0</v>
      </c>
      <c r="V213" s="2455"/>
      <c r="W213" s="2455"/>
      <c r="X213" s="2455"/>
      <c r="Y213" s="2455"/>
      <c r="Z213" s="2456"/>
      <c r="AA213" s="864"/>
      <c r="AB213" s="166"/>
      <c r="AC213" s="167"/>
      <c r="AD213" s="168"/>
    </row>
    <row r="214" spans="1:30" ht="13.5" customHeight="1">
      <c r="A214" s="1870"/>
      <c r="B214" s="873"/>
      <c r="C214" s="2295"/>
      <c r="D214" s="1403"/>
      <c r="E214" s="1870"/>
      <c r="F214" s="25"/>
      <c r="G214" s="1568"/>
      <c r="H214" s="1569"/>
      <c r="I214" s="1569"/>
      <c r="J214" s="1569"/>
      <c r="K214" s="1570"/>
      <c r="L214" s="1055"/>
      <c r="M214" s="1056"/>
      <c r="N214" s="1057"/>
      <c r="O214" s="2457"/>
      <c r="P214" s="2458"/>
      <c r="Q214" s="2458"/>
      <c r="R214" s="2458"/>
      <c r="S214" s="2458"/>
      <c r="T214" s="2458"/>
      <c r="U214" s="2457"/>
      <c r="V214" s="2458"/>
      <c r="W214" s="2458"/>
      <c r="X214" s="2458"/>
      <c r="Y214" s="2458"/>
      <c r="Z214" s="2459"/>
      <c r="AA214" s="864"/>
      <c r="AB214" s="166"/>
      <c r="AC214" s="167"/>
      <c r="AD214" s="168"/>
    </row>
    <row r="215" spans="1:30">
      <c r="A215" s="1870"/>
      <c r="B215" s="873"/>
      <c r="C215" s="874"/>
      <c r="D215" s="1403"/>
      <c r="E215" s="869"/>
      <c r="F215" s="25"/>
      <c r="G215" s="1568"/>
      <c r="H215" s="1569"/>
      <c r="I215" s="1569"/>
      <c r="J215" s="1569"/>
      <c r="K215" s="1570"/>
      <c r="L215" s="1031" t="s">
        <v>25</v>
      </c>
      <c r="M215" s="1032"/>
      <c r="N215" s="1033"/>
      <c r="O215" s="2454">
        <f>管理運営!P225</f>
        <v>0</v>
      </c>
      <c r="P215" s="2455"/>
      <c r="Q215" s="2455"/>
      <c r="R215" s="2455"/>
      <c r="S215" s="2455"/>
      <c r="T215" s="2455"/>
      <c r="U215" s="2454">
        <f>管理運営!V225</f>
        <v>0</v>
      </c>
      <c r="V215" s="2455"/>
      <c r="W215" s="2455"/>
      <c r="X215" s="2455"/>
      <c r="Y215" s="2455"/>
      <c r="Z215" s="2456"/>
      <c r="AA215" s="864"/>
      <c r="AB215" s="166"/>
      <c r="AC215" s="167"/>
      <c r="AD215" s="168"/>
    </row>
    <row r="216" spans="1:30" ht="13.5" customHeight="1">
      <c r="A216" s="877"/>
      <c r="B216" s="884"/>
      <c r="C216" s="871"/>
      <c r="D216" s="871"/>
      <c r="E216" s="877"/>
      <c r="F216" s="66"/>
      <c r="G216" s="1571"/>
      <c r="H216" s="1572"/>
      <c r="I216" s="1572"/>
      <c r="J216" s="1572"/>
      <c r="K216" s="1573"/>
      <c r="L216" s="1055"/>
      <c r="M216" s="1056"/>
      <c r="N216" s="1057"/>
      <c r="O216" s="2460"/>
      <c r="P216" s="2461"/>
      <c r="Q216" s="2461"/>
      <c r="R216" s="2461"/>
      <c r="S216" s="2461"/>
      <c r="T216" s="2461"/>
      <c r="U216" s="2460"/>
      <c r="V216" s="2461"/>
      <c r="W216" s="2461"/>
      <c r="X216" s="2461"/>
      <c r="Y216" s="2461"/>
      <c r="Z216" s="2462"/>
      <c r="AA216" s="886"/>
      <c r="AB216" s="170"/>
      <c r="AC216" s="171"/>
      <c r="AD216" s="172"/>
    </row>
    <row r="217" spans="1:30" ht="2.25" customHeight="1">
      <c r="A217" s="317"/>
      <c r="B217" s="318"/>
      <c r="C217" s="319"/>
      <c r="D217" s="317"/>
      <c r="E217" s="317"/>
      <c r="F217" s="320"/>
      <c r="G217" s="321"/>
      <c r="H217" s="321"/>
      <c r="I217" s="321"/>
      <c r="J217" s="321"/>
      <c r="K217" s="321"/>
      <c r="L217" s="291"/>
      <c r="M217" s="291"/>
      <c r="N217" s="291"/>
      <c r="O217" s="532"/>
      <c r="P217" s="532"/>
      <c r="Q217" s="532"/>
      <c r="R217" s="532"/>
      <c r="S217" s="532"/>
      <c r="T217" s="532"/>
      <c r="U217" s="532"/>
      <c r="V217" s="532"/>
      <c r="W217" s="532"/>
      <c r="X217" s="532"/>
      <c r="Y217" s="532"/>
      <c r="Z217" s="532"/>
      <c r="AA217" s="322"/>
      <c r="AB217" s="323"/>
      <c r="AC217" s="324"/>
      <c r="AD217" s="325"/>
    </row>
    <row r="218" spans="1:30" ht="13.5" customHeight="1">
      <c r="A218" s="641"/>
      <c r="B218" s="553"/>
      <c r="C218" s="554"/>
      <c r="D218" s="554"/>
      <c r="E218" s="641"/>
      <c r="F218" s="173"/>
      <c r="G218" s="174"/>
      <c r="H218" s="174"/>
      <c r="I218" s="174"/>
      <c r="J218" s="174"/>
      <c r="K218" s="174"/>
      <c r="L218" s="174"/>
      <c r="M218" s="174"/>
      <c r="N218" s="174"/>
      <c r="O218" s="174"/>
      <c r="P218" s="174"/>
      <c r="Q218" s="174"/>
      <c r="R218" s="174"/>
      <c r="S218" s="174"/>
      <c r="T218" s="174"/>
      <c r="U218" s="174"/>
      <c r="V218" s="174"/>
      <c r="W218" s="174"/>
      <c r="X218" s="174"/>
      <c r="Y218" s="174"/>
      <c r="Z218" s="174"/>
      <c r="AA218" s="30"/>
      <c r="AB218" s="175"/>
      <c r="AC218" s="176"/>
      <c r="AD218" s="177"/>
    </row>
    <row r="219" spans="1:30" ht="13.5" customHeight="1">
      <c r="A219" s="1870" t="s">
        <v>884</v>
      </c>
      <c r="B219" s="2294">
        <v>9</v>
      </c>
      <c r="C219" s="1403" t="s">
        <v>885</v>
      </c>
      <c r="D219" s="1265" t="s">
        <v>841</v>
      </c>
      <c r="E219" s="1870" t="s">
        <v>886</v>
      </c>
      <c r="F219" s="25"/>
      <c r="G219" s="1268" t="s">
        <v>71</v>
      </c>
      <c r="H219" s="1268"/>
      <c r="I219" s="1268"/>
      <c r="J219" s="1268"/>
      <c r="K219" s="1268"/>
      <c r="L219" s="1268"/>
      <c r="M219" s="1600"/>
      <c r="N219" s="1227" t="s">
        <v>640</v>
      </c>
      <c r="O219" s="1228"/>
      <c r="P219" s="1228"/>
      <c r="Q219" s="1228"/>
      <c r="R219" s="1228"/>
      <c r="S219" s="1228"/>
      <c r="T219" s="1228"/>
      <c r="U219" s="1228"/>
      <c r="V219" s="1972"/>
      <c r="W219" s="555"/>
      <c r="X219" s="555"/>
      <c r="Y219" s="555"/>
      <c r="Z219" s="555"/>
      <c r="AA219" s="538"/>
      <c r="AB219" s="2311" t="s">
        <v>849</v>
      </c>
      <c r="AC219" s="2312"/>
      <c r="AD219" s="2313"/>
    </row>
    <row r="220" spans="1:30" ht="13.5" customHeight="1">
      <c r="A220" s="1870"/>
      <c r="B220" s="2294"/>
      <c r="C220" s="1403"/>
      <c r="D220" s="1265"/>
      <c r="E220" s="1870"/>
      <c r="F220" s="25"/>
      <c r="G220" s="1268"/>
      <c r="H220" s="1268"/>
      <c r="I220" s="1268"/>
      <c r="J220" s="1268"/>
      <c r="K220" s="1268"/>
      <c r="L220" s="1268"/>
      <c r="M220" s="1600"/>
      <c r="N220" s="1231"/>
      <c r="O220" s="1232"/>
      <c r="P220" s="1232"/>
      <c r="Q220" s="1232"/>
      <c r="R220" s="1232"/>
      <c r="S220" s="1232"/>
      <c r="T220" s="1232"/>
      <c r="U220" s="1232"/>
      <c r="V220" s="1973"/>
      <c r="W220" s="555"/>
      <c r="X220" s="555"/>
      <c r="Y220" s="555"/>
      <c r="Z220" s="555"/>
      <c r="AA220" s="538"/>
      <c r="AB220" s="2311"/>
      <c r="AC220" s="2312"/>
      <c r="AD220" s="2313"/>
    </row>
    <row r="221" spans="1:30">
      <c r="A221" s="1870"/>
      <c r="B221" s="2294"/>
      <c r="C221" s="1403"/>
      <c r="D221" s="1265"/>
      <c r="E221" s="1870"/>
      <c r="F221" s="25"/>
      <c r="G221" s="525"/>
      <c r="H221" s="525"/>
      <c r="I221" s="525"/>
      <c r="J221" s="525"/>
      <c r="K221" s="525"/>
      <c r="L221" s="525"/>
      <c r="M221" s="525"/>
      <c r="N221" s="555" t="s">
        <v>641</v>
      </c>
      <c r="O221" s="555"/>
      <c r="P221" s="555"/>
      <c r="Q221" s="555"/>
      <c r="R221" s="555"/>
      <c r="S221" s="555"/>
      <c r="T221" s="555"/>
      <c r="U221" s="555"/>
      <c r="V221" s="555"/>
      <c r="W221" s="555"/>
      <c r="X221" s="555"/>
      <c r="Y221" s="555"/>
      <c r="Z221" s="555"/>
      <c r="AA221" s="538"/>
      <c r="AB221" s="2311"/>
      <c r="AC221" s="2312"/>
      <c r="AD221" s="2313"/>
    </row>
    <row r="222" spans="1:30" ht="13.5" customHeight="1">
      <c r="A222" s="1870"/>
      <c r="B222" s="2294"/>
      <c r="C222" s="1403"/>
      <c r="D222" s="1265"/>
      <c r="E222" s="1870"/>
      <c r="F222" s="25"/>
      <c r="G222" s="555"/>
      <c r="H222" s="555"/>
      <c r="I222" s="555"/>
      <c r="J222" s="555"/>
      <c r="K222" s="555"/>
      <c r="L222" s="555"/>
      <c r="M222" s="555"/>
      <c r="N222" s="555"/>
      <c r="O222" s="555"/>
      <c r="P222" s="555"/>
      <c r="Q222" s="555"/>
      <c r="R222" s="555"/>
      <c r="S222" s="555"/>
      <c r="T222" s="555"/>
      <c r="U222" s="555"/>
      <c r="V222" s="555"/>
      <c r="W222" s="555"/>
      <c r="X222" s="555"/>
      <c r="Y222" s="555"/>
      <c r="Z222" s="555"/>
      <c r="AA222" s="538"/>
      <c r="AB222" s="2311"/>
      <c r="AC222" s="2312"/>
      <c r="AD222" s="2313"/>
    </row>
    <row r="223" spans="1:30" ht="13.5" customHeight="1" thickBot="1">
      <c r="A223" s="1870"/>
      <c r="B223" s="2294"/>
      <c r="C223" s="1403"/>
      <c r="D223" s="1265"/>
      <c r="E223" s="1870" t="s">
        <v>887</v>
      </c>
      <c r="F223" s="25"/>
      <c r="G223" s="1631" t="s">
        <v>642</v>
      </c>
      <c r="H223" s="1614"/>
      <c r="I223" s="1614"/>
      <c r="J223" s="1614"/>
      <c r="K223" s="1614"/>
      <c r="L223" s="1614"/>
      <c r="M223" s="1614"/>
      <c r="N223" s="1614"/>
      <c r="O223" s="1614"/>
      <c r="P223" s="1614"/>
      <c r="Q223" s="1614"/>
      <c r="R223" s="1614"/>
      <c r="S223" s="1614"/>
      <c r="T223" s="1614"/>
      <c r="U223" s="1614"/>
      <c r="V223" s="1614"/>
      <c r="W223" s="1614"/>
      <c r="X223" s="1615"/>
      <c r="Y223" s="9"/>
      <c r="Z223" s="9"/>
      <c r="AA223" s="538"/>
      <c r="AB223" s="166"/>
      <c r="AC223" s="167"/>
      <c r="AD223" s="168"/>
    </row>
    <row r="224" spans="1:30" ht="13.5" customHeight="1" thickBot="1">
      <c r="A224" s="1870"/>
      <c r="B224" s="2294"/>
      <c r="C224" s="1403"/>
      <c r="D224" s="1265"/>
      <c r="E224" s="1870"/>
      <c r="F224" s="25"/>
      <c r="G224" s="2382"/>
      <c r="H224" s="2383"/>
      <c r="I224" s="2338" t="s">
        <v>643</v>
      </c>
      <c r="J224" s="2339"/>
      <c r="K224" s="2340"/>
      <c r="L224" s="2448" t="s">
        <v>12</v>
      </c>
      <c r="M224" s="2449"/>
      <c r="N224" s="2450"/>
      <c r="O224" s="181" t="s">
        <v>882</v>
      </c>
      <c r="P224" s="2451"/>
      <c r="Q224" s="2452"/>
      <c r="R224" s="2452"/>
      <c r="S224" s="2452"/>
      <c r="T224" s="2452"/>
      <c r="U224" s="2452"/>
      <c r="V224" s="2452"/>
      <c r="W224" s="2452"/>
      <c r="X224" s="2453"/>
      <c r="Y224" s="555"/>
      <c r="Z224" s="555"/>
      <c r="AA224" s="538"/>
      <c r="AB224" s="166"/>
      <c r="AC224" s="167"/>
      <c r="AD224" s="168"/>
    </row>
    <row r="225" spans="1:30" ht="13.5" customHeight="1" thickBot="1">
      <c r="A225" s="1870"/>
      <c r="B225" s="2294"/>
      <c r="C225" s="1403"/>
      <c r="D225" s="1265"/>
      <c r="E225" s="1870"/>
      <c r="F225" s="25"/>
      <c r="G225" s="2382"/>
      <c r="H225" s="2383"/>
      <c r="I225" s="2338" t="s">
        <v>644</v>
      </c>
      <c r="J225" s="2339"/>
      <c r="K225" s="2340"/>
      <c r="L225" s="2448" t="s">
        <v>12</v>
      </c>
      <c r="M225" s="2449"/>
      <c r="N225" s="2450"/>
      <c r="O225" s="181" t="s">
        <v>888</v>
      </c>
      <c r="P225" s="2451"/>
      <c r="Q225" s="2452"/>
      <c r="R225" s="2452"/>
      <c r="S225" s="2452"/>
      <c r="T225" s="2452"/>
      <c r="U225" s="2452"/>
      <c r="V225" s="2452"/>
      <c r="W225" s="2452"/>
      <c r="X225" s="2453"/>
      <c r="Y225" s="555"/>
      <c r="Z225" s="555"/>
      <c r="AA225" s="538"/>
      <c r="AB225" s="166"/>
      <c r="AC225" s="167"/>
      <c r="AD225" s="168"/>
    </row>
    <row r="226" spans="1:30" ht="13.5" customHeight="1">
      <c r="A226" s="1870"/>
      <c r="B226" s="2294"/>
      <c r="C226" s="1403"/>
      <c r="D226" s="1265"/>
      <c r="E226" s="1870"/>
      <c r="F226" s="25"/>
      <c r="G226" s="9"/>
      <c r="H226" s="9"/>
      <c r="I226" s="9"/>
      <c r="J226" s="9"/>
      <c r="K226" s="9"/>
      <c r="L226" s="9"/>
      <c r="M226" s="9"/>
      <c r="N226" s="9"/>
      <c r="O226" s="182"/>
      <c r="P226" s="9"/>
      <c r="Q226" s="9"/>
      <c r="R226" s="555"/>
      <c r="S226" s="555"/>
      <c r="T226" s="555"/>
      <c r="U226" s="555"/>
      <c r="V226" s="555"/>
      <c r="W226" s="555"/>
      <c r="X226" s="555"/>
      <c r="Y226" s="555"/>
      <c r="Z226" s="555"/>
      <c r="AA226" s="538"/>
      <c r="AB226" s="166"/>
      <c r="AC226" s="167"/>
      <c r="AD226" s="168"/>
    </row>
    <row r="227" spans="1:30" ht="13.5" customHeight="1">
      <c r="A227" s="1870"/>
      <c r="B227" s="2294"/>
      <c r="C227" s="1403"/>
      <c r="D227" s="1265"/>
      <c r="E227" s="1870"/>
      <c r="F227" s="25"/>
      <c r="G227" s="9"/>
      <c r="H227" s="9"/>
      <c r="I227" s="9"/>
      <c r="J227" s="9"/>
      <c r="K227" s="9"/>
      <c r="L227" s="9"/>
      <c r="M227" s="9"/>
      <c r="N227" s="9"/>
      <c r="O227" s="9"/>
      <c r="P227" s="9"/>
      <c r="Q227" s="9"/>
      <c r="R227" s="555"/>
      <c r="S227" s="555"/>
      <c r="T227" s="555"/>
      <c r="U227" s="555"/>
      <c r="V227" s="555"/>
      <c r="W227" s="555"/>
      <c r="X227" s="555"/>
      <c r="Y227" s="555"/>
      <c r="Z227" s="555"/>
      <c r="AA227" s="538"/>
      <c r="AB227" s="166"/>
      <c r="AC227" s="167"/>
      <c r="AD227" s="168"/>
    </row>
    <row r="228" spans="1:30">
      <c r="A228" s="1870"/>
      <c r="B228" s="2294"/>
      <c r="C228" s="1403"/>
      <c r="D228" s="1265"/>
      <c r="E228" s="1870"/>
      <c r="F228" s="25"/>
      <c r="G228" s="555"/>
      <c r="H228" s="555"/>
      <c r="I228" s="555"/>
      <c r="J228" s="555"/>
      <c r="K228" s="555"/>
      <c r="L228" s="555"/>
      <c r="M228" s="555"/>
      <c r="N228" s="555"/>
      <c r="O228" s="555"/>
      <c r="P228" s="555"/>
      <c r="Q228" s="555"/>
      <c r="R228" s="555"/>
      <c r="S228" s="555"/>
      <c r="T228" s="555"/>
      <c r="U228" s="555"/>
      <c r="V228" s="555"/>
      <c r="W228" s="555"/>
      <c r="X228" s="555"/>
      <c r="Y228" s="555"/>
      <c r="Z228" s="555"/>
      <c r="AA228" s="538"/>
      <c r="AB228" s="166"/>
      <c r="AC228" s="167"/>
      <c r="AD228" s="168"/>
    </row>
    <row r="229" spans="1:30">
      <c r="A229" s="872"/>
      <c r="B229" s="873"/>
      <c r="C229" s="874"/>
      <c r="D229" s="874"/>
      <c r="E229" s="1870"/>
      <c r="F229" s="25"/>
      <c r="G229" s="9"/>
      <c r="H229" s="9"/>
      <c r="I229" s="9"/>
      <c r="J229" s="9"/>
      <c r="K229" s="9"/>
      <c r="L229" s="9"/>
      <c r="M229" s="9"/>
      <c r="N229" s="9"/>
      <c r="O229" s="9"/>
      <c r="P229" s="9"/>
      <c r="Q229" s="9"/>
      <c r="R229" s="555"/>
      <c r="S229" s="555"/>
      <c r="T229" s="555"/>
      <c r="U229" s="555"/>
      <c r="V229" s="555"/>
      <c r="W229" s="555"/>
      <c r="X229" s="555"/>
      <c r="Y229" s="555"/>
      <c r="Z229" s="555"/>
      <c r="AA229" s="538"/>
      <c r="AB229" s="2311"/>
      <c r="AC229" s="2312"/>
      <c r="AD229" s="2313"/>
    </row>
    <row r="230" spans="1:30">
      <c r="A230" s="872"/>
      <c r="B230" s="873"/>
      <c r="C230" s="874"/>
      <c r="D230" s="874"/>
      <c r="E230" s="1870" t="s">
        <v>889</v>
      </c>
      <c r="F230" s="25"/>
      <c r="G230" s="1851" t="s">
        <v>645</v>
      </c>
      <c r="H230" s="1851"/>
      <c r="I230" s="1851"/>
      <c r="J230" s="1851"/>
      <c r="K230" s="1851"/>
      <c r="L230" s="1851"/>
      <c r="M230" s="1851"/>
      <c r="N230" s="2399"/>
      <c r="O230" s="1357" t="s">
        <v>199</v>
      </c>
      <c r="P230" s="1357"/>
      <c r="Q230" s="1357"/>
      <c r="R230" s="1357"/>
      <c r="S230" s="1357"/>
      <c r="Y230" s="555"/>
      <c r="Z230" s="555"/>
      <c r="AA230" s="538"/>
      <c r="AB230" s="2311"/>
      <c r="AC230" s="2312"/>
      <c r="AD230" s="2313"/>
    </row>
    <row r="231" spans="1:30">
      <c r="A231" s="872"/>
      <c r="B231" s="873"/>
      <c r="C231" s="874"/>
      <c r="D231" s="874"/>
      <c r="E231" s="1870"/>
      <c r="F231" s="25"/>
      <c r="G231" s="9"/>
      <c r="H231" s="9"/>
      <c r="I231" s="9"/>
      <c r="J231" s="9"/>
      <c r="K231" s="9"/>
      <c r="L231" s="9"/>
      <c r="M231" s="9"/>
      <c r="N231" s="9"/>
      <c r="O231" s="9"/>
      <c r="P231" s="9"/>
      <c r="Q231" s="9"/>
      <c r="R231" s="555"/>
      <c r="S231" s="555"/>
      <c r="T231" s="555"/>
      <c r="U231" s="555"/>
      <c r="V231" s="555"/>
      <c r="W231" s="555"/>
      <c r="X231" s="555"/>
      <c r="Y231" s="555"/>
      <c r="Z231" s="555"/>
      <c r="AA231" s="538"/>
      <c r="AB231" s="2311"/>
      <c r="AC231" s="2312"/>
      <c r="AD231" s="2313"/>
    </row>
    <row r="232" spans="1:30" ht="13.5" customHeight="1">
      <c r="A232" s="872"/>
      <c r="B232" s="873"/>
      <c r="C232" s="874"/>
      <c r="D232" s="874"/>
      <c r="E232" s="1870"/>
      <c r="F232" s="25"/>
      <c r="G232" s="555"/>
      <c r="H232" s="555"/>
      <c r="I232" s="555"/>
      <c r="J232" s="555"/>
      <c r="K232" s="555"/>
      <c r="L232" s="555"/>
      <c r="M232" s="555"/>
      <c r="N232" s="555"/>
      <c r="O232" s="555"/>
      <c r="P232" s="555"/>
      <c r="Q232" s="555"/>
      <c r="R232" s="555"/>
      <c r="S232" s="555"/>
      <c r="T232" s="555"/>
      <c r="U232" s="555"/>
      <c r="V232" s="555"/>
      <c r="W232" s="555"/>
      <c r="X232" s="555"/>
      <c r="Y232" s="555"/>
      <c r="Z232" s="555"/>
      <c r="AA232" s="538"/>
      <c r="AB232" s="2311"/>
      <c r="AC232" s="2312"/>
      <c r="AD232" s="2313"/>
    </row>
    <row r="233" spans="1:30">
      <c r="A233" s="872"/>
      <c r="B233" s="873"/>
      <c r="C233" s="874"/>
      <c r="D233" s="874"/>
      <c r="E233" s="1870"/>
      <c r="F233" s="25"/>
      <c r="G233" s="1851" t="s">
        <v>646</v>
      </c>
      <c r="H233" s="1851"/>
      <c r="I233" s="1851"/>
      <c r="J233" s="1851"/>
      <c r="K233" s="1851"/>
      <c r="L233" s="1851"/>
      <c r="M233" s="1851"/>
      <c r="N233" s="2399"/>
      <c r="O233" s="1357" t="s">
        <v>554</v>
      </c>
      <c r="P233" s="1357"/>
      <c r="Q233" s="1357"/>
      <c r="R233" s="1357"/>
      <c r="S233" s="1357"/>
      <c r="AA233" s="538"/>
      <c r="AB233" s="2311"/>
      <c r="AC233" s="2312"/>
      <c r="AD233" s="2313"/>
    </row>
    <row r="234" spans="1:30">
      <c r="A234" s="872"/>
      <c r="B234" s="873"/>
      <c r="C234" s="874"/>
      <c r="D234" s="874"/>
      <c r="E234" s="1870"/>
      <c r="F234" s="25"/>
      <c r="G234" s="9"/>
      <c r="H234" s="9"/>
      <c r="I234" s="9"/>
      <c r="J234" s="9"/>
      <c r="K234" s="9"/>
      <c r="L234" s="9"/>
      <c r="M234" s="9"/>
      <c r="N234" s="9"/>
      <c r="O234" s="9"/>
      <c r="P234" s="9"/>
      <c r="Q234" s="9"/>
      <c r="R234" s="555"/>
      <c r="S234" s="555"/>
      <c r="T234" s="555"/>
      <c r="U234" s="555"/>
      <c r="V234" s="555"/>
      <c r="W234" s="555"/>
      <c r="X234" s="555"/>
      <c r="Y234" s="555"/>
      <c r="Z234" s="555"/>
      <c r="AA234" s="538"/>
      <c r="AB234" s="166"/>
      <c r="AC234" s="167"/>
      <c r="AD234" s="168"/>
    </row>
    <row r="235" spans="1:30" ht="13.5" customHeight="1">
      <c r="A235" s="872"/>
      <c r="B235" s="873"/>
      <c r="C235" s="874"/>
      <c r="D235" s="874"/>
      <c r="E235" s="1870"/>
      <c r="F235" s="25"/>
      <c r="G235" s="555"/>
      <c r="H235" s="555"/>
      <c r="I235" s="555"/>
      <c r="J235" s="555"/>
      <c r="K235" s="555"/>
      <c r="L235" s="555"/>
      <c r="M235" s="555"/>
      <c r="N235" s="555"/>
      <c r="O235" s="555"/>
      <c r="P235" s="555"/>
      <c r="Q235" s="555"/>
      <c r="R235" s="555"/>
      <c r="S235" s="555"/>
      <c r="T235" s="555"/>
      <c r="U235" s="555"/>
      <c r="V235" s="555"/>
      <c r="W235" s="555"/>
      <c r="X235" s="555"/>
      <c r="Y235" s="555"/>
      <c r="Z235" s="555"/>
      <c r="AA235" s="538"/>
      <c r="AB235" s="166"/>
      <c r="AC235" s="167"/>
      <c r="AD235" s="168"/>
    </row>
    <row r="236" spans="1:30">
      <c r="A236" s="872"/>
      <c r="B236" s="873"/>
      <c r="C236" s="874"/>
      <c r="D236" s="874"/>
      <c r="E236" s="1870"/>
      <c r="F236" s="25"/>
      <c r="G236" s="1851" t="s">
        <v>647</v>
      </c>
      <c r="H236" s="1851"/>
      <c r="I236" s="1851"/>
      <c r="J236" s="1851"/>
      <c r="K236" s="1851"/>
      <c r="L236" s="1851"/>
      <c r="M236" s="1851"/>
      <c r="N236" s="2399"/>
      <c r="O236" s="1357" t="s">
        <v>554</v>
      </c>
      <c r="P236" s="1357"/>
      <c r="Q236" s="1357"/>
      <c r="R236" s="1357"/>
      <c r="S236" s="1357"/>
      <c r="T236" s="555"/>
      <c r="Z236" s="555"/>
      <c r="AA236" s="538"/>
      <c r="AB236" s="166"/>
      <c r="AC236" s="167"/>
      <c r="AD236" s="168"/>
    </row>
    <row r="237" spans="1:30">
      <c r="A237" s="872"/>
      <c r="B237" s="873"/>
      <c r="C237" s="874"/>
      <c r="D237" s="874"/>
      <c r="E237" s="1870"/>
      <c r="F237" s="25"/>
      <c r="R237" s="555"/>
      <c r="S237" s="555"/>
      <c r="T237" s="555"/>
      <c r="U237" s="555"/>
      <c r="V237" s="555"/>
      <c r="W237" s="555"/>
      <c r="X237" s="555"/>
      <c r="Y237" s="555"/>
      <c r="Z237" s="555"/>
      <c r="AA237" s="538"/>
      <c r="AB237" s="166"/>
      <c r="AC237" s="167"/>
      <c r="AD237" s="168"/>
    </row>
    <row r="238" spans="1:30">
      <c r="A238" s="872"/>
      <c r="B238" s="873"/>
      <c r="C238" s="874"/>
      <c r="D238" s="874"/>
      <c r="E238" s="1870"/>
      <c r="F238" s="25"/>
      <c r="G238" s="555"/>
      <c r="H238" s="555"/>
      <c r="I238" s="555"/>
      <c r="J238" s="555"/>
      <c r="K238" s="555"/>
      <c r="L238" s="555"/>
      <c r="M238" s="555"/>
      <c r="N238" s="555"/>
      <c r="O238" s="555"/>
      <c r="P238" s="555"/>
      <c r="Q238" s="555"/>
      <c r="R238" s="555"/>
      <c r="S238" s="555"/>
      <c r="T238" s="555"/>
      <c r="U238" s="555"/>
      <c r="V238" s="555"/>
      <c r="W238" s="555"/>
      <c r="X238" s="555"/>
      <c r="Y238" s="555"/>
      <c r="Z238" s="555"/>
      <c r="AA238" s="538"/>
      <c r="AB238" s="166"/>
      <c r="AC238" s="167"/>
      <c r="AD238" s="168"/>
    </row>
    <row r="239" spans="1:30" ht="13.5" customHeight="1">
      <c r="A239" s="879"/>
      <c r="B239" s="868"/>
      <c r="C239" s="283"/>
      <c r="D239" s="283"/>
      <c r="E239" s="2043" t="s">
        <v>890</v>
      </c>
      <c r="F239" s="276"/>
      <c r="G239" s="534"/>
      <c r="H239" s="534"/>
      <c r="I239" s="534"/>
      <c r="J239" s="534"/>
      <c r="K239" s="534"/>
      <c r="L239" s="534"/>
      <c r="M239" s="534"/>
      <c r="N239" s="534"/>
      <c r="O239" s="534"/>
      <c r="P239" s="534"/>
      <c r="Q239" s="534"/>
      <c r="R239" s="534"/>
      <c r="S239" s="534"/>
      <c r="T239" s="534"/>
      <c r="U239" s="534"/>
      <c r="V239" s="534"/>
      <c r="W239" s="534"/>
      <c r="X239" s="534"/>
      <c r="Y239" s="534"/>
      <c r="Z239" s="534"/>
      <c r="AA239" s="285"/>
      <c r="AB239" s="314"/>
      <c r="AC239" s="315"/>
      <c r="AD239" s="316"/>
    </row>
    <row r="240" spans="1:30">
      <c r="A240" s="879"/>
      <c r="B240" s="868"/>
      <c r="C240" s="283"/>
      <c r="D240" s="283"/>
      <c r="E240" s="2043"/>
      <c r="F240" s="276"/>
      <c r="G240" s="535"/>
      <c r="H240" s="535"/>
      <c r="I240" s="535"/>
      <c r="J240" s="535"/>
      <c r="K240" s="535"/>
      <c r="L240" s="535"/>
      <c r="M240" s="535"/>
      <c r="N240" s="535"/>
      <c r="O240" s="535"/>
      <c r="P240" s="535"/>
      <c r="Q240" s="535"/>
      <c r="R240" s="535"/>
      <c r="S240" s="535"/>
      <c r="T240" s="535"/>
      <c r="U240" s="535"/>
      <c r="V240" s="535"/>
      <c r="W240" s="535"/>
      <c r="X240" s="535"/>
      <c r="Y240" s="535"/>
      <c r="Z240" s="535"/>
      <c r="AA240" s="285"/>
      <c r="AB240" s="314"/>
      <c r="AC240" s="315"/>
      <c r="AD240" s="316"/>
    </row>
    <row r="241" spans="1:30" ht="14.25" customHeight="1">
      <c r="A241" s="879"/>
      <c r="B241" s="868"/>
      <c r="C241" s="283"/>
      <c r="D241" s="885"/>
      <c r="E241" s="2043"/>
      <c r="F241" s="276"/>
      <c r="G241" s="535"/>
      <c r="H241" s="535"/>
      <c r="I241" s="535"/>
      <c r="J241" s="535"/>
      <c r="K241" s="535"/>
      <c r="L241" s="535"/>
      <c r="M241" s="535"/>
      <c r="N241" s="535"/>
      <c r="O241" s="535"/>
      <c r="P241" s="535"/>
      <c r="Q241" s="535"/>
      <c r="R241" s="535"/>
      <c r="S241" s="535"/>
      <c r="T241" s="535"/>
      <c r="U241" s="535"/>
      <c r="V241" s="535"/>
      <c r="W241" s="535"/>
      <c r="X241" s="535"/>
      <c r="Y241" s="535"/>
      <c r="Z241" s="535"/>
      <c r="AA241" s="285"/>
      <c r="AB241" s="314"/>
      <c r="AC241" s="315"/>
      <c r="AD241" s="316"/>
    </row>
    <row r="242" spans="1:30" ht="14.25" customHeight="1">
      <c r="A242" s="872"/>
      <c r="B242" s="873"/>
      <c r="C242" s="874"/>
      <c r="D242" s="870"/>
      <c r="E242" s="2043"/>
      <c r="F242" s="25"/>
      <c r="G242" s="555"/>
      <c r="H242" s="555"/>
      <c r="I242" s="555"/>
      <c r="J242" s="555"/>
      <c r="K242" s="555"/>
      <c r="L242" s="555"/>
      <c r="M242" s="555"/>
      <c r="N242" s="555"/>
      <c r="O242" s="555"/>
      <c r="P242" s="555"/>
      <c r="Q242" s="555"/>
      <c r="R242" s="555"/>
      <c r="S242" s="555"/>
      <c r="T242" s="555"/>
      <c r="U242" s="555"/>
      <c r="V242" s="555"/>
      <c r="W242" s="555"/>
      <c r="X242" s="555"/>
      <c r="Y242" s="555"/>
      <c r="Z242" s="555"/>
      <c r="AA242" s="538"/>
      <c r="AB242" s="166"/>
      <c r="AC242" s="167"/>
      <c r="AD242" s="168"/>
    </row>
    <row r="243" spans="1:30">
      <c r="A243" s="872"/>
      <c r="B243" s="873"/>
      <c r="C243" s="874"/>
      <c r="D243" s="870"/>
      <c r="E243" s="2043"/>
      <c r="F243" s="25"/>
      <c r="G243" s="555"/>
      <c r="H243" s="555"/>
      <c r="I243" s="555"/>
      <c r="J243" s="555"/>
      <c r="K243" s="555"/>
      <c r="L243" s="555"/>
      <c r="M243" s="555"/>
      <c r="N243" s="555"/>
      <c r="O243" s="555"/>
      <c r="P243" s="555"/>
      <c r="Q243" s="555"/>
      <c r="R243" s="555"/>
      <c r="S243" s="555"/>
      <c r="T243" s="555"/>
      <c r="U243" s="555"/>
      <c r="V243" s="555"/>
      <c r="W243" s="555"/>
      <c r="X243" s="555"/>
      <c r="Y243" s="555"/>
      <c r="Z243" s="555"/>
      <c r="AA243" s="538"/>
      <c r="AB243" s="166"/>
      <c r="AC243" s="167"/>
      <c r="AD243" s="168"/>
    </row>
    <row r="244" spans="1:30">
      <c r="A244" s="872"/>
      <c r="B244" s="873"/>
      <c r="C244" s="874"/>
      <c r="D244" s="874"/>
      <c r="E244" s="2043"/>
      <c r="F244" s="25"/>
      <c r="G244" s="555"/>
      <c r="H244" s="555"/>
      <c r="I244" s="555"/>
      <c r="J244" s="555"/>
      <c r="K244" s="555"/>
      <c r="L244" s="555"/>
      <c r="M244" s="555"/>
      <c r="N244" s="555"/>
      <c r="O244" s="555"/>
      <c r="P244" s="555"/>
      <c r="Q244" s="555"/>
      <c r="R244" s="555"/>
      <c r="S244" s="555"/>
      <c r="T244" s="555"/>
      <c r="U244" s="555"/>
      <c r="V244" s="555"/>
      <c r="W244" s="555"/>
      <c r="X244" s="555"/>
      <c r="Y244" s="555"/>
      <c r="Z244" s="555"/>
      <c r="AA244" s="538"/>
      <c r="AB244" s="183"/>
      <c r="AC244" s="184"/>
      <c r="AD244" s="185"/>
    </row>
    <row r="245" spans="1:30" ht="13.5" customHeight="1">
      <c r="A245" s="872"/>
      <c r="B245" s="873"/>
      <c r="C245" s="874"/>
      <c r="D245" s="874"/>
      <c r="E245" s="2043"/>
      <c r="F245" s="25"/>
      <c r="G245" s="555"/>
      <c r="H245" s="555"/>
      <c r="I245" s="555"/>
      <c r="J245" s="555"/>
      <c r="K245" s="555"/>
      <c r="L245" s="555"/>
      <c r="M245" s="555"/>
      <c r="N245" s="555"/>
      <c r="O245" s="555"/>
      <c r="P245" s="555"/>
      <c r="Q245" s="555"/>
      <c r="R245" s="555"/>
      <c r="S245" s="555"/>
      <c r="T245" s="555"/>
      <c r="U245" s="555"/>
      <c r="V245" s="555"/>
      <c r="W245" s="555"/>
      <c r="X245" s="555"/>
      <c r="Y245" s="555"/>
      <c r="Z245" s="555"/>
      <c r="AA245" s="538"/>
      <c r="AB245" s="183"/>
      <c r="AC245" s="184"/>
      <c r="AD245" s="185"/>
    </row>
    <row r="246" spans="1:30" ht="13.5" customHeight="1">
      <c r="A246" s="869"/>
      <c r="B246" s="883"/>
      <c r="C246" s="870"/>
      <c r="D246" s="870"/>
      <c r="E246" s="869"/>
      <c r="F246" s="25"/>
      <c r="G246" s="555"/>
      <c r="H246" s="555"/>
      <c r="I246" s="555"/>
      <c r="J246" s="555"/>
      <c r="K246" s="555"/>
      <c r="L246" s="555"/>
      <c r="M246" s="555"/>
      <c r="N246" s="555"/>
      <c r="O246" s="555"/>
      <c r="P246" s="555"/>
      <c r="Q246" s="555"/>
      <c r="R246" s="555"/>
      <c r="S246" s="555"/>
      <c r="T246" s="555"/>
      <c r="U246" s="555"/>
      <c r="V246" s="555"/>
      <c r="W246" s="555"/>
      <c r="X246" s="555"/>
      <c r="Y246" s="555"/>
      <c r="Z246" s="555"/>
      <c r="AA246" s="538"/>
      <c r="AB246" s="183"/>
      <c r="AC246" s="184"/>
      <c r="AD246" s="185"/>
    </row>
    <row r="247" spans="1:30" ht="13.5" customHeight="1">
      <c r="A247" s="872"/>
      <c r="B247" s="2294">
        <v>10</v>
      </c>
      <c r="C247" s="1403" t="s">
        <v>891</v>
      </c>
      <c r="D247" s="1265" t="s">
        <v>844</v>
      </c>
      <c r="E247" s="1870" t="s">
        <v>1352</v>
      </c>
      <c r="F247" s="25"/>
      <c r="G247" s="1268" t="s">
        <v>71</v>
      </c>
      <c r="H247" s="1268"/>
      <c r="I247" s="1268"/>
      <c r="J247" s="1268"/>
      <c r="K247" s="1268"/>
      <c r="L247" s="1268"/>
      <c r="M247" s="1600"/>
      <c r="N247" s="1227" t="s">
        <v>640</v>
      </c>
      <c r="O247" s="1228"/>
      <c r="P247" s="1228"/>
      <c r="Q247" s="1228"/>
      <c r="R247" s="1228"/>
      <c r="S247" s="1228"/>
      <c r="T247" s="1228"/>
      <c r="U247" s="1228"/>
      <c r="V247" s="1972"/>
      <c r="W247" s="555"/>
      <c r="X247" s="555"/>
      <c r="Y247" s="555"/>
      <c r="Z247" s="555"/>
      <c r="AA247" s="538"/>
      <c r="AB247" s="2311" t="s">
        <v>849</v>
      </c>
      <c r="AC247" s="2312"/>
      <c r="AD247" s="2313"/>
    </row>
    <row r="248" spans="1:30">
      <c r="A248" s="872"/>
      <c r="B248" s="2294"/>
      <c r="C248" s="1403"/>
      <c r="D248" s="1265"/>
      <c r="E248" s="1870"/>
      <c r="F248" s="25"/>
      <c r="G248" s="1268"/>
      <c r="H248" s="1268"/>
      <c r="I248" s="1268"/>
      <c r="J248" s="1268"/>
      <c r="K248" s="1268"/>
      <c r="L248" s="1268"/>
      <c r="M248" s="1600"/>
      <c r="N248" s="1231"/>
      <c r="O248" s="1232"/>
      <c r="P248" s="1232"/>
      <c r="Q248" s="1232"/>
      <c r="R248" s="1232"/>
      <c r="S248" s="1232"/>
      <c r="T248" s="1232"/>
      <c r="U248" s="1232"/>
      <c r="V248" s="1973"/>
      <c r="W248" s="555"/>
      <c r="X248" s="555"/>
      <c r="Y248" s="555"/>
      <c r="Z248" s="555"/>
      <c r="AA248" s="538"/>
      <c r="AB248" s="2311"/>
      <c r="AC248" s="2312"/>
      <c r="AD248" s="2313"/>
    </row>
    <row r="249" spans="1:30" ht="13.5" customHeight="1">
      <c r="A249" s="872"/>
      <c r="B249" s="2294"/>
      <c r="C249" s="1403"/>
      <c r="D249" s="1265"/>
      <c r="E249" s="1870"/>
      <c r="F249" s="25"/>
      <c r="G249" s="555"/>
      <c r="H249" s="555"/>
      <c r="I249" s="555"/>
      <c r="J249" s="555"/>
      <c r="K249" s="555"/>
      <c r="L249" s="555"/>
      <c r="M249" s="555"/>
      <c r="N249" s="555" t="s">
        <v>641</v>
      </c>
      <c r="O249" s="555"/>
      <c r="P249" s="555"/>
      <c r="Q249" s="555"/>
      <c r="R249" s="555"/>
      <c r="S249" s="555"/>
      <c r="T249" s="555"/>
      <c r="U249" s="555"/>
      <c r="V249" s="555"/>
      <c r="W249" s="555"/>
      <c r="X249" s="555"/>
      <c r="Y249" s="555"/>
      <c r="Z249" s="555"/>
      <c r="AA249" s="538"/>
      <c r="AB249" s="2311"/>
      <c r="AC249" s="2312"/>
      <c r="AD249" s="2313"/>
    </row>
    <row r="250" spans="1:30" ht="13.5" customHeight="1">
      <c r="A250" s="872"/>
      <c r="B250" s="2294"/>
      <c r="C250" s="1403"/>
      <c r="D250" s="874"/>
      <c r="E250" s="1870"/>
      <c r="F250" s="25"/>
      <c r="G250" s="555"/>
      <c r="H250" s="555"/>
      <c r="I250" s="555"/>
      <c r="J250" s="555"/>
      <c r="K250" s="555"/>
      <c r="L250" s="555"/>
      <c r="M250" s="555"/>
      <c r="N250" s="555"/>
      <c r="O250" s="555"/>
      <c r="P250" s="555"/>
      <c r="Q250" s="555"/>
      <c r="R250" s="555"/>
      <c r="S250" s="555"/>
      <c r="T250" s="555"/>
      <c r="U250" s="555"/>
      <c r="V250" s="555"/>
      <c r="W250" s="555"/>
      <c r="X250" s="555"/>
      <c r="Y250" s="555"/>
      <c r="Z250" s="555"/>
      <c r="AA250" s="538"/>
      <c r="AB250" s="540"/>
      <c r="AC250" s="541"/>
      <c r="AD250" s="542"/>
    </row>
    <row r="251" spans="1:30">
      <c r="A251" s="872"/>
      <c r="B251" s="2294"/>
      <c r="C251" s="1403"/>
      <c r="D251" s="874"/>
      <c r="E251" s="1870"/>
      <c r="F251" s="25"/>
      <c r="G251" s="1156" t="s">
        <v>892</v>
      </c>
      <c r="H251" s="1157"/>
      <c r="I251" s="1157"/>
      <c r="J251" s="1157"/>
      <c r="K251" s="1157"/>
      <c r="L251" s="1157"/>
      <c r="M251" s="1157"/>
      <c r="N251" s="1157"/>
      <c r="O251" s="1157"/>
      <c r="P251" s="1157"/>
      <c r="Q251" s="1157"/>
      <c r="R251" s="1157"/>
      <c r="S251" s="1157"/>
      <c r="T251" s="1157"/>
      <c r="U251" s="1157"/>
      <c r="V251" s="1157"/>
      <c r="W251" s="1158"/>
      <c r="AA251" s="538"/>
      <c r="AB251" s="547"/>
      <c r="AC251" s="548"/>
      <c r="AD251" s="549"/>
    </row>
    <row r="252" spans="1:30" ht="14.25" thickBot="1">
      <c r="A252" s="872"/>
      <c r="B252" s="2294"/>
      <c r="C252" s="1403"/>
      <c r="D252" s="874"/>
      <c r="E252" s="1870"/>
      <c r="F252" s="25"/>
      <c r="G252" s="2446"/>
      <c r="H252" s="1630"/>
      <c r="I252" s="1630"/>
      <c r="J252" s="1630"/>
      <c r="K252" s="1630"/>
      <c r="L252" s="1630"/>
      <c r="M252" s="1630"/>
      <c r="N252" s="1630"/>
      <c r="O252" s="1630"/>
      <c r="P252" s="1630"/>
      <c r="Q252" s="1630"/>
      <c r="R252" s="1630"/>
      <c r="S252" s="1630"/>
      <c r="T252" s="1630"/>
      <c r="U252" s="1630"/>
      <c r="V252" s="1630"/>
      <c r="W252" s="2447"/>
      <c r="AA252" s="538"/>
      <c r="AB252" s="547"/>
      <c r="AC252" s="548"/>
      <c r="AD252" s="549"/>
    </row>
    <row r="253" spans="1:30" ht="14.25" thickBot="1">
      <c r="A253" s="872"/>
      <c r="B253" s="2294"/>
      <c r="C253" s="1403"/>
      <c r="D253" s="874"/>
      <c r="E253" s="1870"/>
      <c r="F253" s="25"/>
      <c r="G253" s="2372"/>
      <c r="H253" s="2372"/>
      <c r="I253" s="2285" t="s">
        <v>893</v>
      </c>
      <c r="J253" s="2286"/>
      <c r="K253" s="2286"/>
      <c r="L253" s="2286"/>
      <c r="M253" s="2286"/>
      <c r="N253" s="2286"/>
      <c r="O253" s="2287"/>
      <c r="P253" s="2448" t="s">
        <v>648</v>
      </c>
      <c r="Q253" s="2449"/>
      <c r="R253" s="2450"/>
      <c r="S253" s="186" t="s">
        <v>882</v>
      </c>
      <c r="T253" s="2305">
        <f>管理運営!J49+管理運営!M49+管理運営!S49+管理運営!V49</f>
        <v>0</v>
      </c>
      <c r="U253" s="2306"/>
      <c r="V253" s="2307"/>
      <c r="W253" s="187" t="s">
        <v>89</v>
      </c>
      <c r="AA253" s="538"/>
      <c r="AB253" s="547"/>
      <c r="AC253" s="548"/>
      <c r="AD253" s="549"/>
    </row>
    <row r="254" spans="1:30">
      <c r="A254" s="872"/>
      <c r="B254" s="883"/>
      <c r="C254" s="870"/>
      <c r="D254" s="874"/>
      <c r="E254" s="869"/>
      <c r="F254" s="25"/>
      <c r="AA254" s="538"/>
      <c r="AB254" s="547"/>
      <c r="AC254" s="548"/>
      <c r="AD254" s="549"/>
    </row>
    <row r="255" spans="1:30" ht="34.5" customHeight="1">
      <c r="A255" s="880"/>
      <c r="B255" s="884"/>
      <c r="C255" s="871"/>
      <c r="D255" s="871"/>
      <c r="E255" s="877"/>
      <c r="F255" s="66"/>
      <c r="G255" s="169"/>
      <c r="H255" s="169"/>
      <c r="I255" s="169"/>
      <c r="J255" s="169"/>
      <c r="K255" s="169"/>
      <c r="L255" s="169"/>
      <c r="M255" s="169"/>
      <c r="N255" s="169"/>
      <c r="O255" s="169"/>
      <c r="P255" s="169"/>
      <c r="Q255" s="169"/>
      <c r="R255" s="169"/>
      <c r="S255" s="169"/>
      <c r="T255" s="169"/>
      <c r="U255" s="169"/>
      <c r="V255" s="169"/>
      <c r="W255" s="169"/>
      <c r="X255" s="169"/>
      <c r="Y255" s="169"/>
      <c r="Z255" s="169"/>
      <c r="AA255" s="34"/>
      <c r="AB255" s="170"/>
      <c r="AC255" s="171"/>
      <c r="AD255" s="172"/>
    </row>
    <row r="256" spans="1:30" ht="6" customHeight="1">
      <c r="A256" s="881"/>
      <c r="B256" s="553"/>
      <c r="C256" s="554"/>
      <c r="D256" s="554"/>
      <c r="E256" s="641"/>
      <c r="F256" s="173"/>
      <c r="G256" s="174"/>
      <c r="H256" s="174"/>
      <c r="I256" s="174"/>
      <c r="J256" s="174"/>
      <c r="K256" s="174"/>
      <c r="L256" s="174"/>
      <c r="M256" s="174"/>
      <c r="N256" s="174"/>
      <c r="O256" s="174"/>
      <c r="P256" s="174"/>
      <c r="Q256" s="174"/>
      <c r="R256" s="174"/>
      <c r="S256" s="174"/>
      <c r="T256" s="174"/>
      <c r="U256" s="174"/>
      <c r="V256" s="174"/>
      <c r="W256" s="174"/>
      <c r="X256" s="174"/>
      <c r="Y256" s="174"/>
      <c r="Z256" s="174"/>
      <c r="AA256" s="30"/>
      <c r="AB256" s="175"/>
      <c r="AC256" s="176"/>
      <c r="AD256" s="177"/>
    </row>
    <row r="257" spans="1:30" ht="13.5" customHeight="1">
      <c r="A257" s="872"/>
      <c r="B257" s="2294">
        <v>11</v>
      </c>
      <c r="C257" s="1403" t="s">
        <v>894</v>
      </c>
      <c r="D257" s="1265" t="s">
        <v>1077</v>
      </c>
      <c r="E257" s="1870" t="s">
        <v>1353</v>
      </c>
      <c r="F257" s="25"/>
      <c r="G257" s="1268" t="s">
        <v>71</v>
      </c>
      <c r="H257" s="1268"/>
      <c r="I257" s="1268"/>
      <c r="J257" s="1268"/>
      <c r="K257" s="1268"/>
      <c r="L257" s="1268"/>
      <c r="M257" s="1600"/>
      <c r="N257" s="1227" t="s">
        <v>640</v>
      </c>
      <c r="O257" s="1228"/>
      <c r="P257" s="1228"/>
      <c r="Q257" s="1228"/>
      <c r="R257" s="1228"/>
      <c r="S257" s="1228"/>
      <c r="T257" s="1228"/>
      <c r="U257" s="1228"/>
      <c r="V257" s="1972"/>
      <c r="W257" s="555"/>
      <c r="X257" s="555"/>
      <c r="Y257" s="555"/>
      <c r="Z257" s="555"/>
      <c r="AA257" s="538"/>
      <c r="AB257" s="2311" t="s">
        <v>849</v>
      </c>
      <c r="AC257" s="2312"/>
      <c r="AD257" s="2313"/>
    </row>
    <row r="258" spans="1:30" ht="13.5" customHeight="1">
      <c r="A258" s="872"/>
      <c r="B258" s="2294"/>
      <c r="C258" s="1403"/>
      <c r="D258" s="1265"/>
      <c r="E258" s="1870"/>
      <c r="F258" s="25"/>
      <c r="G258" s="1268"/>
      <c r="H258" s="1268"/>
      <c r="I258" s="1268"/>
      <c r="J258" s="1268"/>
      <c r="K258" s="1268"/>
      <c r="L258" s="1268"/>
      <c r="M258" s="1600"/>
      <c r="N258" s="1231"/>
      <c r="O258" s="1232"/>
      <c r="P258" s="1232"/>
      <c r="Q258" s="1232"/>
      <c r="R258" s="1232"/>
      <c r="S258" s="1232"/>
      <c r="T258" s="1232"/>
      <c r="U258" s="1232"/>
      <c r="V258" s="1973"/>
      <c r="W258" s="555"/>
      <c r="X258" s="555"/>
      <c r="Y258" s="555"/>
      <c r="Z258" s="555"/>
      <c r="AA258" s="538"/>
      <c r="AB258" s="2311"/>
      <c r="AC258" s="2312"/>
      <c r="AD258" s="2313"/>
    </row>
    <row r="259" spans="1:30" ht="14.25" customHeight="1">
      <c r="A259" s="872"/>
      <c r="B259" s="2294"/>
      <c r="C259" s="1403"/>
      <c r="D259" s="1265"/>
      <c r="E259" s="1870"/>
      <c r="F259" s="25"/>
      <c r="G259" s="555"/>
      <c r="H259" s="555"/>
      <c r="I259" s="555"/>
      <c r="J259" s="555"/>
      <c r="K259" s="555"/>
      <c r="L259" s="555"/>
      <c r="M259" s="555"/>
      <c r="N259" s="555" t="s">
        <v>641</v>
      </c>
      <c r="O259" s="555"/>
      <c r="P259" s="555"/>
      <c r="Q259" s="555"/>
      <c r="R259" s="555"/>
      <c r="S259" s="555"/>
      <c r="T259" s="555"/>
      <c r="U259" s="555"/>
      <c r="V259" s="555"/>
      <c r="W259" s="555"/>
      <c r="X259" s="555"/>
      <c r="Y259" s="555"/>
      <c r="Z259" s="555"/>
      <c r="AA259" s="538"/>
      <c r="AB259" s="2311"/>
      <c r="AC259" s="2312"/>
      <c r="AD259" s="2313"/>
    </row>
    <row r="260" spans="1:30" s="649" customFormat="1" ht="14.25" customHeight="1">
      <c r="A260" s="872"/>
      <c r="B260" s="2294"/>
      <c r="C260" s="870"/>
      <c r="D260" s="1265"/>
      <c r="E260" s="1870"/>
      <c r="F260" s="25"/>
      <c r="G260" s="656"/>
      <c r="H260" s="656"/>
      <c r="I260" s="656"/>
      <c r="J260" s="656"/>
      <c r="K260" s="656"/>
      <c r="L260" s="656"/>
      <c r="M260" s="656"/>
      <c r="N260" s="656"/>
      <c r="O260" s="656"/>
      <c r="P260" s="656"/>
      <c r="Q260" s="656"/>
      <c r="R260" s="656"/>
      <c r="S260" s="656"/>
      <c r="T260" s="656"/>
      <c r="U260" s="656"/>
      <c r="V260" s="656"/>
      <c r="W260" s="656"/>
      <c r="X260" s="656"/>
      <c r="Y260" s="656"/>
      <c r="Z260" s="656"/>
      <c r="AA260" s="650"/>
      <c r="AB260" s="653"/>
      <c r="AC260" s="654"/>
      <c r="AD260" s="655"/>
    </row>
    <row r="261" spans="1:30" s="649" customFormat="1" ht="14.25" customHeight="1">
      <c r="A261" s="872"/>
      <c r="B261" s="2294"/>
      <c r="C261" s="870"/>
      <c r="D261" s="1265"/>
      <c r="E261" s="1870"/>
      <c r="F261" s="25"/>
      <c r="G261" s="537"/>
      <c r="H261" s="522" t="s">
        <v>609</v>
      </c>
      <c r="I261" s="522"/>
      <c r="J261" s="522"/>
      <c r="K261" s="522"/>
      <c r="L261" s="537"/>
      <c r="M261" s="522" t="s">
        <v>610</v>
      </c>
      <c r="N261" s="522"/>
      <c r="O261" s="67"/>
      <c r="P261" s="67"/>
      <c r="Q261" s="191"/>
      <c r="R261" s="191"/>
      <c r="S261" s="191"/>
      <c r="T261" s="191"/>
      <c r="U261" s="191"/>
      <c r="V261" s="191"/>
      <c r="W261" s="191"/>
      <c r="X261" s="537"/>
      <c r="Y261" s="537"/>
      <c r="Z261" s="191"/>
      <c r="AA261" s="538"/>
      <c r="AB261" s="653"/>
      <c r="AC261" s="654"/>
      <c r="AD261" s="655"/>
    </row>
    <row r="262" spans="1:30" s="649" customFormat="1" ht="14.25" customHeight="1">
      <c r="A262" s="872"/>
      <c r="B262" s="2294"/>
      <c r="C262" s="870"/>
      <c r="D262" s="1265"/>
      <c r="E262" s="1870"/>
      <c r="F262" s="25"/>
      <c r="G262" s="537"/>
      <c r="H262" s="1627" t="s">
        <v>17</v>
      </c>
      <c r="I262" s="2291"/>
      <c r="J262" s="1626" t="s">
        <v>611</v>
      </c>
      <c r="K262" s="1626"/>
      <c r="L262" s="537"/>
      <c r="M262" s="1627" t="s">
        <v>17</v>
      </c>
      <c r="N262" s="2291"/>
      <c r="O262" s="1626" t="s">
        <v>611</v>
      </c>
      <c r="P262" s="1626"/>
      <c r="Q262" s="191"/>
      <c r="R262" s="1626" t="s">
        <v>612</v>
      </c>
      <c r="S262" s="1626"/>
      <c r="T262" s="1626"/>
      <c r="U262" s="1626"/>
      <c r="V262" s="1626"/>
      <c r="W262" s="1626"/>
      <c r="X262" s="537"/>
      <c r="Y262" s="537"/>
      <c r="Z262" s="191"/>
      <c r="AA262" s="538"/>
      <c r="AB262" s="653"/>
      <c r="AC262" s="654"/>
      <c r="AD262" s="655"/>
    </row>
    <row r="263" spans="1:30" ht="14.25" customHeight="1">
      <c r="A263" s="872"/>
      <c r="B263" s="2294"/>
      <c r="C263" s="874"/>
      <c r="D263" s="1265"/>
      <c r="E263" s="1870"/>
      <c r="F263" s="25"/>
      <c r="H263" s="2292"/>
      <c r="I263" s="2293"/>
      <c r="J263" s="2276" t="s">
        <v>613</v>
      </c>
      <c r="K263" s="2276"/>
      <c r="M263" s="2292"/>
      <c r="N263" s="2293"/>
      <c r="O263" s="2276" t="s">
        <v>613</v>
      </c>
      <c r="P263" s="2276"/>
      <c r="Q263" s="191"/>
      <c r="R263" s="2276" t="s">
        <v>896</v>
      </c>
      <c r="S263" s="2276"/>
      <c r="T263" s="2276"/>
      <c r="U263" s="2276"/>
      <c r="V263" s="2276"/>
      <c r="W263" s="2276"/>
      <c r="Z263" s="191"/>
      <c r="AA263" s="538"/>
      <c r="AB263" s="188"/>
      <c r="AC263" s="189"/>
      <c r="AD263" s="190"/>
    </row>
    <row r="264" spans="1:30" ht="14.25" customHeight="1">
      <c r="A264" s="869"/>
      <c r="B264" s="883"/>
      <c r="C264" s="870"/>
      <c r="D264" s="1265"/>
      <c r="E264" s="1870" t="s">
        <v>895</v>
      </c>
      <c r="F264" s="25"/>
      <c r="H264" s="2255" t="s">
        <v>614</v>
      </c>
      <c r="I264" s="2255"/>
      <c r="J264" s="2269">
        <f>J97</f>
        <v>0</v>
      </c>
      <c r="K264" s="2269"/>
      <c r="M264" s="2255" t="s">
        <v>614</v>
      </c>
      <c r="N264" s="2255"/>
      <c r="O264" s="2269">
        <f>O97</f>
        <v>0</v>
      </c>
      <c r="P264" s="2269"/>
      <c r="Q264" s="191"/>
      <c r="R264" s="2429" t="s">
        <v>871</v>
      </c>
      <c r="S264" s="2429"/>
      <c r="T264" s="2429"/>
      <c r="U264" s="2429"/>
      <c r="V264" s="2430">
        <f>ROUNDDOWN((J264+O264)/3,1)</f>
        <v>0</v>
      </c>
      <c r="W264" s="2431"/>
      <c r="Z264" s="191"/>
      <c r="AA264" s="538"/>
      <c r="AB264" s="188"/>
      <c r="AC264" s="189"/>
      <c r="AD264" s="190"/>
    </row>
    <row r="265" spans="1:30" ht="14.25" customHeight="1">
      <c r="A265" s="869"/>
      <c r="B265" s="883"/>
      <c r="C265" s="870"/>
      <c r="D265" s="870"/>
      <c r="E265" s="1870"/>
      <c r="F265" s="25"/>
      <c r="H265" s="2255" t="s">
        <v>615</v>
      </c>
      <c r="I265" s="2255"/>
      <c r="J265" s="2269">
        <f>J98</f>
        <v>0</v>
      </c>
      <c r="K265" s="2269"/>
      <c r="M265" s="2255" t="s">
        <v>615</v>
      </c>
      <c r="N265" s="2255"/>
      <c r="O265" s="2269">
        <f>O98</f>
        <v>0</v>
      </c>
      <c r="P265" s="2269"/>
      <c r="Q265" s="191"/>
      <c r="R265" s="2418" t="s">
        <v>616</v>
      </c>
      <c r="S265" s="2418"/>
      <c r="T265" s="2418"/>
      <c r="U265" s="2418"/>
      <c r="V265" s="2419">
        <f>ROUNDDOWN((J265+J266+O265+O266)/6,1)</f>
        <v>0</v>
      </c>
      <c r="W265" s="2420"/>
      <c r="Z265" s="191"/>
      <c r="AA265" s="538"/>
      <c r="AB265" s="188"/>
      <c r="AC265" s="189"/>
      <c r="AD265" s="190"/>
    </row>
    <row r="266" spans="1:30" ht="13.5" customHeight="1">
      <c r="A266" s="869"/>
      <c r="B266" s="883"/>
      <c r="C266" s="870"/>
      <c r="D266" s="870"/>
      <c r="E266" s="1870"/>
      <c r="F266" s="25"/>
      <c r="H266" s="2255" t="s">
        <v>617</v>
      </c>
      <c r="I266" s="2255"/>
      <c r="J266" s="2269">
        <f>J99</f>
        <v>0</v>
      </c>
      <c r="K266" s="2269"/>
      <c r="M266" s="2255" t="s">
        <v>617</v>
      </c>
      <c r="N266" s="2255"/>
      <c r="O266" s="2269">
        <f>O99</f>
        <v>0</v>
      </c>
      <c r="P266" s="2269"/>
      <c r="Q266" s="191"/>
      <c r="R266" s="2418"/>
      <c r="S266" s="2418"/>
      <c r="T266" s="2418"/>
      <c r="U266" s="2418"/>
      <c r="V266" s="2421"/>
      <c r="W266" s="2422"/>
      <c r="Z266" s="191"/>
      <c r="AA266" s="538"/>
      <c r="AB266" s="188"/>
      <c r="AC266" s="189"/>
      <c r="AD266" s="190"/>
    </row>
    <row r="267" spans="1:30" ht="13.5" customHeight="1">
      <c r="A267" s="869"/>
      <c r="B267" s="883"/>
      <c r="C267" s="870"/>
      <c r="D267" s="870"/>
      <c r="E267" s="1870"/>
      <c r="F267" s="25"/>
      <c r="H267" s="2255" t="s">
        <v>649</v>
      </c>
      <c r="I267" s="2255"/>
      <c r="J267" s="2269">
        <f>管理運営!J60</f>
        <v>0</v>
      </c>
      <c r="K267" s="2269"/>
      <c r="M267" s="2255" t="s">
        <v>649</v>
      </c>
      <c r="N267" s="2255"/>
      <c r="O267" s="2434">
        <f>管理運営!S60</f>
        <v>0</v>
      </c>
      <c r="P267" s="2435"/>
      <c r="Q267" s="191"/>
      <c r="R267" s="2440" t="s">
        <v>797</v>
      </c>
      <c r="S267" s="2441"/>
      <c r="T267" s="2441"/>
      <c r="U267" s="2442"/>
      <c r="V267" s="2419">
        <f>ROUNDDOWN((J267+J268+O267+O268)/15,1)</f>
        <v>0</v>
      </c>
      <c r="W267" s="2420"/>
      <c r="Z267" s="191"/>
      <c r="AA267" s="538"/>
      <c r="AB267" s="188"/>
      <c r="AC267" s="189"/>
      <c r="AD267" s="190"/>
    </row>
    <row r="268" spans="1:30">
      <c r="A268" s="869"/>
      <c r="B268" s="883"/>
      <c r="C268" s="870"/>
      <c r="D268" s="870"/>
      <c r="E268" s="1870"/>
      <c r="F268" s="25"/>
      <c r="H268" s="2255" t="s">
        <v>618</v>
      </c>
      <c r="I268" s="2255"/>
      <c r="J268" s="2269">
        <f>SUM(管理運営!J61:R61)</f>
        <v>0</v>
      </c>
      <c r="K268" s="2269"/>
      <c r="M268" s="2255" t="s">
        <v>618</v>
      </c>
      <c r="N268" s="2255"/>
      <c r="O268" s="2269">
        <f>SUM(管理運営!S61:AA61)</f>
        <v>0</v>
      </c>
      <c r="P268" s="2269"/>
      <c r="Q268" s="191"/>
      <c r="R268" s="2443"/>
      <c r="S268" s="2444"/>
      <c r="T268" s="2444"/>
      <c r="U268" s="2445"/>
      <c r="V268" s="2421"/>
      <c r="W268" s="2422"/>
      <c r="Z268" s="191"/>
      <c r="AA268" s="538"/>
      <c r="AB268" s="188"/>
      <c r="AC268" s="189"/>
      <c r="AD268" s="190"/>
    </row>
    <row r="269" spans="1:30">
      <c r="A269" s="869"/>
      <c r="B269" s="883"/>
      <c r="C269" s="870"/>
      <c r="D269" s="870"/>
      <c r="E269" s="1870"/>
      <c r="F269" s="25"/>
      <c r="H269" s="2255" t="s">
        <v>619</v>
      </c>
      <c r="I269" s="2255"/>
      <c r="J269" s="2269">
        <f>J101</f>
        <v>0</v>
      </c>
      <c r="K269" s="2269"/>
      <c r="M269" s="2255" t="s">
        <v>619</v>
      </c>
      <c r="N269" s="2255"/>
      <c r="O269" s="2434">
        <f>O101</f>
        <v>0</v>
      </c>
      <c r="P269" s="2435"/>
      <c r="Q269" s="191"/>
      <c r="R269" s="2418" t="s">
        <v>620</v>
      </c>
      <c r="S269" s="2418"/>
      <c r="T269" s="2418"/>
      <c r="U269" s="2418"/>
      <c r="V269" s="2419">
        <f>ROUNDDOWN((J269+J270+O269+O270)/30,1)</f>
        <v>0</v>
      </c>
      <c r="W269" s="2420"/>
      <c r="Z269" s="191"/>
      <c r="AA269" s="538"/>
      <c r="AB269" s="188"/>
      <c r="AC269" s="189"/>
      <c r="AD269" s="190"/>
    </row>
    <row r="270" spans="1:30" ht="14.25" thickBot="1">
      <c r="A270" s="869"/>
      <c r="B270" s="883"/>
      <c r="C270" s="870"/>
      <c r="D270" s="870"/>
      <c r="E270" s="1870"/>
      <c r="F270" s="25"/>
      <c r="H270" s="2249" t="s">
        <v>621</v>
      </c>
      <c r="I270" s="2249"/>
      <c r="J270" s="2269">
        <f>J102</f>
        <v>0</v>
      </c>
      <c r="K270" s="2269"/>
      <c r="M270" s="2249" t="s">
        <v>621</v>
      </c>
      <c r="N270" s="2249"/>
      <c r="O270" s="2432">
        <f>O102</f>
        <v>0</v>
      </c>
      <c r="P270" s="2433"/>
      <c r="Q270" s="191"/>
      <c r="R270" s="2426"/>
      <c r="S270" s="2426"/>
      <c r="T270" s="2426"/>
      <c r="U270" s="2426"/>
      <c r="V270" s="2427"/>
      <c r="W270" s="2428"/>
      <c r="Z270" s="191"/>
      <c r="AA270" s="538"/>
      <c r="AB270" s="188"/>
      <c r="AC270" s="189"/>
      <c r="AD270" s="190"/>
    </row>
    <row r="271" spans="1:30" ht="14.25" thickTop="1">
      <c r="A271" s="869"/>
      <c r="B271" s="883"/>
      <c r="C271" s="870"/>
      <c r="D271" s="870"/>
      <c r="E271" s="1870"/>
      <c r="F271" s="25"/>
      <c r="G271" s="544"/>
      <c r="H271" s="2260" t="s">
        <v>16</v>
      </c>
      <c r="I271" s="2261"/>
      <c r="J271" s="2262">
        <f>SUM(J264:K270)</f>
        <v>0</v>
      </c>
      <c r="K271" s="2263"/>
      <c r="L271" s="544"/>
      <c r="M271" s="2260" t="s">
        <v>16</v>
      </c>
      <c r="N271" s="2261"/>
      <c r="O271" s="2262">
        <f>SUM(O264:P270)</f>
        <v>0</v>
      </c>
      <c r="P271" s="2263"/>
      <c r="Q271" s="191"/>
      <c r="R271" s="2423" t="s">
        <v>22</v>
      </c>
      <c r="S271" s="2423"/>
      <c r="T271" s="2423"/>
      <c r="U271" s="2423"/>
      <c r="V271" s="2424">
        <f>IF(ROUND(SUM(V264:W270),0)=0,0,IF(ROUND(SUM(V264:W270),0)&lt;2,2,ROUND(SUM(V264:W270),0)))</f>
        <v>0</v>
      </c>
      <c r="W271" s="2425"/>
      <c r="Z271" s="191"/>
      <c r="AA271" s="538"/>
      <c r="AB271" s="188"/>
      <c r="AC271" s="189"/>
      <c r="AD271" s="190"/>
    </row>
    <row r="272" spans="1:30">
      <c r="A272" s="869"/>
      <c r="B272" s="883"/>
      <c r="C272" s="870"/>
      <c r="D272" s="870"/>
      <c r="E272" s="1870"/>
      <c r="F272" s="25"/>
      <c r="G272" s="656"/>
      <c r="H272" s="656"/>
      <c r="I272" s="656"/>
      <c r="J272" s="656"/>
      <c r="K272" s="656"/>
      <c r="L272" s="656"/>
      <c r="M272" s="656"/>
      <c r="N272" s="656"/>
      <c r="O272" s="656"/>
      <c r="P272" s="656"/>
      <c r="Q272" s="656"/>
      <c r="R272" s="656"/>
      <c r="S272" s="656"/>
      <c r="T272" s="656"/>
      <c r="U272" s="656"/>
      <c r="V272" s="656"/>
      <c r="W272" s="656"/>
      <c r="X272" s="656"/>
      <c r="Y272" s="656"/>
      <c r="Z272" s="656"/>
      <c r="AA272" s="650"/>
      <c r="AB272" s="188"/>
      <c r="AC272" s="189"/>
      <c r="AD272" s="190"/>
    </row>
    <row r="273" spans="1:30">
      <c r="A273" s="869"/>
      <c r="B273" s="883"/>
      <c r="C273" s="870"/>
      <c r="D273" s="870"/>
      <c r="E273" s="1870"/>
      <c r="F273" s="25"/>
      <c r="G273" s="656"/>
      <c r="H273" s="656"/>
      <c r="I273" s="656"/>
      <c r="J273" s="656"/>
      <c r="K273" s="656"/>
      <c r="L273" s="656"/>
      <c r="M273" s="656"/>
      <c r="N273" s="656"/>
      <c r="O273" s="656"/>
      <c r="P273" s="656"/>
      <c r="Q273" s="656"/>
      <c r="R273" s="656"/>
      <c r="S273" s="656"/>
      <c r="T273" s="656"/>
      <c r="U273" s="656"/>
      <c r="V273" s="656"/>
      <c r="W273" s="656"/>
      <c r="X273" s="656"/>
      <c r="Y273" s="656"/>
      <c r="Z273" s="656"/>
      <c r="AA273" s="650"/>
      <c r="AB273" s="188"/>
      <c r="AC273" s="189"/>
      <c r="AD273" s="190"/>
    </row>
    <row r="274" spans="1:30">
      <c r="A274" s="869"/>
      <c r="B274" s="883"/>
      <c r="C274" s="870"/>
      <c r="D274" s="870"/>
      <c r="E274" s="869"/>
      <c r="F274" s="25"/>
      <c r="K274" s="522"/>
      <c r="L274" s="522"/>
      <c r="M274" s="522"/>
      <c r="N274" s="522"/>
      <c r="O274" s="522"/>
      <c r="P274" s="522"/>
      <c r="Q274" s="522"/>
      <c r="R274" s="522"/>
      <c r="S274" s="522"/>
      <c r="T274" s="522"/>
      <c r="U274" s="522"/>
      <c r="V274" s="522"/>
      <c r="W274" s="522"/>
      <c r="X274" s="522"/>
      <c r="Y274" s="522"/>
      <c r="Z274" s="522"/>
      <c r="AA274" s="538"/>
      <c r="AB274" s="188"/>
      <c r="AC274" s="189"/>
      <c r="AD274" s="190"/>
    </row>
    <row r="275" spans="1:30" ht="7.5" customHeight="1">
      <c r="A275" s="869"/>
      <c r="B275" s="883"/>
      <c r="C275" s="870"/>
      <c r="D275" s="870"/>
      <c r="E275" s="869"/>
      <c r="F275" s="25"/>
      <c r="K275" s="522"/>
      <c r="L275" s="522"/>
      <c r="M275" s="522"/>
      <c r="N275" s="522"/>
      <c r="O275" s="522"/>
      <c r="P275" s="522"/>
      <c r="Q275" s="544"/>
      <c r="R275" s="544"/>
      <c r="S275" s="191"/>
      <c r="T275" s="191"/>
      <c r="U275" s="191"/>
      <c r="V275" s="191"/>
      <c r="W275" s="191"/>
      <c r="X275" s="191"/>
      <c r="Y275" s="191"/>
      <c r="Z275" s="191"/>
      <c r="AA275" s="538"/>
      <c r="AB275" s="188"/>
      <c r="AC275" s="189"/>
      <c r="AD275" s="190"/>
    </row>
    <row r="276" spans="1:30" ht="13.5" customHeight="1">
      <c r="A276" s="869"/>
      <c r="B276" s="883">
        <v>12</v>
      </c>
      <c r="C276" s="1403" t="s">
        <v>897</v>
      </c>
      <c r="D276" s="1265" t="s">
        <v>1078</v>
      </c>
      <c r="E276" s="1870" t="s">
        <v>1466</v>
      </c>
      <c r="F276" s="25"/>
      <c r="G276" s="1268" t="s">
        <v>71</v>
      </c>
      <c r="H276" s="1268"/>
      <c r="I276" s="1268"/>
      <c r="J276" s="1268"/>
      <c r="K276" s="1268"/>
      <c r="L276" s="1268"/>
      <c r="M276" s="1600"/>
      <c r="N276" s="1227" t="s">
        <v>640</v>
      </c>
      <c r="O276" s="1228"/>
      <c r="P276" s="1228"/>
      <c r="Q276" s="1228"/>
      <c r="R276" s="1228"/>
      <c r="S276" s="1228"/>
      <c r="T276" s="1228"/>
      <c r="U276" s="1228"/>
      <c r="V276" s="1972"/>
      <c r="W276" s="555"/>
      <c r="X276" s="555"/>
      <c r="Y276" s="555"/>
      <c r="Z276" s="555"/>
      <c r="AA276" s="538"/>
      <c r="AB276" s="2311" t="s">
        <v>849</v>
      </c>
      <c r="AC276" s="2312"/>
      <c r="AD276" s="2313"/>
    </row>
    <row r="277" spans="1:30" ht="13.5" customHeight="1">
      <c r="A277" s="869"/>
      <c r="B277" s="883"/>
      <c r="C277" s="1403"/>
      <c r="D277" s="1265"/>
      <c r="E277" s="1870"/>
      <c r="F277" s="25"/>
      <c r="G277" s="1268"/>
      <c r="H277" s="1268"/>
      <c r="I277" s="1268"/>
      <c r="J277" s="1268"/>
      <c r="K277" s="1268"/>
      <c r="L277" s="1268"/>
      <c r="M277" s="1600"/>
      <c r="N277" s="1231"/>
      <c r="O277" s="1232"/>
      <c r="P277" s="1232"/>
      <c r="Q277" s="1232"/>
      <c r="R277" s="1232"/>
      <c r="S277" s="1232"/>
      <c r="T277" s="1232"/>
      <c r="U277" s="1232"/>
      <c r="V277" s="1973"/>
      <c r="W277" s="555"/>
      <c r="X277" s="555"/>
      <c r="Y277" s="555"/>
      <c r="Z277" s="555"/>
      <c r="AA277" s="538"/>
      <c r="AB277" s="2311"/>
      <c r="AC277" s="2312"/>
      <c r="AD277" s="2313"/>
    </row>
    <row r="278" spans="1:30" ht="13.5" customHeight="1">
      <c r="A278" s="869"/>
      <c r="B278" s="883"/>
      <c r="C278" s="870"/>
      <c r="D278" s="1265"/>
      <c r="E278" s="1870"/>
      <c r="F278" s="25"/>
      <c r="G278" s="555"/>
      <c r="H278" s="555"/>
      <c r="I278" s="555"/>
      <c r="J278" s="555"/>
      <c r="K278" s="555"/>
      <c r="L278" s="555"/>
      <c r="M278" s="555"/>
      <c r="N278" s="555" t="s">
        <v>641</v>
      </c>
      <c r="O278" s="555"/>
      <c r="P278" s="555"/>
      <c r="Q278" s="555"/>
      <c r="R278" s="555"/>
      <c r="S278" s="555"/>
      <c r="T278" s="555"/>
      <c r="U278" s="555"/>
      <c r="V278" s="555"/>
      <c r="W278" s="555"/>
      <c r="X278" s="555"/>
      <c r="Y278" s="555"/>
      <c r="Z278" s="555"/>
      <c r="AA278" s="538"/>
      <c r="AB278" s="2311"/>
      <c r="AC278" s="2312"/>
      <c r="AD278" s="2313"/>
    </row>
    <row r="279" spans="1:30">
      <c r="A279" s="869"/>
      <c r="B279" s="883"/>
      <c r="C279" s="870"/>
      <c r="D279" s="1265"/>
      <c r="E279" s="1870"/>
      <c r="F279" s="25"/>
      <c r="AA279" s="538"/>
      <c r="AB279" s="188"/>
      <c r="AC279" s="189"/>
      <c r="AD279" s="190"/>
    </row>
    <row r="280" spans="1:30" ht="13.5" customHeight="1">
      <c r="A280" s="869"/>
      <c r="B280" s="883"/>
      <c r="C280" s="870"/>
      <c r="D280" s="1265"/>
      <c r="E280" s="1870"/>
      <c r="F280" s="25"/>
      <c r="G280" s="1851" t="s">
        <v>650</v>
      </c>
      <c r="H280" s="1851"/>
      <c r="I280" s="1851"/>
      <c r="J280" s="1851"/>
      <c r="K280" s="1851"/>
      <c r="L280" s="1851"/>
      <c r="M280" s="1142" t="s">
        <v>651</v>
      </c>
      <c r="N280" s="1143"/>
      <c r="O280" s="1143"/>
      <c r="P280" s="1143"/>
      <c r="Q280" s="1143"/>
      <c r="R280" s="1143"/>
      <c r="S280" s="1144"/>
      <c r="AA280" s="538"/>
      <c r="AB280" s="188"/>
      <c r="AC280" s="189"/>
      <c r="AD280" s="190"/>
    </row>
    <row r="281" spans="1:30" ht="13.5" customHeight="1">
      <c r="A281" s="869"/>
      <c r="B281" s="883"/>
      <c r="C281" s="870"/>
      <c r="D281" s="870"/>
      <c r="E281" s="1870"/>
      <c r="F281" s="25"/>
      <c r="AA281" s="538"/>
      <c r="AB281" s="188"/>
      <c r="AC281" s="189"/>
      <c r="AD281" s="190"/>
    </row>
    <row r="282" spans="1:30" ht="14.25" customHeight="1">
      <c r="A282" s="869"/>
      <c r="B282" s="883"/>
      <c r="C282" s="870"/>
      <c r="D282" s="870"/>
      <c r="E282" s="1870"/>
      <c r="F282" s="25"/>
      <c r="G282" s="262" t="s">
        <v>652</v>
      </c>
      <c r="AA282" s="538"/>
      <c r="AB282" s="188"/>
      <c r="AC282" s="189"/>
      <c r="AD282" s="190"/>
    </row>
    <row r="283" spans="1:30">
      <c r="A283" s="869"/>
      <c r="B283" s="883"/>
      <c r="C283" s="870"/>
      <c r="D283" s="870"/>
      <c r="E283" s="1870"/>
      <c r="F283" s="25"/>
      <c r="K283" s="522"/>
      <c r="L283" s="522"/>
      <c r="M283" s="522"/>
      <c r="N283" s="522"/>
      <c r="O283" s="522"/>
      <c r="P283" s="522"/>
      <c r="Q283" s="544"/>
      <c r="R283" s="544"/>
      <c r="S283" s="191"/>
      <c r="T283" s="191"/>
      <c r="U283" s="191"/>
      <c r="V283" s="191"/>
      <c r="W283" s="191"/>
      <c r="X283" s="191"/>
      <c r="Y283" s="191"/>
      <c r="Z283" s="191"/>
      <c r="AA283" s="538"/>
      <c r="AB283" s="188"/>
      <c r="AC283" s="189"/>
      <c r="AD283" s="190"/>
    </row>
    <row r="284" spans="1:30" ht="13.5" customHeight="1">
      <c r="A284" s="869"/>
      <c r="B284" s="883"/>
      <c r="C284" s="870"/>
      <c r="D284" s="870"/>
      <c r="E284" s="1870" t="s">
        <v>1465</v>
      </c>
      <c r="F284" s="25"/>
      <c r="H284" s="522" t="s">
        <v>609</v>
      </c>
      <c r="I284" s="522"/>
      <c r="J284" s="522"/>
      <c r="K284" s="522"/>
      <c r="M284" s="522" t="s">
        <v>610</v>
      </c>
      <c r="N284" s="522"/>
      <c r="O284" s="67"/>
      <c r="P284" s="67"/>
      <c r="Q284" s="544"/>
      <c r="R284" s="544"/>
      <c r="S284" s="191"/>
      <c r="T284" s="191"/>
      <c r="U284" s="191"/>
      <c r="V284" s="191"/>
      <c r="W284" s="191"/>
      <c r="X284" s="191"/>
      <c r="Y284" s="191"/>
      <c r="Z284" s="191"/>
      <c r="AA284" s="538"/>
      <c r="AB284" s="188"/>
      <c r="AC284" s="189"/>
      <c r="AD284" s="190"/>
    </row>
    <row r="285" spans="1:30">
      <c r="A285" s="869"/>
      <c r="B285" s="883"/>
      <c r="C285" s="870"/>
      <c r="D285" s="870"/>
      <c r="E285" s="1870"/>
      <c r="F285" s="25"/>
      <c r="H285" s="1627" t="s">
        <v>17</v>
      </c>
      <c r="I285" s="2291"/>
      <c r="J285" s="1627" t="s">
        <v>611</v>
      </c>
      <c r="K285" s="2291"/>
      <c r="M285" s="1627" t="s">
        <v>17</v>
      </c>
      <c r="N285" s="2291"/>
      <c r="O285" s="1627" t="s">
        <v>611</v>
      </c>
      <c r="P285" s="2291"/>
      <c r="Q285" s="544"/>
      <c r="R285" s="1627" t="s">
        <v>612</v>
      </c>
      <c r="S285" s="1628"/>
      <c r="T285" s="1628"/>
      <c r="U285" s="1628"/>
      <c r="V285" s="1628"/>
      <c r="W285" s="2291"/>
      <c r="X285" s="191"/>
      <c r="Y285" s="191"/>
      <c r="Z285" s="191"/>
      <c r="AA285" s="538"/>
      <c r="AB285" s="188"/>
      <c r="AC285" s="189"/>
      <c r="AD285" s="190"/>
    </row>
    <row r="286" spans="1:30" ht="13.5" customHeight="1">
      <c r="A286" s="869"/>
      <c r="B286" s="883"/>
      <c r="C286" s="870"/>
      <c r="D286" s="870"/>
      <c r="E286" s="1870"/>
      <c r="F286" s="25"/>
      <c r="H286" s="2292"/>
      <c r="I286" s="2293"/>
      <c r="J286" s="2292" t="s">
        <v>613</v>
      </c>
      <c r="K286" s="2293"/>
      <c r="M286" s="2292"/>
      <c r="N286" s="2293"/>
      <c r="O286" s="2292" t="s">
        <v>613</v>
      </c>
      <c r="P286" s="2293"/>
      <c r="Q286" s="544"/>
      <c r="R286" s="2292" t="s">
        <v>898</v>
      </c>
      <c r="S286" s="2439"/>
      <c r="T286" s="2439"/>
      <c r="U286" s="2439"/>
      <c r="V286" s="2439"/>
      <c r="W286" s="2293"/>
      <c r="X286" s="191"/>
      <c r="Y286" s="191"/>
      <c r="Z286" s="191"/>
      <c r="AA286" s="538"/>
      <c r="AB286" s="188"/>
      <c r="AC286" s="189"/>
      <c r="AD286" s="190"/>
    </row>
    <row r="287" spans="1:30" ht="13.5" customHeight="1">
      <c r="A287" s="869"/>
      <c r="B287" s="883"/>
      <c r="C287" s="870"/>
      <c r="D287" s="870"/>
      <c r="E287" s="1870"/>
      <c r="F287" s="25"/>
      <c r="H287" s="2267" t="s">
        <v>614</v>
      </c>
      <c r="I287" s="2268"/>
      <c r="J287" s="2434">
        <f t="shared" ref="J287:J293" si="0">J264</f>
        <v>0</v>
      </c>
      <c r="K287" s="2435"/>
      <c r="M287" s="2267" t="s">
        <v>614</v>
      </c>
      <c r="N287" s="2268"/>
      <c r="O287" s="2434">
        <f t="shared" ref="O287:O293" si="1">O264</f>
        <v>0</v>
      </c>
      <c r="P287" s="2435"/>
      <c r="Q287" s="544"/>
      <c r="R287" s="2436" t="s">
        <v>899</v>
      </c>
      <c r="S287" s="2437"/>
      <c r="T287" s="2437"/>
      <c r="U287" s="2438"/>
      <c r="V287" s="2430">
        <f>ROUNDDOWN((J287+O287)/3,1)</f>
        <v>0</v>
      </c>
      <c r="W287" s="2431"/>
      <c r="X287" s="191"/>
      <c r="Y287" s="191"/>
      <c r="Z287" s="191"/>
      <c r="AA287" s="538"/>
      <c r="AB287" s="188"/>
      <c r="AC287" s="189"/>
      <c r="AD287" s="190"/>
    </row>
    <row r="288" spans="1:30" ht="13.5" customHeight="1">
      <c r="A288" s="869"/>
      <c r="B288" s="883"/>
      <c r="C288" s="870"/>
      <c r="D288" s="870"/>
      <c r="E288" s="1870"/>
      <c r="F288" s="25"/>
      <c r="H288" s="2267" t="s">
        <v>615</v>
      </c>
      <c r="I288" s="2268"/>
      <c r="J288" s="2434">
        <f t="shared" si="0"/>
        <v>0</v>
      </c>
      <c r="K288" s="2435"/>
      <c r="M288" s="2267" t="s">
        <v>615</v>
      </c>
      <c r="N288" s="2268"/>
      <c r="O288" s="2434">
        <f t="shared" si="1"/>
        <v>0</v>
      </c>
      <c r="P288" s="2435"/>
      <c r="Q288" s="544"/>
      <c r="R288" s="2515" t="s">
        <v>616</v>
      </c>
      <c r="S288" s="2516"/>
      <c r="T288" s="2516"/>
      <c r="U288" s="2517"/>
      <c r="V288" s="2419">
        <f>ROUNDDOWN((J288+J289+O288+O289)/6,1)</f>
        <v>0</v>
      </c>
      <c r="W288" s="2420"/>
      <c r="X288" s="191"/>
      <c r="Y288" s="191"/>
      <c r="Z288" s="191"/>
      <c r="AA288" s="538"/>
      <c r="AB288" s="188"/>
      <c r="AC288" s="189"/>
      <c r="AD288" s="190"/>
    </row>
    <row r="289" spans="1:30" ht="13.5" customHeight="1">
      <c r="A289" s="869"/>
      <c r="B289" s="883"/>
      <c r="C289" s="870"/>
      <c r="D289" s="870"/>
      <c r="E289" s="1870" t="s">
        <v>1464</v>
      </c>
      <c r="F289" s="25"/>
      <c r="H289" s="2267" t="s">
        <v>617</v>
      </c>
      <c r="I289" s="2268"/>
      <c r="J289" s="2434">
        <f t="shared" si="0"/>
        <v>0</v>
      </c>
      <c r="K289" s="2435"/>
      <c r="M289" s="2267" t="s">
        <v>617</v>
      </c>
      <c r="N289" s="2268"/>
      <c r="O289" s="2434">
        <f t="shared" si="1"/>
        <v>0</v>
      </c>
      <c r="P289" s="2435"/>
      <c r="Q289" s="544"/>
      <c r="R289" s="2527"/>
      <c r="S289" s="2528"/>
      <c r="T289" s="2528"/>
      <c r="U289" s="2529"/>
      <c r="V289" s="2421"/>
      <c r="W289" s="2422"/>
      <c r="X289" s="191"/>
      <c r="Y289" s="191"/>
      <c r="Z289" s="191"/>
      <c r="AA289" s="538"/>
      <c r="AB289" s="188"/>
      <c r="AC289" s="189"/>
      <c r="AD289" s="190"/>
    </row>
    <row r="290" spans="1:30" ht="13.5" customHeight="1">
      <c r="A290" s="869"/>
      <c r="B290" s="883"/>
      <c r="C290" s="870"/>
      <c r="D290" s="870"/>
      <c r="E290" s="1870"/>
      <c r="F290" s="25"/>
      <c r="H290" s="2267" t="s">
        <v>649</v>
      </c>
      <c r="I290" s="2268"/>
      <c r="J290" s="2434">
        <f t="shared" si="0"/>
        <v>0</v>
      </c>
      <c r="K290" s="2435"/>
      <c r="M290" s="2267" t="s">
        <v>649</v>
      </c>
      <c r="N290" s="2268"/>
      <c r="O290" s="2434">
        <f t="shared" si="1"/>
        <v>0</v>
      </c>
      <c r="P290" s="2435"/>
      <c r="Q290" s="544"/>
      <c r="R290" s="2436" t="s">
        <v>901</v>
      </c>
      <c r="S290" s="2437"/>
      <c r="T290" s="2437"/>
      <c r="U290" s="2438"/>
      <c r="V290" s="2430">
        <f>ROUNDDOWN((J290+O290)/6,1)</f>
        <v>0</v>
      </c>
      <c r="W290" s="2431"/>
      <c r="X290" s="191"/>
      <c r="Y290" s="191"/>
      <c r="Z290" s="191"/>
      <c r="AA290" s="538"/>
      <c r="AB290" s="188"/>
      <c r="AC290" s="189"/>
      <c r="AD290" s="190"/>
    </row>
    <row r="291" spans="1:30" ht="13.5" customHeight="1">
      <c r="A291" s="869"/>
      <c r="B291" s="883"/>
      <c r="C291" s="870"/>
      <c r="D291" s="870"/>
      <c r="E291" s="1870"/>
      <c r="F291" s="25"/>
      <c r="H291" s="2267" t="s">
        <v>618</v>
      </c>
      <c r="I291" s="2268"/>
      <c r="J291" s="2434">
        <f t="shared" si="0"/>
        <v>0</v>
      </c>
      <c r="K291" s="2435"/>
      <c r="M291" s="2267" t="s">
        <v>618</v>
      </c>
      <c r="N291" s="2268"/>
      <c r="O291" s="2434">
        <f t="shared" si="1"/>
        <v>0</v>
      </c>
      <c r="P291" s="2435"/>
      <c r="Q291" s="544"/>
      <c r="R291" s="2436" t="s">
        <v>902</v>
      </c>
      <c r="S291" s="2437"/>
      <c r="T291" s="2437"/>
      <c r="U291" s="2438"/>
      <c r="V291" s="2430">
        <f>ROUNDDOWN((J291+O291)/20,1)</f>
        <v>0</v>
      </c>
      <c r="W291" s="2431"/>
      <c r="X291" s="191"/>
      <c r="Y291" s="191"/>
      <c r="Z291" s="191"/>
      <c r="AA291" s="538"/>
      <c r="AB291" s="188"/>
      <c r="AC291" s="189"/>
      <c r="AD291" s="190"/>
    </row>
    <row r="292" spans="1:30" ht="13.5" customHeight="1">
      <c r="A292" s="869"/>
      <c r="B292" s="883"/>
      <c r="C292" s="870"/>
      <c r="D292" s="870"/>
      <c r="E292" s="1870"/>
      <c r="F292" s="25"/>
      <c r="H292" s="2267" t="s">
        <v>619</v>
      </c>
      <c r="I292" s="2268"/>
      <c r="J292" s="2434">
        <f t="shared" si="0"/>
        <v>0</v>
      </c>
      <c r="K292" s="2435"/>
      <c r="M292" s="2267" t="s">
        <v>619</v>
      </c>
      <c r="N292" s="2268"/>
      <c r="O292" s="2434">
        <f t="shared" si="1"/>
        <v>0</v>
      </c>
      <c r="P292" s="2435"/>
      <c r="Q292" s="544"/>
      <c r="R292" s="2515" t="s">
        <v>620</v>
      </c>
      <c r="S292" s="2516"/>
      <c r="T292" s="2516"/>
      <c r="U292" s="2517"/>
      <c r="V292" s="2419">
        <f>ROUNDDOWN((J292+J293+O292+O293)/30,1)</f>
        <v>0</v>
      </c>
      <c r="W292" s="2420"/>
      <c r="X292" s="191"/>
      <c r="Y292" s="191"/>
      <c r="Z292" s="191"/>
      <c r="AA292" s="538"/>
      <c r="AB292" s="188"/>
      <c r="AC292" s="189"/>
      <c r="AD292" s="190"/>
    </row>
    <row r="293" spans="1:30" ht="13.5" customHeight="1" thickBot="1">
      <c r="A293" s="869"/>
      <c r="B293" s="883"/>
      <c r="C293" s="870"/>
      <c r="D293" s="870"/>
      <c r="E293" s="1870"/>
      <c r="F293" s="25"/>
      <c r="H293" s="2273" t="s">
        <v>621</v>
      </c>
      <c r="I293" s="2274"/>
      <c r="J293" s="2432">
        <f t="shared" si="0"/>
        <v>0</v>
      </c>
      <c r="K293" s="2433"/>
      <c r="M293" s="2273" t="s">
        <v>621</v>
      </c>
      <c r="N293" s="2274"/>
      <c r="O293" s="2432">
        <f t="shared" si="1"/>
        <v>0</v>
      </c>
      <c r="P293" s="2433"/>
      <c r="Q293" s="544"/>
      <c r="R293" s="2518"/>
      <c r="S293" s="2519"/>
      <c r="T293" s="2519"/>
      <c r="U293" s="2520"/>
      <c r="V293" s="2521"/>
      <c r="W293" s="2522"/>
      <c r="X293" s="191"/>
      <c r="Y293" s="191"/>
      <c r="Z293" s="191"/>
      <c r="AA293" s="538"/>
      <c r="AB293" s="188"/>
      <c r="AC293" s="189"/>
      <c r="AD293" s="190"/>
    </row>
    <row r="294" spans="1:30" ht="14.25" thickTop="1">
      <c r="A294" s="869"/>
      <c r="B294" s="883"/>
      <c r="C294" s="870"/>
      <c r="D294" s="870"/>
      <c r="E294" s="1870"/>
      <c r="F294" s="25"/>
      <c r="G294" s="544"/>
      <c r="H294" s="2260" t="s">
        <v>16</v>
      </c>
      <c r="I294" s="2261"/>
      <c r="J294" s="2262">
        <f>SUM(J287:K293)</f>
        <v>0</v>
      </c>
      <c r="K294" s="2263"/>
      <c r="L294" s="544"/>
      <c r="M294" s="2260" t="s">
        <v>16</v>
      </c>
      <c r="N294" s="2261"/>
      <c r="O294" s="2262">
        <f>SUM(O287:P293)</f>
        <v>0</v>
      </c>
      <c r="P294" s="2263"/>
      <c r="Q294" s="544"/>
      <c r="R294" s="2423" t="s">
        <v>22</v>
      </c>
      <c r="S294" s="2423"/>
      <c r="T294" s="2423"/>
      <c r="U294" s="2423"/>
      <c r="V294" s="2424">
        <f>IF(ROUND(SUM(V287:W293),0)=0,0,IF(ROUND(SUM(V287:W293),0)&lt;2,2,ROUND(SUM(V287:W293),0)))</f>
        <v>0</v>
      </c>
      <c r="W294" s="2425"/>
      <c r="X294" s="191"/>
      <c r="Y294" s="191"/>
      <c r="Z294" s="191"/>
      <c r="AA294" s="538"/>
      <c r="AB294" s="188"/>
      <c r="AC294" s="189"/>
      <c r="AD294" s="190"/>
    </row>
    <row r="295" spans="1:30" s="899" customFormat="1">
      <c r="A295" s="895"/>
      <c r="B295" s="902"/>
      <c r="C295" s="894"/>
      <c r="D295" s="894"/>
      <c r="E295" s="1870"/>
      <c r="F295" s="25"/>
      <c r="G295" s="901"/>
      <c r="H295" s="901"/>
      <c r="I295" s="901"/>
      <c r="J295" s="901"/>
      <c r="K295" s="901"/>
      <c r="L295" s="901"/>
      <c r="M295" s="901"/>
      <c r="N295" s="901"/>
      <c r="O295" s="901"/>
      <c r="P295" s="901"/>
      <c r="Q295" s="901"/>
      <c r="R295" s="901"/>
      <c r="S295" s="901"/>
      <c r="T295" s="901"/>
      <c r="U295" s="901"/>
      <c r="V295" s="901"/>
      <c r="W295" s="901"/>
      <c r="X295" s="901"/>
      <c r="Y295" s="191"/>
      <c r="Z295" s="191"/>
      <c r="AA295" s="900"/>
      <c r="AB295" s="188"/>
      <c r="AC295" s="189"/>
      <c r="AD295" s="190"/>
    </row>
    <row r="296" spans="1:30">
      <c r="A296" s="869"/>
      <c r="B296" s="883"/>
      <c r="C296" s="870"/>
      <c r="D296" s="870"/>
      <c r="E296" s="1870"/>
      <c r="F296" s="25"/>
      <c r="AA296" s="538"/>
      <c r="AB296" s="188"/>
      <c r="AC296" s="189"/>
      <c r="AD296" s="190"/>
    </row>
    <row r="297" spans="1:30" ht="2.25" customHeight="1">
      <c r="A297" s="877"/>
      <c r="B297" s="884"/>
      <c r="C297" s="871"/>
      <c r="D297" s="871"/>
      <c r="E297" s="877"/>
      <c r="F297" s="66"/>
      <c r="G297" s="192"/>
      <c r="H297" s="192"/>
      <c r="I297" s="192"/>
      <c r="J297" s="550"/>
      <c r="K297" s="550"/>
      <c r="L297" s="192"/>
      <c r="M297" s="192"/>
      <c r="N297" s="192"/>
      <c r="O297" s="550"/>
      <c r="P297" s="550"/>
      <c r="Q297" s="192"/>
      <c r="R297" s="192"/>
      <c r="S297" s="192"/>
      <c r="T297" s="192"/>
      <c r="U297" s="192"/>
      <c r="V297" s="193"/>
      <c r="W297" s="193"/>
      <c r="X297" s="194"/>
      <c r="Y297" s="194"/>
      <c r="Z297" s="194"/>
      <c r="AA297" s="34"/>
      <c r="AB297" s="195"/>
      <c r="AC297" s="196"/>
      <c r="AD297" s="197"/>
    </row>
    <row r="298" spans="1:30">
      <c r="A298" s="881"/>
      <c r="B298" s="553"/>
      <c r="C298" s="554"/>
      <c r="D298" s="554"/>
      <c r="E298" s="641"/>
      <c r="F298" s="173"/>
      <c r="G298" s="174"/>
      <c r="H298" s="174"/>
      <c r="I298" s="174"/>
      <c r="J298" s="174"/>
      <c r="K298" s="174"/>
      <c r="L298" s="174"/>
      <c r="M298" s="174"/>
      <c r="N298" s="174"/>
      <c r="O298" s="174"/>
      <c r="P298" s="174"/>
      <c r="Q298" s="174"/>
      <c r="R298" s="174"/>
      <c r="S298" s="174"/>
      <c r="T298" s="174"/>
      <c r="U298" s="174"/>
      <c r="V298" s="174"/>
      <c r="W298" s="174"/>
      <c r="X298" s="174"/>
      <c r="Y298" s="174"/>
      <c r="Z298" s="174"/>
      <c r="AA298" s="30"/>
      <c r="AB298" s="175"/>
      <c r="AC298" s="176"/>
      <c r="AD298" s="177"/>
    </row>
    <row r="299" spans="1:30">
      <c r="A299" s="869"/>
      <c r="B299" s="883"/>
      <c r="C299" s="870"/>
      <c r="D299" s="870"/>
      <c r="E299" s="1870" t="s">
        <v>900</v>
      </c>
      <c r="F299" s="25"/>
      <c r="G299" s="262" t="s">
        <v>653</v>
      </c>
      <c r="X299" s="191"/>
      <c r="Y299" s="191"/>
      <c r="Z299" s="191"/>
      <c r="AA299" s="538"/>
      <c r="AB299" s="188"/>
      <c r="AC299" s="189"/>
      <c r="AD299" s="190"/>
    </row>
    <row r="300" spans="1:30">
      <c r="A300" s="869"/>
      <c r="B300" s="883"/>
      <c r="C300" s="870"/>
      <c r="D300" s="870"/>
      <c r="E300" s="1870"/>
      <c r="F300" s="25"/>
      <c r="L300" s="191"/>
      <c r="M300" s="191"/>
      <c r="N300" s="191"/>
      <c r="O300" s="191"/>
      <c r="P300" s="191"/>
      <c r="Q300" s="544"/>
      <c r="T300" s="191"/>
      <c r="U300" s="191"/>
      <c r="V300" s="191"/>
      <c r="W300" s="191"/>
      <c r="X300" s="191"/>
      <c r="Y300" s="191"/>
      <c r="Z300" s="191"/>
      <c r="AA300" s="538"/>
      <c r="AB300" s="188"/>
      <c r="AC300" s="189"/>
      <c r="AD300" s="190"/>
    </row>
    <row r="301" spans="1:30">
      <c r="A301" s="869"/>
      <c r="B301" s="883"/>
      <c r="C301" s="870"/>
      <c r="D301" s="870"/>
      <c r="E301" s="1870"/>
      <c r="F301" s="25"/>
      <c r="H301" s="522" t="s">
        <v>609</v>
      </c>
      <c r="I301" s="522"/>
      <c r="J301" s="522"/>
      <c r="K301" s="522"/>
      <c r="M301" s="522" t="s">
        <v>610</v>
      </c>
      <c r="N301" s="522"/>
      <c r="O301" s="67"/>
      <c r="P301" s="67"/>
      <c r="Q301" s="544"/>
      <c r="T301" s="191"/>
      <c r="U301" s="191"/>
      <c r="V301" s="191"/>
      <c r="W301" s="191"/>
      <c r="X301" s="191"/>
      <c r="Y301" s="191"/>
      <c r="Z301" s="191"/>
      <c r="AA301" s="538"/>
      <c r="AB301" s="188"/>
      <c r="AC301" s="189"/>
      <c r="AD301" s="190"/>
    </row>
    <row r="302" spans="1:30" ht="13.5" customHeight="1">
      <c r="A302" s="869"/>
      <c r="B302" s="883"/>
      <c r="C302" s="870"/>
      <c r="D302" s="870"/>
      <c r="E302" s="1870"/>
      <c r="F302" s="25"/>
      <c r="H302" s="1627" t="s">
        <v>17</v>
      </c>
      <c r="I302" s="2291"/>
      <c r="J302" s="1626" t="s">
        <v>611</v>
      </c>
      <c r="K302" s="1626"/>
      <c r="M302" s="1627" t="s">
        <v>17</v>
      </c>
      <c r="N302" s="2291"/>
      <c r="O302" s="1626" t="s">
        <v>611</v>
      </c>
      <c r="P302" s="1626"/>
      <c r="Q302" s="544"/>
      <c r="R302" s="1626" t="s">
        <v>612</v>
      </c>
      <c r="S302" s="1626"/>
      <c r="T302" s="1626"/>
      <c r="U302" s="1626"/>
      <c r="V302" s="1626"/>
      <c r="W302" s="1626"/>
      <c r="X302" s="191"/>
      <c r="Y302" s="191"/>
      <c r="Z302" s="191"/>
      <c r="AA302" s="538"/>
      <c r="AB302" s="188"/>
      <c r="AC302" s="189"/>
      <c r="AD302" s="190"/>
    </row>
    <row r="303" spans="1:30">
      <c r="A303" s="869"/>
      <c r="B303" s="883"/>
      <c r="C303" s="870"/>
      <c r="D303" s="870"/>
      <c r="E303" s="1870"/>
      <c r="F303" s="25"/>
      <c r="H303" s="2292"/>
      <c r="I303" s="2293"/>
      <c r="J303" s="2276" t="s">
        <v>613</v>
      </c>
      <c r="K303" s="2276"/>
      <c r="M303" s="2292"/>
      <c r="N303" s="2293"/>
      <c r="O303" s="2276" t="s">
        <v>613</v>
      </c>
      <c r="P303" s="2276"/>
      <c r="Q303" s="544"/>
      <c r="R303" s="2276" t="s">
        <v>898</v>
      </c>
      <c r="S303" s="2276"/>
      <c r="T303" s="2276"/>
      <c r="U303" s="2276"/>
      <c r="V303" s="2276"/>
      <c r="W303" s="2276"/>
      <c r="X303" s="191"/>
      <c r="Y303" s="191"/>
      <c r="Z303" s="191"/>
      <c r="AA303" s="538"/>
      <c r="AB303" s="188"/>
      <c r="AC303" s="189"/>
      <c r="AD303" s="190"/>
    </row>
    <row r="304" spans="1:30">
      <c r="A304" s="869"/>
      <c r="B304" s="883"/>
      <c r="C304" s="870"/>
      <c r="D304" s="870"/>
      <c r="E304" s="869"/>
      <c r="F304" s="25"/>
      <c r="H304" s="2255" t="s">
        <v>614</v>
      </c>
      <c r="I304" s="2255"/>
      <c r="J304" s="2269">
        <f t="shared" ref="J304:J310" si="2">J264</f>
        <v>0</v>
      </c>
      <c r="K304" s="2269"/>
      <c r="M304" s="2255" t="s">
        <v>614</v>
      </c>
      <c r="N304" s="2255"/>
      <c r="O304" s="2269">
        <f t="shared" ref="O304:O310" si="3">O264</f>
        <v>0</v>
      </c>
      <c r="P304" s="2269"/>
      <c r="Q304" s="544"/>
      <c r="R304" s="2429" t="s">
        <v>871</v>
      </c>
      <c r="S304" s="2429"/>
      <c r="T304" s="2429"/>
      <c r="U304" s="2429"/>
      <c r="V304" s="2430">
        <f>ROUNDDOWN((J304+O304)/3,1)</f>
        <v>0</v>
      </c>
      <c r="W304" s="2431"/>
      <c r="X304" s="191"/>
      <c r="Y304" s="191"/>
      <c r="Z304" s="191"/>
      <c r="AA304" s="538"/>
      <c r="AB304" s="188"/>
      <c r="AC304" s="189"/>
      <c r="AD304" s="190"/>
    </row>
    <row r="305" spans="1:30">
      <c r="A305" s="869"/>
      <c r="B305" s="883"/>
      <c r="C305" s="870"/>
      <c r="D305" s="870"/>
      <c r="E305" s="869"/>
      <c r="F305" s="25"/>
      <c r="H305" s="2255" t="s">
        <v>615</v>
      </c>
      <c r="I305" s="2255"/>
      <c r="J305" s="2269">
        <f t="shared" si="2"/>
        <v>0</v>
      </c>
      <c r="K305" s="2269"/>
      <c r="M305" s="2255" t="s">
        <v>615</v>
      </c>
      <c r="N305" s="2255"/>
      <c r="O305" s="2269">
        <f t="shared" si="3"/>
        <v>0</v>
      </c>
      <c r="P305" s="2269"/>
      <c r="Q305" s="544"/>
      <c r="R305" s="2418" t="s">
        <v>616</v>
      </c>
      <c r="S305" s="2418"/>
      <c r="T305" s="2418"/>
      <c r="U305" s="2418"/>
      <c r="V305" s="2419">
        <f>ROUNDDOWN((J305+J306+O305+O306)/6,1)</f>
        <v>0</v>
      </c>
      <c r="W305" s="2420"/>
      <c r="X305" s="191"/>
      <c r="Y305" s="191"/>
      <c r="Z305" s="191"/>
      <c r="AA305" s="538"/>
      <c r="AB305" s="188"/>
      <c r="AC305" s="189"/>
      <c r="AD305" s="190"/>
    </row>
    <row r="306" spans="1:30">
      <c r="A306" s="869"/>
      <c r="B306" s="883"/>
      <c r="C306" s="870"/>
      <c r="D306" s="870"/>
      <c r="E306" s="869"/>
      <c r="F306" s="25"/>
      <c r="G306" s="544"/>
      <c r="H306" s="2255" t="s">
        <v>617</v>
      </c>
      <c r="I306" s="2255"/>
      <c r="J306" s="2269">
        <f t="shared" si="2"/>
        <v>0</v>
      </c>
      <c r="K306" s="2269"/>
      <c r="M306" s="2255" t="s">
        <v>617</v>
      </c>
      <c r="N306" s="2255"/>
      <c r="O306" s="2269">
        <f t="shared" si="3"/>
        <v>0</v>
      </c>
      <c r="P306" s="2269"/>
      <c r="Q306" s="544"/>
      <c r="R306" s="2418"/>
      <c r="S306" s="2418"/>
      <c r="T306" s="2418"/>
      <c r="U306" s="2418"/>
      <c r="V306" s="2421"/>
      <c r="W306" s="2422"/>
      <c r="X306" s="198"/>
      <c r="Y306" s="191"/>
      <c r="Z306" s="191"/>
      <c r="AA306" s="538"/>
      <c r="AB306" s="188"/>
      <c r="AC306" s="189"/>
      <c r="AD306" s="190"/>
    </row>
    <row r="307" spans="1:30">
      <c r="A307" s="869"/>
      <c r="B307" s="883"/>
      <c r="C307" s="870"/>
      <c r="D307" s="870"/>
      <c r="E307" s="869"/>
      <c r="F307" s="25"/>
      <c r="G307" s="544"/>
      <c r="H307" s="2255" t="s">
        <v>649</v>
      </c>
      <c r="I307" s="2255"/>
      <c r="J307" s="2269">
        <f t="shared" si="2"/>
        <v>0</v>
      </c>
      <c r="K307" s="2269"/>
      <c r="M307" s="2255" t="s">
        <v>649</v>
      </c>
      <c r="N307" s="2255"/>
      <c r="O307" s="2269">
        <f t="shared" si="3"/>
        <v>0</v>
      </c>
      <c r="P307" s="2269"/>
      <c r="Q307" s="544"/>
      <c r="R307" s="2429" t="s">
        <v>903</v>
      </c>
      <c r="S307" s="2429"/>
      <c r="T307" s="2429"/>
      <c r="U307" s="2429"/>
      <c r="V307" s="2430">
        <f>ROUNDDOWN((J307+O307)/6,1)</f>
        <v>0</v>
      </c>
      <c r="W307" s="2431"/>
      <c r="X307" s="191"/>
      <c r="Y307" s="191"/>
      <c r="Z307" s="191"/>
      <c r="AA307" s="538"/>
      <c r="AB307" s="188"/>
      <c r="AC307" s="189"/>
      <c r="AD307" s="190"/>
    </row>
    <row r="308" spans="1:30">
      <c r="A308" s="869"/>
      <c r="B308" s="883"/>
      <c r="C308" s="870"/>
      <c r="D308" s="870"/>
      <c r="E308" s="869"/>
      <c r="F308" s="25"/>
      <c r="G308" s="544"/>
      <c r="H308" s="2255" t="s">
        <v>618</v>
      </c>
      <c r="I308" s="2255"/>
      <c r="J308" s="2269">
        <f t="shared" si="2"/>
        <v>0</v>
      </c>
      <c r="K308" s="2269"/>
      <c r="M308" s="2255" t="s">
        <v>618</v>
      </c>
      <c r="N308" s="2255"/>
      <c r="O308" s="2269">
        <f t="shared" si="3"/>
        <v>0</v>
      </c>
      <c r="P308" s="2269"/>
      <c r="Q308" s="544"/>
      <c r="R308" s="2429" t="s">
        <v>904</v>
      </c>
      <c r="S308" s="2429"/>
      <c r="T308" s="2429"/>
      <c r="U308" s="2429"/>
      <c r="V308" s="2430">
        <f>ROUNDDOWN((J308+O308)/15,1)</f>
        <v>0</v>
      </c>
      <c r="W308" s="2431"/>
      <c r="X308" s="191"/>
      <c r="Y308" s="191"/>
      <c r="Z308" s="191"/>
      <c r="AA308" s="538"/>
      <c r="AB308" s="188"/>
      <c r="AC308" s="189"/>
      <c r="AD308" s="190"/>
    </row>
    <row r="309" spans="1:30">
      <c r="A309" s="869"/>
      <c r="B309" s="883"/>
      <c r="C309" s="870"/>
      <c r="D309" s="870"/>
      <c r="E309" s="869"/>
      <c r="F309" s="25"/>
      <c r="G309" s="544"/>
      <c r="H309" s="2255" t="s">
        <v>619</v>
      </c>
      <c r="I309" s="2255"/>
      <c r="J309" s="2269">
        <f t="shared" si="2"/>
        <v>0</v>
      </c>
      <c r="K309" s="2269"/>
      <c r="M309" s="2255" t="s">
        <v>619</v>
      </c>
      <c r="N309" s="2255"/>
      <c r="O309" s="2269">
        <f t="shared" si="3"/>
        <v>0</v>
      </c>
      <c r="P309" s="2269"/>
      <c r="Q309" s="544"/>
      <c r="R309" s="2418" t="s">
        <v>620</v>
      </c>
      <c r="S309" s="2418"/>
      <c r="T309" s="2418"/>
      <c r="U309" s="2418"/>
      <c r="V309" s="2419">
        <f>ROUNDDOWN((J309+J310+O309+O310)/30,1)</f>
        <v>0</v>
      </c>
      <c r="W309" s="2420"/>
      <c r="X309" s="191"/>
      <c r="Y309" s="191"/>
      <c r="Z309" s="191"/>
      <c r="AA309" s="538"/>
      <c r="AB309" s="188"/>
      <c r="AC309" s="189"/>
      <c r="AD309" s="190"/>
    </row>
    <row r="310" spans="1:30" ht="14.25" thickBot="1">
      <c r="A310" s="869"/>
      <c r="B310" s="883"/>
      <c r="C310" s="870"/>
      <c r="D310" s="870"/>
      <c r="E310" s="869"/>
      <c r="F310" s="25"/>
      <c r="G310" s="544"/>
      <c r="H310" s="2249" t="s">
        <v>621</v>
      </c>
      <c r="I310" s="2249"/>
      <c r="J310" s="2269">
        <f t="shared" si="2"/>
        <v>0</v>
      </c>
      <c r="K310" s="2269"/>
      <c r="M310" s="2249" t="s">
        <v>621</v>
      </c>
      <c r="N310" s="2249"/>
      <c r="O310" s="2269">
        <f t="shared" si="3"/>
        <v>0</v>
      </c>
      <c r="P310" s="2269"/>
      <c r="Q310" s="544"/>
      <c r="R310" s="2426"/>
      <c r="S310" s="2426"/>
      <c r="T310" s="2426"/>
      <c r="U310" s="2426"/>
      <c r="V310" s="2427"/>
      <c r="W310" s="2428"/>
      <c r="X310" s="191"/>
      <c r="Y310" s="191"/>
      <c r="Z310" s="191"/>
      <c r="AA310" s="538"/>
      <c r="AB310" s="188"/>
      <c r="AC310" s="189"/>
      <c r="AD310" s="190"/>
    </row>
    <row r="311" spans="1:30" ht="14.25" thickTop="1">
      <c r="A311" s="869"/>
      <c r="B311" s="883"/>
      <c r="C311" s="870"/>
      <c r="D311" s="870"/>
      <c r="E311" s="869"/>
      <c r="F311" s="25"/>
      <c r="G311" s="544"/>
      <c r="H311" s="2260" t="s">
        <v>16</v>
      </c>
      <c r="I311" s="2261"/>
      <c r="J311" s="2262">
        <f>SUM(J304:K310)</f>
        <v>0</v>
      </c>
      <c r="K311" s="2263"/>
      <c r="L311" s="544"/>
      <c r="M311" s="2260" t="s">
        <v>16</v>
      </c>
      <c r="N311" s="2261"/>
      <c r="O311" s="2262">
        <f>SUM(O304:P310)</f>
        <v>0</v>
      </c>
      <c r="P311" s="2263"/>
      <c r="Q311" s="544"/>
      <c r="R311" s="2423" t="s">
        <v>22</v>
      </c>
      <c r="S311" s="2423"/>
      <c r="T311" s="2423"/>
      <c r="U311" s="2423"/>
      <c r="V311" s="2424">
        <f>IF(ROUND(SUM(V304:W310),0)=0,0,IF(ROUND(SUM(V304:W310),0)&lt;2,2,ROUND(SUM(V304:W310),0)))</f>
        <v>0</v>
      </c>
      <c r="W311" s="2425"/>
      <c r="X311" s="191"/>
      <c r="Y311" s="191"/>
      <c r="Z311" s="191"/>
      <c r="AA311" s="538"/>
      <c r="AB311" s="188"/>
      <c r="AC311" s="189"/>
      <c r="AD311" s="190"/>
    </row>
    <row r="312" spans="1:30">
      <c r="A312" s="869"/>
      <c r="B312" s="883"/>
      <c r="C312" s="870"/>
      <c r="D312" s="870"/>
      <c r="E312" s="869"/>
      <c r="F312" s="25"/>
      <c r="G312" s="544"/>
      <c r="H312" s="544"/>
      <c r="I312" s="42"/>
      <c r="J312" s="42"/>
      <c r="K312" s="544"/>
      <c r="L312" s="544"/>
      <c r="M312" s="544"/>
      <c r="N312" s="544"/>
      <c r="O312" s="198"/>
      <c r="P312" s="198"/>
      <c r="Q312" s="544"/>
      <c r="R312" s="544"/>
      <c r="S312" s="191"/>
      <c r="T312" s="191"/>
      <c r="U312" s="191"/>
      <c r="V312" s="191"/>
      <c r="W312" s="191"/>
      <c r="X312" s="191"/>
      <c r="Y312" s="191"/>
      <c r="Z312" s="191"/>
      <c r="AA312" s="538"/>
      <c r="AB312" s="188"/>
      <c r="AC312" s="189"/>
      <c r="AD312" s="190"/>
    </row>
    <row r="313" spans="1:30">
      <c r="A313" s="869"/>
      <c r="B313" s="883"/>
      <c r="C313" s="870"/>
      <c r="D313" s="870"/>
      <c r="E313" s="869"/>
      <c r="F313" s="25"/>
      <c r="G313" s="544"/>
      <c r="H313" s="544"/>
      <c r="I313" s="42"/>
      <c r="J313" s="42"/>
      <c r="K313" s="544"/>
      <c r="L313" s="544"/>
      <c r="M313" s="544"/>
      <c r="N313" s="544"/>
      <c r="O313" s="198"/>
      <c r="P313" s="198"/>
      <c r="Q313" s="544"/>
      <c r="R313" s="544"/>
      <c r="S313" s="191"/>
      <c r="T313" s="191"/>
      <c r="U313" s="191"/>
      <c r="V313" s="191"/>
      <c r="W313" s="191"/>
      <c r="X313" s="191"/>
      <c r="Y313" s="191"/>
      <c r="Z313" s="191"/>
      <c r="AA313" s="538"/>
      <c r="AB313" s="188"/>
      <c r="AC313" s="189"/>
      <c r="AD313" s="190"/>
    </row>
    <row r="314" spans="1:30">
      <c r="A314" s="869"/>
      <c r="B314" s="883">
        <v>13</v>
      </c>
      <c r="C314" s="1403" t="s">
        <v>905</v>
      </c>
      <c r="D314" s="1265" t="s">
        <v>841</v>
      </c>
      <c r="E314" s="1870" t="s">
        <v>906</v>
      </c>
      <c r="F314" s="25"/>
      <c r="G314" s="1268" t="s">
        <v>71</v>
      </c>
      <c r="H314" s="1268"/>
      <c r="I314" s="1268"/>
      <c r="J314" s="1268"/>
      <c r="K314" s="1268"/>
      <c r="L314" s="1268"/>
      <c r="M314" s="1600"/>
      <c r="N314" s="1227" t="s">
        <v>640</v>
      </c>
      <c r="O314" s="1228"/>
      <c r="P314" s="1228"/>
      <c r="Q314" s="1228"/>
      <c r="R314" s="1228"/>
      <c r="S314" s="1228"/>
      <c r="T314" s="1228"/>
      <c r="U314" s="1228"/>
      <c r="V314" s="1972"/>
      <c r="W314" s="555"/>
      <c r="X314" s="555"/>
      <c r="Y314" s="555"/>
      <c r="Z314" s="555"/>
      <c r="AA314" s="538"/>
      <c r="AB314" s="2311" t="s">
        <v>849</v>
      </c>
      <c r="AC314" s="2312"/>
      <c r="AD314" s="2313"/>
    </row>
    <row r="315" spans="1:30">
      <c r="A315" s="869"/>
      <c r="B315" s="883"/>
      <c r="C315" s="1403"/>
      <c r="D315" s="1265"/>
      <c r="E315" s="1870"/>
      <c r="F315" s="25"/>
      <c r="G315" s="1268"/>
      <c r="H315" s="1268"/>
      <c r="I315" s="1268"/>
      <c r="J315" s="1268"/>
      <c r="K315" s="1268"/>
      <c r="L315" s="1268"/>
      <c r="M315" s="1600"/>
      <c r="N315" s="1231"/>
      <c r="O315" s="1232"/>
      <c r="P315" s="1232"/>
      <c r="Q315" s="1232"/>
      <c r="R315" s="1232"/>
      <c r="S315" s="1232"/>
      <c r="T315" s="1232"/>
      <c r="U315" s="1232"/>
      <c r="V315" s="1973"/>
      <c r="W315" s="555"/>
      <c r="X315" s="555"/>
      <c r="Y315" s="555"/>
      <c r="Z315" s="555"/>
      <c r="AA315" s="538"/>
      <c r="AB315" s="2311"/>
      <c r="AC315" s="2312"/>
      <c r="AD315" s="2313"/>
    </row>
    <row r="316" spans="1:30">
      <c r="A316" s="869"/>
      <c r="B316" s="883"/>
      <c r="C316" s="1403"/>
      <c r="D316" s="1265"/>
      <c r="E316" s="1870"/>
      <c r="F316" s="25"/>
      <c r="G316" s="555"/>
      <c r="H316" s="555"/>
      <c r="I316" s="555"/>
      <c r="J316" s="555"/>
      <c r="K316" s="555"/>
      <c r="L316" s="555"/>
      <c r="M316" s="555"/>
      <c r="N316" s="555" t="s">
        <v>641</v>
      </c>
      <c r="O316" s="555"/>
      <c r="P316" s="555"/>
      <c r="Q316" s="555"/>
      <c r="R316" s="555"/>
      <c r="S316" s="555"/>
      <c r="T316" s="555"/>
      <c r="U316" s="555"/>
      <c r="V316" s="555"/>
      <c r="W316" s="555"/>
      <c r="X316" s="555"/>
      <c r="Y316" s="555"/>
      <c r="Z316" s="555"/>
      <c r="AA316" s="538"/>
      <c r="AB316" s="2311"/>
      <c r="AC316" s="2312"/>
      <c r="AD316" s="2313"/>
    </row>
    <row r="317" spans="1:30" ht="14.25" thickBot="1">
      <c r="A317" s="869"/>
      <c r="B317" s="883"/>
      <c r="C317" s="1403"/>
      <c r="D317" s="870"/>
      <c r="E317" s="1870"/>
      <c r="F317" s="25"/>
      <c r="G317" s="544"/>
      <c r="H317" s="544"/>
      <c r="I317" s="42"/>
      <c r="J317" s="42"/>
      <c r="K317" s="544"/>
      <c r="L317" s="544"/>
      <c r="M317" s="544"/>
      <c r="N317" s="544"/>
      <c r="O317" s="198"/>
      <c r="P317" s="198"/>
      <c r="Q317" s="544"/>
      <c r="R317" s="544"/>
      <c r="S317" s="191"/>
      <c r="T317" s="191"/>
      <c r="U317" s="191"/>
      <c r="V317" s="191"/>
      <c r="W317" s="191"/>
      <c r="X317" s="191"/>
      <c r="Y317" s="191"/>
      <c r="Z317" s="191"/>
      <c r="AA317" s="538"/>
      <c r="AB317" s="188"/>
      <c r="AC317" s="189"/>
      <c r="AD317" s="190"/>
    </row>
    <row r="318" spans="1:30" ht="13.5" customHeight="1" thickBot="1">
      <c r="A318" s="869"/>
      <c r="B318" s="883"/>
      <c r="C318" s="1403"/>
      <c r="D318" s="870"/>
      <c r="E318" s="1870"/>
      <c r="F318" s="25"/>
      <c r="G318" s="1465" t="s">
        <v>833</v>
      </c>
      <c r="H318" s="1465"/>
      <c r="I318" s="1465"/>
      <c r="J318" s="1465"/>
      <c r="K318" s="1465"/>
      <c r="L318" s="1465"/>
      <c r="M318" s="1465"/>
      <c r="N318" s="1465"/>
      <c r="O318" s="1465"/>
      <c r="P318" s="1465"/>
      <c r="Q318" s="1465"/>
      <c r="R318" s="1465"/>
      <c r="S318" s="1465"/>
      <c r="T318" s="1465"/>
      <c r="U318" s="1465"/>
      <c r="V318" s="2396"/>
      <c r="W318" s="2397"/>
      <c r="X318" s="2397"/>
      <c r="Y318" s="2397"/>
      <c r="Z318" s="2398"/>
      <c r="AA318" s="538"/>
      <c r="AB318" s="188"/>
      <c r="AC318" s="189"/>
      <c r="AD318" s="190"/>
    </row>
    <row r="319" spans="1:30" ht="14.25" customHeight="1">
      <c r="A319" s="869"/>
      <c r="B319" s="883"/>
      <c r="C319" s="870"/>
      <c r="D319" s="870"/>
      <c r="E319" s="1870"/>
      <c r="F319" s="25"/>
      <c r="H319" s="2416"/>
      <c r="I319" s="2416"/>
      <c r="J319" s="2416"/>
      <c r="K319" s="2416"/>
      <c r="L319" s="2416"/>
      <c r="M319" s="2416"/>
      <c r="N319" s="2416"/>
      <c r="O319" s="2416"/>
      <c r="P319" s="2416"/>
      <c r="Q319" s="2416"/>
      <c r="R319" s="2416"/>
      <c r="S319" s="2416"/>
      <c r="T319" s="2416"/>
      <c r="AA319" s="538"/>
      <c r="AB319" s="188"/>
      <c r="AC319" s="189"/>
      <c r="AD319" s="190"/>
    </row>
    <row r="320" spans="1:30">
      <c r="A320" s="869"/>
      <c r="B320" s="883"/>
      <c r="C320" s="870"/>
      <c r="D320" s="870"/>
      <c r="E320" s="869"/>
      <c r="F320" s="25"/>
      <c r="H320" s="1247"/>
      <c r="I320" s="1247"/>
      <c r="J320" s="1247"/>
      <c r="K320" s="1247"/>
      <c r="L320" s="1247"/>
      <c r="M320" s="1247"/>
      <c r="N320" s="1247"/>
      <c r="O320" s="1247"/>
      <c r="P320" s="1247"/>
      <c r="Q320" s="1247"/>
      <c r="R320" s="1247"/>
      <c r="S320" s="1247"/>
      <c r="T320" s="1247"/>
      <c r="U320" s="1019"/>
      <c r="V320" s="2417"/>
      <c r="W320" s="2417"/>
      <c r="X320" s="2417"/>
      <c r="Y320" s="2417"/>
      <c r="Z320" s="2417"/>
      <c r="AA320" s="538"/>
      <c r="AB320" s="188"/>
      <c r="AC320" s="189"/>
      <c r="AD320" s="190"/>
    </row>
    <row r="321" spans="1:30">
      <c r="A321" s="869"/>
      <c r="B321" s="883"/>
      <c r="C321" s="870"/>
      <c r="D321" s="870"/>
      <c r="E321" s="869"/>
      <c r="F321" s="25"/>
      <c r="X321" s="191"/>
      <c r="Y321" s="191"/>
      <c r="Z321" s="191"/>
      <c r="AA321" s="538"/>
      <c r="AB321" s="188"/>
      <c r="AC321" s="189"/>
      <c r="AD321" s="190"/>
    </row>
    <row r="322" spans="1:30" ht="14.25" thickBot="1">
      <c r="A322" s="869"/>
      <c r="B322" s="883"/>
      <c r="C322" s="870"/>
      <c r="D322" s="870"/>
      <c r="E322" s="869"/>
      <c r="F322" s="25"/>
      <c r="G322" s="1156" t="s">
        <v>907</v>
      </c>
      <c r="H322" s="1157"/>
      <c r="I322" s="1157"/>
      <c r="J322" s="1157"/>
      <c r="K322" s="1157"/>
      <c r="L322" s="1157"/>
      <c r="M322" s="1157"/>
      <c r="N322" s="1157"/>
      <c r="O322" s="1157"/>
      <c r="P322" s="1157"/>
      <c r="Q322" s="1157"/>
      <c r="R322" s="1157"/>
      <c r="S322" s="1157"/>
      <c r="T322" s="1157"/>
      <c r="U322" s="1157"/>
      <c r="V322" s="1157"/>
      <c r="W322" s="1158"/>
      <c r="X322" s="191"/>
      <c r="Y322" s="191"/>
      <c r="Z322" s="191"/>
      <c r="AA322" s="538"/>
      <c r="AB322" s="188"/>
      <c r="AC322" s="189"/>
      <c r="AD322" s="190"/>
    </row>
    <row r="323" spans="1:30" ht="13.5" customHeight="1">
      <c r="A323" s="869"/>
      <c r="B323" s="883"/>
      <c r="C323" s="870"/>
      <c r="D323" s="870"/>
      <c r="E323" s="869"/>
      <c r="F323" s="25"/>
      <c r="G323" s="2372"/>
      <c r="H323" s="2372"/>
      <c r="I323" s="2285" t="s">
        <v>654</v>
      </c>
      <c r="J323" s="2286"/>
      <c r="K323" s="2286"/>
      <c r="L323" s="2286"/>
      <c r="M323" s="2286"/>
      <c r="N323" s="2286"/>
      <c r="O323" s="2287"/>
      <c r="P323" s="2400" t="s">
        <v>648</v>
      </c>
      <c r="Q323" s="2401"/>
      <c r="R323" s="2402"/>
      <c r="S323" s="2406" t="s">
        <v>908</v>
      </c>
      <c r="T323" s="2408">
        <f>管理運営!J49+管理運営!S49</f>
        <v>0</v>
      </c>
      <c r="U323" s="2409"/>
      <c r="V323" s="2410"/>
      <c r="W323" s="2414" t="s">
        <v>89</v>
      </c>
      <c r="X323" s="191"/>
      <c r="Y323" s="191"/>
      <c r="Z323" s="191"/>
      <c r="AA323" s="538"/>
      <c r="AB323" s="188"/>
      <c r="AC323" s="189"/>
      <c r="AD323" s="190"/>
    </row>
    <row r="324" spans="1:30" ht="14.25" thickBot="1">
      <c r="A324" s="869"/>
      <c r="B324" s="883"/>
      <c r="C324" s="870"/>
      <c r="D324" s="870"/>
      <c r="E324" s="869"/>
      <c r="F324" s="25"/>
      <c r="G324" s="2372"/>
      <c r="H324" s="2372"/>
      <c r="I324" s="2285" t="s">
        <v>655</v>
      </c>
      <c r="J324" s="2286"/>
      <c r="K324" s="2286"/>
      <c r="L324" s="2286"/>
      <c r="M324" s="2286"/>
      <c r="N324" s="2286"/>
      <c r="O324" s="2287"/>
      <c r="P324" s="2403"/>
      <c r="Q324" s="2404"/>
      <c r="R324" s="2405"/>
      <c r="S324" s="2407"/>
      <c r="T324" s="2411"/>
      <c r="U324" s="2412"/>
      <c r="V324" s="2413"/>
      <c r="W324" s="2415"/>
      <c r="X324" s="191"/>
      <c r="Y324" s="191"/>
      <c r="Z324" s="191"/>
      <c r="AA324" s="538"/>
      <c r="AB324" s="188"/>
      <c r="AC324" s="189"/>
      <c r="AD324" s="190"/>
    </row>
    <row r="325" spans="1:30">
      <c r="A325" s="869"/>
      <c r="B325" s="883"/>
      <c r="C325" s="870"/>
      <c r="D325" s="870"/>
      <c r="E325" s="869"/>
      <c r="F325" s="25"/>
      <c r="X325" s="191"/>
      <c r="Y325" s="191"/>
      <c r="Z325" s="191"/>
      <c r="AA325" s="538"/>
      <c r="AB325" s="188"/>
      <c r="AC325" s="189"/>
      <c r="AD325" s="190"/>
    </row>
    <row r="326" spans="1:30">
      <c r="A326" s="869"/>
      <c r="B326" s="883"/>
      <c r="C326" s="870"/>
      <c r="D326" s="870"/>
      <c r="E326" s="869"/>
      <c r="F326" s="25"/>
      <c r="G326" s="1851" t="s">
        <v>909</v>
      </c>
      <c r="H326" s="1851"/>
      <c r="I326" s="1851"/>
      <c r="J326" s="1851"/>
      <c r="K326" s="1851"/>
      <c r="L326" s="1851"/>
      <c r="M326" s="1851"/>
      <c r="N326" s="2399"/>
      <c r="O326" s="1357" t="s">
        <v>199</v>
      </c>
      <c r="P326" s="1357"/>
      <c r="Q326" s="1357"/>
      <c r="R326" s="1357"/>
      <c r="S326" s="1357"/>
      <c r="X326" s="191"/>
      <c r="Y326" s="191"/>
      <c r="Z326" s="191"/>
      <c r="AA326" s="538"/>
      <c r="AB326" s="188"/>
      <c r="AC326" s="189"/>
      <c r="AD326" s="190"/>
    </row>
    <row r="327" spans="1:30" ht="13.5" customHeight="1">
      <c r="A327" s="869"/>
      <c r="B327" s="883"/>
      <c r="C327" s="870"/>
      <c r="D327" s="870"/>
      <c r="E327" s="869"/>
      <c r="F327" s="25"/>
      <c r="X327" s="191"/>
      <c r="Y327" s="191"/>
      <c r="Z327" s="191"/>
      <c r="AA327" s="538"/>
      <c r="AB327" s="188"/>
      <c r="AC327" s="189"/>
      <c r="AD327" s="190"/>
    </row>
    <row r="328" spans="1:30">
      <c r="A328" s="869"/>
      <c r="B328" s="883"/>
      <c r="C328" s="870"/>
      <c r="D328" s="870"/>
      <c r="E328" s="869"/>
      <c r="F328" s="25"/>
      <c r="G328" s="1851" t="s">
        <v>656</v>
      </c>
      <c r="H328" s="1851"/>
      <c r="I328" s="1851"/>
      <c r="J328" s="1851"/>
      <c r="K328" s="1851"/>
      <c r="L328" s="1851"/>
      <c r="M328" s="1851"/>
      <c r="N328" s="2399"/>
      <c r="O328" s="1357" t="s">
        <v>199</v>
      </c>
      <c r="P328" s="1357"/>
      <c r="Q328" s="1357"/>
      <c r="R328" s="1357"/>
      <c r="S328" s="1357"/>
      <c r="X328" s="191"/>
      <c r="Y328" s="191"/>
      <c r="Z328" s="191"/>
      <c r="AA328" s="538"/>
      <c r="AB328" s="188"/>
      <c r="AC328" s="189"/>
      <c r="AD328" s="190"/>
    </row>
    <row r="329" spans="1:30" s="696" customFormat="1">
      <c r="A329" s="869"/>
      <c r="B329" s="883"/>
      <c r="C329" s="870"/>
      <c r="D329" s="870"/>
      <c r="E329" s="869"/>
      <c r="F329" s="25"/>
      <c r="G329" s="689"/>
      <c r="H329" s="689"/>
      <c r="I329" s="689"/>
      <c r="J329" s="689"/>
      <c r="K329" s="689"/>
      <c r="L329" s="689"/>
      <c r="M329" s="689"/>
      <c r="N329" s="689"/>
      <c r="O329" s="720"/>
      <c r="P329" s="720"/>
      <c r="Q329" s="720"/>
      <c r="R329" s="720"/>
      <c r="S329" s="720"/>
      <c r="X329" s="191"/>
      <c r="Y329" s="191"/>
      <c r="Z329" s="191"/>
      <c r="AA329" s="697"/>
      <c r="AB329" s="188"/>
      <c r="AC329" s="189"/>
      <c r="AD329" s="190"/>
    </row>
    <row r="330" spans="1:30" s="696" customFormat="1">
      <c r="A330" s="869"/>
      <c r="B330" s="883"/>
      <c r="C330" s="870"/>
      <c r="D330" s="870"/>
      <c r="E330" s="869"/>
      <c r="F330" s="25"/>
      <c r="G330" s="683"/>
      <c r="H330" s="683"/>
      <c r="I330" s="683"/>
      <c r="J330" s="683"/>
      <c r="K330" s="683"/>
      <c r="L330" s="683"/>
      <c r="M330" s="683"/>
      <c r="N330" s="683"/>
      <c r="O330" s="79"/>
      <c r="P330" s="79"/>
      <c r="Q330" s="79"/>
      <c r="R330" s="79"/>
      <c r="S330" s="79"/>
      <c r="X330" s="191"/>
      <c r="Y330" s="191"/>
      <c r="Z330" s="191"/>
      <c r="AA330" s="697"/>
      <c r="AB330" s="188"/>
      <c r="AC330" s="189"/>
      <c r="AD330" s="190"/>
    </row>
    <row r="331" spans="1:30" s="696" customFormat="1">
      <c r="A331" s="869"/>
      <c r="B331" s="883"/>
      <c r="C331" s="870"/>
      <c r="D331" s="870"/>
      <c r="E331" s="869"/>
      <c r="F331" s="25"/>
      <c r="G331" s="683"/>
      <c r="H331" s="683"/>
      <c r="I331" s="683"/>
      <c r="J331" s="683"/>
      <c r="K331" s="683"/>
      <c r="L331" s="683"/>
      <c r="M331" s="683"/>
      <c r="N331" s="683"/>
      <c r="O331" s="79"/>
      <c r="P331" s="79"/>
      <c r="Q331" s="79"/>
      <c r="R331" s="79"/>
      <c r="S331" s="79"/>
      <c r="X331" s="191"/>
      <c r="Y331" s="191"/>
      <c r="Z331" s="191"/>
      <c r="AA331" s="697"/>
      <c r="AB331" s="188"/>
      <c r="AC331" s="189"/>
      <c r="AD331" s="190"/>
    </row>
    <row r="332" spans="1:30" s="696" customFormat="1">
      <c r="A332" s="869"/>
      <c r="B332" s="883"/>
      <c r="C332" s="870"/>
      <c r="D332" s="870"/>
      <c r="E332" s="869"/>
      <c r="F332" s="25"/>
      <c r="G332" s="683"/>
      <c r="H332" s="683"/>
      <c r="I332" s="683"/>
      <c r="J332" s="683"/>
      <c r="K332" s="683"/>
      <c r="L332" s="683"/>
      <c r="M332" s="683"/>
      <c r="N332" s="683"/>
      <c r="O332" s="79"/>
      <c r="P332" s="79"/>
      <c r="Q332" s="79"/>
      <c r="R332" s="79"/>
      <c r="S332" s="79"/>
      <c r="X332" s="191"/>
      <c r="Y332" s="191"/>
      <c r="Z332" s="191"/>
      <c r="AA332" s="697"/>
      <c r="AB332" s="188"/>
      <c r="AC332" s="189"/>
      <c r="AD332" s="190"/>
    </row>
    <row r="333" spans="1:30" s="696" customFormat="1">
      <c r="A333" s="869"/>
      <c r="B333" s="883"/>
      <c r="C333" s="870"/>
      <c r="D333" s="870"/>
      <c r="E333" s="869"/>
      <c r="F333" s="25"/>
      <c r="G333" s="683"/>
      <c r="H333" s="683"/>
      <c r="I333" s="683"/>
      <c r="J333" s="683"/>
      <c r="K333" s="683"/>
      <c r="L333" s="683"/>
      <c r="M333" s="683"/>
      <c r="N333" s="683"/>
      <c r="O333" s="79"/>
      <c r="P333" s="79"/>
      <c r="Q333" s="79"/>
      <c r="R333" s="79"/>
      <c r="S333" s="79"/>
      <c r="X333" s="191"/>
      <c r="Y333" s="191"/>
      <c r="Z333" s="191"/>
      <c r="AA333" s="697"/>
      <c r="AB333" s="188"/>
      <c r="AC333" s="189"/>
      <c r="AD333" s="190"/>
    </row>
    <row r="334" spans="1:30" s="696" customFormat="1">
      <c r="A334" s="869"/>
      <c r="B334" s="883"/>
      <c r="C334" s="870"/>
      <c r="D334" s="870"/>
      <c r="E334" s="869"/>
      <c r="F334" s="25"/>
      <c r="G334" s="683"/>
      <c r="H334" s="683"/>
      <c r="I334" s="683"/>
      <c r="J334" s="683"/>
      <c r="K334" s="683"/>
      <c r="L334" s="683"/>
      <c r="M334" s="683"/>
      <c r="N334" s="683"/>
      <c r="O334" s="79"/>
      <c r="P334" s="79"/>
      <c r="Q334" s="79"/>
      <c r="R334" s="79"/>
      <c r="S334" s="79"/>
      <c r="X334" s="191"/>
      <c r="Y334" s="191"/>
      <c r="Z334" s="191"/>
      <c r="AA334" s="697"/>
      <c r="AB334" s="188"/>
      <c r="AC334" s="189"/>
      <c r="AD334" s="190"/>
    </row>
    <row r="335" spans="1:30" s="696" customFormat="1">
      <c r="A335" s="869"/>
      <c r="B335" s="883"/>
      <c r="C335" s="870"/>
      <c r="D335" s="870"/>
      <c r="E335" s="869"/>
      <c r="F335" s="25"/>
      <c r="G335" s="683"/>
      <c r="H335" s="683"/>
      <c r="I335" s="683"/>
      <c r="J335" s="683"/>
      <c r="K335" s="683"/>
      <c r="L335" s="683"/>
      <c r="M335" s="683"/>
      <c r="N335" s="683"/>
      <c r="O335" s="79"/>
      <c r="P335" s="79"/>
      <c r="Q335" s="79"/>
      <c r="R335" s="79"/>
      <c r="S335" s="79"/>
      <c r="X335" s="191"/>
      <c r="Y335" s="191"/>
      <c r="Z335" s="191"/>
      <c r="AA335" s="697"/>
      <c r="AB335" s="188"/>
      <c r="AC335" s="189"/>
      <c r="AD335" s="190"/>
    </row>
    <row r="336" spans="1:30" s="696" customFormat="1">
      <c r="A336" s="869"/>
      <c r="B336" s="883"/>
      <c r="C336" s="870"/>
      <c r="D336" s="870"/>
      <c r="E336" s="869"/>
      <c r="F336" s="25"/>
      <c r="G336" s="683"/>
      <c r="H336" s="683"/>
      <c r="I336" s="683"/>
      <c r="J336" s="683"/>
      <c r="K336" s="683"/>
      <c r="L336" s="683"/>
      <c r="M336" s="683"/>
      <c r="N336" s="683"/>
      <c r="O336" s="79"/>
      <c r="P336" s="79"/>
      <c r="Q336" s="79"/>
      <c r="R336" s="79"/>
      <c r="S336" s="79"/>
      <c r="X336" s="191"/>
      <c r="Y336" s="191"/>
      <c r="Z336" s="191"/>
      <c r="AA336" s="697"/>
      <c r="AB336" s="188"/>
      <c r="AC336" s="189"/>
      <c r="AD336" s="190"/>
    </row>
    <row r="337" spans="1:30">
      <c r="A337" s="877"/>
      <c r="B337" s="884"/>
      <c r="C337" s="871"/>
      <c r="D337" s="871"/>
      <c r="E337" s="877"/>
      <c r="F337" s="66"/>
      <c r="G337" s="169"/>
      <c r="H337" s="169"/>
      <c r="I337" s="169"/>
      <c r="J337" s="169"/>
      <c r="K337" s="169"/>
      <c r="L337" s="169"/>
      <c r="M337" s="169"/>
      <c r="N337" s="169"/>
      <c r="O337" s="169"/>
      <c r="P337" s="169"/>
      <c r="Q337" s="169"/>
      <c r="R337" s="169"/>
      <c r="S337" s="169"/>
      <c r="T337" s="169"/>
      <c r="U337" s="169"/>
      <c r="V337" s="169"/>
      <c r="W337" s="169"/>
      <c r="X337" s="169"/>
      <c r="Y337" s="169"/>
      <c r="Z337" s="169"/>
      <c r="AA337" s="34"/>
      <c r="AB337" s="170"/>
      <c r="AC337" s="171"/>
      <c r="AD337" s="172"/>
    </row>
    <row r="338" spans="1:30" ht="6.75" customHeight="1">
      <c r="A338" s="641"/>
      <c r="B338" s="553"/>
      <c r="C338" s="554"/>
      <c r="D338" s="554"/>
      <c r="E338" s="641"/>
      <c r="F338" s="173"/>
      <c r="G338" s="174"/>
      <c r="H338" s="174"/>
      <c r="I338" s="174"/>
      <c r="J338" s="174"/>
      <c r="K338" s="174"/>
      <c r="L338" s="174"/>
      <c r="M338" s="174"/>
      <c r="N338" s="174"/>
      <c r="O338" s="174"/>
      <c r="P338" s="174"/>
      <c r="Q338" s="174"/>
      <c r="R338" s="174"/>
      <c r="S338" s="174"/>
      <c r="T338" s="174"/>
      <c r="U338" s="174"/>
      <c r="V338" s="174"/>
      <c r="W338" s="174"/>
      <c r="X338" s="174"/>
      <c r="Y338" s="174"/>
      <c r="Z338" s="174"/>
      <c r="AA338" s="30"/>
      <c r="AB338" s="175"/>
      <c r="AC338" s="176"/>
      <c r="AD338" s="177"/>
    </row>
    <row r="339" spans="1:30">
      <c r="A339" s="1304"/>
      <c r="B339" s="2395">
        <v>14</v>
      </c>
      <c r="C339" s="1267" t="s">
        <v>910</v>
      </c>
      <c r="D339" s="1265" t="s">
        <v>1077</v>
      </c>
      <c r="E339" s="1870" t="s">
        <v>911</v>
      </c>
      <c r="F339" s="25"/>
      <c r="G339" s="1268" t="s">
        <v>71</v>
      </c>
      <c r="H339" s="1268"/>
      <c r="I339" s="1268"/>
      <c r="J339" s="1268"/>
      <c r="K339" s="1268"/>
      <c r="L339" s="1268"/>
      <c r="M339" s="1600"/>
      <c r="N339" s="1227" t="s">
        <v>640</v>
      </c>
      <c r="O339" s="1228"/>
      <c r="P339" s="1228"/>
      <c r="Q339" s="1228"/>
      <c r="R339" s="1228"/>
      <c r="S339" s="1228"/>
      <c r="T339" s="1228"/>
      <c r="U339" s="1228"/>
      <c r="V339" s="1972"/>
      <c r="W339" s="555"/>
      <c r="X339" s="555"/>
      <c r="Y339" s="555"/>
      <c r="Z339" s="555"/>
      <c r="AA339" s="538"/>
      <c r="AB339" s="2311" t="s">
        <v>849</v>
      </c>
      <c r="AC339" s="2312"/>
      <c r="AD339" s="2313"/>
    </row>
    <row r="340" spans="1:30">
      <c r="A340" s="1304"/>
      <c r="B340" s="2395"/>
      <c r="C340" s="1267"/>
      <c r="D340" s="1265"/>
      <c r="E340" s="1870"/>
      <c r="F340" s="25"/>
      <c r="G340" s="1268"/>
      <c r="H340" s="1268"/>
      <c r="I340" s="1268"/>
      <c r="J340" s="1268"/>
      <c r="K340" s="1268"/>
      <c r="L340" s="1268"/>
      <c r="M340" s="1600"/>
      <c r="N340" s="1231"/>
      <c r="O340" s="1232"/>
      <c r="P340" s="1232"/>
      <c r="Q340" s="1232"/>
      <c r="R340" s="1232"/>
      <c r="S340" s="1232"/>
      <c r="T340" s="1232"/>
      <c r="U340" s="1232"/>
      <c r="V340" s="1973"/>
      <c r="W340" s="555"/>
      <c r="X340" s="555"/>
      <c r="Y340" s="555"/>
      <c r="Z340" s="555"/>
      <c r="AA340" s="538"/>
      <c r="AB340" s="2311"/>
      <c r="AC340" s="2312"/>
      <c r="AD340" s="2313"/>
    </row>
    <row r="341" spans="1:30" ht="13.5" customHeight="1">
      <c r="A341" s="1304"/>
      <c r="B341" s="2395"/>
      <c r="C341" s="1267"/>
      <c r="D341" s="1265"/>
      <c r="E341" s="1870"/>
      <c r="F341" s="25"/>
      <c r="G341" s="555"/>
      <c r="H341" s="555"/>
      <c r="I341" s="555"/>
      <c r="J341" s="555"/>
      <c r="K341" s="555"/>
      <c r="L341" s="555"/>
      <c r="M341" s="555"/>
      <c r="N341" s="555" t="s">
        <v>641</v>
      </c>
      <c r="O341" s="555"/>
      <c r="P341" s="555"/>
      <c r="Q341" s="555"/>
      <c r="R341" s="555"/>
      <c r="S341" s="555"/>
      <c r="T341" s="555"/>
      <c r="U341" s="555"/>
      <c r="V341" s="555"/>
      <c r="W341" s="555"/>
      <c r="X341" s="555"/>
      <c r="Y341" s="555"/>
      <c r="Z341" s="555"/>
      <c r="AA341" s="538"/>
      <c r="AB341" s="2311"/>
      <c r="AC341" s="2312"/>
      <c r="AD341" s="2313"/>
    </row>
    <row r="342" spans="1:30">
      <c r="A342" s="1304"/>
      <c r="B342" s="2395"/>
      <c r="C342" s="1267"/>
      <c r="D342" s="1265"/>
      <c r="E342" s="1870"/>
      <c r="F342" s="25"/>
      <c r="AA342" s="538"/>
      <c r="AB342" s="166"/>
      <c r="AC342" s="167"/>
      <c r="AD342" s="168"/>
    </row>
    <row r="343" spans="1:30" ht="14.25" thickBot="1">
      <c r="A343" s="1304"/>
      <c r="B343" s="2395"/>
      <c r="C343" s="1267"/>
      <c r="D343" s="1265"/>
      <c r="E343" s="1870"/>
      <c r="F343" s="25"/>
      <c r="G343" s="537" t="s">
        <v>657</v>
      </c>
      <c r="AA343" s="538"/>
      <c r="AB343" s="166"/>
      <c r="AC343" s="167"/>
      <c r="AD343" s="168"/>
    </row>
    <row r="344" spans="1:30" ht="14.25" thickBot="1">
      <c r="A344" s="1304"/>
      <c r="B344" s="2395"/>
      <c r="C344" s="1267"/>
      <c r="D344" s="1265"/>
      <c r="E344" s="1870"/>
      <c r="F344" s="25"/>
      <c r="G344" s="528"/>
      <c r="H344" s="528"/>
      <c r="I344" s="528"/>
      <c r="J344" s="528"/>
      <c r="K344" s="528"/>
      <c r="L344" s="528"/>
      <c r="M344" s="528"/>
      <c r="N344" s="528"/>
      <c r="O344" s="528"/>
      <c r="P344" s="528"/>
      <c r="Q344" s="528"/>
      <c r="R344" s="528"/>
      <c r="S344" s="528"/>
      <c r="T344" s="528"/>
      <c r="U344" s="2396"/>
      <c r="V344" s="2397"/>
      <c r="W344" s="2398"/>
      <c r="X344" s="199" t="s">
        <v>89</v>
      </c>
      <c r="AA344" s="538"/>
      <c r="AB344" s="166"/>
      <c r="AC344" s="167"/>
      <c r="AD344" s="168"/>
    </row>
    <row r="345" spans="1:30">
      <c r="A345" s="1304"/>
      <c r="B345" s="2395"/>
      <c r="C345" s="1267"/>
      <c r="D345" s="1265"/>
      <c r="E345" s="1870"/>
      <c r="F345" s="25"/>
      <c r="AA345" s="538"/>
      <c r="AB345" s="166"/>
      <c r="AC345" s="167"/>
      <c r="AD345" s="168"/>
    </row>
    <row r="346" spans="1:30">
      <c r="A346" s="1304"/>
      <c r="B346" s="2395"/>
      <c r="C346" s="1267"/>
      <c r="D346" s="1265"/>
      <c r="E346" s="1870"/>
      <c r="F346" s="25"/>
      <c r="G346" s="2382"/>
      <c r="H346" s="2383"/>
      <c r="I346" s="2285" t="s">
        <v>912</v>
      </c>
      <c r="J346" s="2286"/>
      <c r="K346" s="2286"/>
      <c r="L346" s="2286"/>
      <c r="M346" s="2286"/>
      <c r="N346" s="2286"/>
      <c r="O346" s="2286"/>
      <c r="P346" s="2286"/>
      <c r="Q346" s="2286"/>
      <c r="R346" s="2286"/>
      <c r="S346" s="2286"/>
      <c r="T346" s="2286"/>
      <c r="U346" s="2286"/>
      <c r="V346" s="2286"/>
      <c r="W346" s="2286"/>
      <c r="X346" s="2287"/>
      <c r="AA346" s="538"/>
      <c r="AB346" s="166"/>
      <c r="AC346" s="167"/>
      <c r="AD346" s="168"/>
    </row>
    <row r="347" spans="1:30" ht="13.5" customHeight="1">
      <c r="A347" s="1304"/>
      <c r="B347" s="2395"/>
      <c r="C347" s="1267"/>
      <c r="D347" s="1265"/>
      <c r="E347" s="1870"/>
      <c r="F347" s="25"/>
      <c r="G347" s="2382"/>
      <c r="H347" s="2383"/>
      <c r="I347" s="2285" t="s">
        <v>913</v>
      </c>
      <c r="J347" s="2286"/>
      <c r="K347" s="2286"/>
      <c r="L347" s="2286"/>
      <c r="M347" s="2286"/>
      <c r="N347" s="2286"/>
      <c r="O347" s="2286"/>
      <c r="P347" s="2286"/>
      <c r="Q347" s="2286"/>
      <c r="R347" s="2286"/>
      <c r="S347" s="2286"/>
      <c r="T347" s="2286"/>
      <c r="U347" s="2286"/>
      <c r="V347" s="2286"/>
      <c r="W347" s="2286"/>
      <c r="X347" s="2287"/>
      <c r="AA347" s="538"/>
      <c r="AB347" s="166"/>
      <c r="AC347" s="167"/>
      <c r="AD347" s="168"/>
    </row>
    <row r="348" spans="1:30">
      <c r="A348" s="1304"/>
      <c r="B348" s="2395"/>
      <c r="C348" s="1267"/>
      <c r="D348" s="1265"/>
      <c r="E348" s="1870"/>
      <c r="F348" s="25"/>
      <c r="G348" s="2363"/>
      <c r="H348" s="2365"/>
      <c r="I348" s="1631" t="s">
        <v>167</v>
      </c>
      <c r="J348" s="1614"/>
      <c r="K348" s="1614"/>
      <c r="L348" s="1323"/>
      <c r="M348" s="1323"/>
      <c r="N348" s="1323"/>
      <c r="O348" s="1323"/>
      <c r="P348" s="1323"/>
      <c r="Q348" s="1323"/>
      <c r="R348" s="1323"/>
      <c r="S348" s="1323"/>
      <c r="T348" s="1323"/>
      <c r="U348" s="1323"/>
      <c r="V348" s="1323"/>
      <c r="W348" s="1323"/>
      <c r="X348" s="1615" t="s">
        <v>914</v>
      </c>
      <c r="Y348" s="555"/>
      <c r="Z348" s="555"/>
      <c r="AA348" s="538"/>
      <c r="AB348" s="166"/>
      <c r="AC348" s="167"/>
      <c r="AD348" s="168"/>
    </row>
    <row r="349" spans="1:30">
      <c r="A349" s="1304"/>
      <c r="B349" s="2395"/>
      <c r="C349" s="1267"/>
      <c r="D349" s="1265"/>
      <c r="E349" s="1870"/>
      <c r="F349" s="25"/>
      <c r="G349" s="2388"/>
      <c r="H349" s="2389"/>
      <c r="I349" s="1616"/>
      <c r="J349" s="1617"/>
      <c r="K349" s="1617"/>
      <c r="L349" s="1872"/>
      <c r="M349" s="1872"/>
      <c r="N349" s="1872"/>
      <c r="O349" s="1872"/>
      <c r="P349" s="1872"/>
      <c r="Q349" s="1872"/>
      <c r="R349" s="1872"/>
      <c r="S349" s="1872"/>
      <c r="T349" s="1872"/>
      <c r="U349" s="1872"/>
      <c r="V349" s="1872"/>
      <c r="W349" s="1872"/>
      <c r="X349" s="1618"/>
      <c r="Y349" s="555"/>
      <c r="Z349" s="555"/>
      <c r="AA349" s="538"/>
      <c r="AB349" s="166"/>
      <c r="AC349" s="167"/>
      <c r="AD349" s="168"/>
    </row>
    <row r="350" spans="1:30">
      <c r="A350" s="1304"/>
      <c r="B350" s="2395"/>
      <c r="C350" s="1267"/>
      <c r="D350" s="1265"/>
      <c r="E350" s="1870"/>
      <c r="F350" s="25"/>
      <c r="G350" s="2283"/>
      <c r="H350" s="2284"/>
      <c r="I350" s="2390"/>
      <c r="J350" s="2391"/>
      <c r="K350" s="2391"/>
      <c r="L350" s="1326"/>
      <c r="M350" s="1326"/>
      <c r="N350" s="1326"/>
      <c r="O350" s="1326"/>
      <c r="P350" s="1326"/>
      <c r="Q350" s="1326"/>
      <c r="R350" s="1326"/>
      <c r="S350" s="1326"/>
      <c r="T350" s="1326"/>
      <c r="U350" s="1326"/>
      <c r="V350" s="1326"/>
      <c r="W350" s="1326"/>
      <c r="X350" s="2392"/>
      <c r="Y350" s="555"/>
      <c r="Z350" s="555"/>
      <c r="AA350" s="538"/>
      <c r="AB350" s="166"/>
      <c r="AC350" s="167"/>
      <c r="AD350" s="168"/>
    </row>
    <row r="351" spans="1:30">
      <c r="A351" s="1304"/>
      <c r="B351" s="2395"/>
      <c r="C351" s="1267"/>
      <c r="D351" s="1265"/>
      <c r="E351" s="1870"/>
      <c r="F351" s="25"/>
      <c r="G351" s="555"/>
      <c r="H351" s="555"/>
      <c r="I351" s="555"/>
      <c r="J351" s="555"/>
      <c r="K351" s="555"/>
      <c r="L351" s="555"/>
      <c r="M351" s="555"/>
      <c r="N351" s="555"/>
      <c r="O351" s="555"/>
      <c r="P351" s="555"/>
      <c r="Q351" s="555"/>
      <c r="R351" s="555"/>
      <c r="S351" s="555"/>
      <c r="T351" s="555"/>
      <c r="U351" s="555"/>
      <c r="V351" s="555"/>
      <c r="W351" s="555"/>
      <c r="X351" s="555"/>
      <c r="Y351" s="555"/>
      <c r="Z351" s="555"/>
      <c r="AA351" s="538"/>
      <c r="AB351" s="166"/>
      <c r="AC351" s="167"/>
      <c r="AD351" s="168"/>
    </row>
    <row r="352" spans="1:30" ht="14.25" thickBot="1">
      <c r="A352" s="1304"/>
      <c r="B352" s="2395"/>
      <c r="C352" s="1267"/>
      <c r="D352" s="1265"/>
      <c r="E352" s="1870"/>
      <c r="F352" s="25"/>
      <c r="S352" s="555"/>
      <c r="T352" s="555"/>
      <c r="U352" s="555"/>
      <c r="V352" s="555"/>
      <c r="W352" s="555"/>
      <c r="X352" s="555"/>
      <c r="Y352" s="555"/>
      <c r="Z352" s="555"/>
      <c r="AA352" s="538"/>
      <c r="AB352" s="188"/>
      <c r="AC352" s="189"/>
      <c r="AD352" s="190"/>
    </row>
    <row r="353" spans="1:30" ht="14.25" thickBot="1">
      <c r="A353" s="1870"/>
      <c r="B353" s="2294"/>
      <c r="C353" s="1403"/>
      <c r="D353" s="1403"/>
      <c r="E353" s="1870"/>
      <c r="F353" s="25"/>
      <c r="G353" s="1851" t="s">
        <v>915</v>
      </c>
      <c r="H353" s="1851"/>
      <c r="I353" s="1851"/>
      <c r="J353" s="1851"/>
      <c r="K353" s="1851"/>
      <c r="L353" s="1851"/>
      <c r="M353" s="1851"/>
      <c r="N353" s="1851"/>
      <c r="O353" s="1851"/>
      <c r="P353" s="1851"/>
      <c r="Q353" s="1851"/>
      <c r="R353" s="2393">
        <f>SUM(管理運営!J46:O48)+SUM(管理運営!S46:X48)</f>
        <v>0</v>
      </c>
      <c r="S353" s="2394"/>
      <c r="T353" s="199" t="s">
        <v>89</v>
      </c>
      <c r="V353" s="555"/>
      <c r="W353" s="555"/>
      <c r="X353" s="555"/>
      <c r="Y353" s="555"/>
      <c r="Z353" s="555"/>
      <c r="AA353" s="538"/>
      <c r="AB353" s="183"/>
      <c r="AC353" s="184"/>
      <c r="AD353" s="185"/>
    </row>
    <row r="354" spans="1:30" ht="7.5" customHeight="1">
      <c r="A354" s="1870"/>
      <c r="B354" s="2294"/>
      <c r="C354" s="1403"/>
      <c r="D354" s="1403"/>
      <c r="E354" s="1870"/>
      <c r="F354" s="25"/>
      <c r="U354" s="539"/>
      <c r="Y354" s="555"/>
      <c r="Z354" s="555"/>
      <c r="AA354" s="538"/>
      <c r="AB354" s="183"/>
      <c r="AC354" s="184"/>
      <c r="AD354" s="185"/>
    </row>
    <row r="355" spans="1:30">
      <c r="A355" s="1870"/>
      <c r="B355" s="2294"/>
      <c r="C355" s="1403"/>
      <c r="D355" s="1403"/>
      <c r="E355" s="1870" t="s">
        <v>916</v>
      </c>
      <c r="F355" s="25"/>
      <c r="G355" s="1621" t="s">
        <v>917</v>
      </c>
      <c r="H355" s="1622"/>
      <c r="I355" s="1622"/>
      <c r="J355" s="1622"/>
      <c r="K355" s="1622"/>
      <c r="L355" s="1622"/>
      <c r="M355" s="1622"/>
      <c r="N355" s="1622"/>
      <c r="O355" s="2387"/>
      <c r="P355" s="1621" t="s">
        <v>658</v>
      </c>
      <c r="Q355" s="1622"/>
      <c r="R355" s="1622"/>
      <c r="S355" s="1622"/>
      <c r="T355" s="2387"/>
      <c r="V355" s="555"/>
      <c r="W355" s="555"/>
      <c r="X355" s="555"/>
      <c r="Y355" s="555"/>
      <c r="Z355" s="555"/>
      <c r="AA355" s="538"/>
      <c r="AB355" s="183"/>
      <c r="AC355" s="184"/>
      <c r="AD355" s="185"/>
    </row>
    <row r="356" spans="1:30" ht="13.5" customHeight="1">
      <c r="A356" s="1870"/>
      <c r="B356" s="2294"/>
      <c r="C356" s="1403"/>
      <c r="D356" s="1403"/>
      <c r="E356" s="1870"/>
      <c r="F356" s="25"/>
      <c r="G356" s="2382"/>
      <c r="H356" s="2383"/>
      <c r="I356" s="2384" t="s">
        <v>659</v>
      </c>
      <c r="J356" s="2385"/>
      <c r="K356" s="2385"/>
      <c r="L356" s="2385"/>
      <c r="M356" s="2385"/>
      <c r="N356" s="2385"/>
      <c r="O356" s="2386"/>
      <c r="P356" s="1621" t="s">
        <v>660</v>
      </c>
      <c r="Q356" s="1622"/>
      <c r="R356" s="1622"/>
      <c r="S356" s="1622"/>
      <c r="T356" s="2387"/>
      <c r="AA356" s="538"/>
      <c r="AB356" s="547"/>
      <c r="AC356" s="548"/>
      <c r="AD356" s="549"/>
    </row>
    <row r="357" spans="1:30">
      <c r="A357" s="1870"/>
      <c r="B357" s="2294"/>
      <c r="C357" s="1403"/>
      <c r="D357" s="1403"/>
      <c r="E357" s="1870"/>
      <c r="F357" s="25"/>
      <c r="G357" s="2382"/>
      <c r="H357" s="2383"/>
      <c r="I357" s="2384" t="s">
        <v>918</v>
      </c>
      <c r="J357" s="2385"/>
      <c r="K357" s="2385"/>
      <c r="L357" s="2385"/>
      <c r="M357" s="2385"/>
      <c r="N357" s="2385"/>
      <c r="O357" s="2386"/>
      <c r="P357" s="1621" t="s">
        <v>661</v>
      </c>
      <c r="Q357" s="1622"/>
      <c r="R357" s="1622"/>
      <c r="S357" s="1622"/>
      <c r="T357" s="2387"/>
      <c r="AA357" s="538"/>
      <c r="AB357" s="547"/>
      <c r="AC357" s="548"/>
      <c r="AD357" s="549"/>
    </row>
    <row r="358" spans="1:30">
      <c r="A358" s="1870"/>
      <c r="B358" s="2294"/>
      <c r="C358" s="1403"/>
      <c r="D358" s="1403"/>
      <c r="E358" s="1870"/>
      <c r="F358" s="25"/>
      <c r="G358" s="2382"/>
      <c r="H358" s="2383"/>
      <c r="I358" s="2384" t="s">
        <v>919</v>
      </c>
      <c r="J358" s="2385"/>
      <c r="K358" s="2385"/>
      <c r="L358" s="2385"/>
      <c r="M358" s="2385"/>
      <c r="N358" s="2385"/>
      <c r="O358" s="2386"/>
      <c r="P358" s="1621" t="s">
        <v>662</v>
      </c>
      <c r="Q358" s="1622"/>
      <c r="R358" s="1622"/>
      <c r="S358" s="1622"/>
      <c r="T358" s="2387"/>
      <c r="AA358" s="538"/>
      <c r="AB358" s="547"/>
      <c r="AC358" s="548"/>
      <c r="AD358" s="549"/>
    </row>
    <row r="359" spans="1:30">
      <c r="A359" s="869"/>
      <c r="B359" s="883"/>
      <c r="C359" s="870"/>
      <c r="D359" s="870"/>
      <c r="E359" s="1870"/>
      <c r="F359" s="25"/>
      <c r="G359" s="2382"/>
      <c r="H359" s="2383"/>
      <c r="I359" s="2384" t="s">
        <v>920</v>
      </c>
      <c r="J359" s="2385"/>
      <c r="K359" s="2385"/>
      <c r="L359" s="2385"/>
      <c r="M359" s="2385"/>
      <c r="N359" s="2385"/>
      <c r="O359" s="2386"/>
      <c r="P359" s="1621" t="s">
        <v>663</v>
      </c>
      <c r="Q359" s="1622"/>
      <c r="R359" s="1622"/>
      <c r="S359" s="1622"/>
      <c r="T359" s="2387"/>
      <c r="AA359" s="538"/>
      <c r="AB359" s="547"/>
      <c r="AC359" s="548"/>
      <c r="AD359" s="549"/>
    </row>
    <row r="360" spans="1:30">
      <c r="A360" s="869"/>
      <c r="B360" s="883"/>
      <c r="C360" s="870"/>
      <c r="D360" s="870"/>
      <c r="E360" s="1870"/>
      <c r="F360" s="25"/>
      <c r="G360" s="2382"/>
      <c r="H360" s="2383"/>
      <c r="I360" s="2384" t="s">
        <v>921</v>
      </c>
      <c r="J360" s="2385"/>
      <c r="K360" s="2385"/>
      <c r="L360" s="2385"/>
      <c r="M360" s="2385"/>
      <c r="N360" s="2385"/>
      <c r="O360" s="2386"/>
      <c r="P360" s="1621" t="s">
        <v>664</v>
      </c>
      <c r="Q360" s="1622"/>
      <c r="R360" s="1622"/>
      <c r="S360" s="1622"/>
      <c r="T360" s="2387"/>
      <c r="AA360" s="538"/>
      <c r="AB360" s="547"/>
      <c r="AC360" s="548"/>
      <c r="AD360" s="549"/>
    </row>
    <row r="361" spans="1:30" ht="13.5" customHeight="1">
      <c r="A361" s="869"/>
      <c r="B361" s="883"/>
      <c r="C361" s="870"/>
      <c r="D361" s="870"/>
      <c r="E361" s="1870" t="s">
        <v>922</v>
      </c>
      <c r="F361" s="25"/>
      <c r="G361" s="2382"/>
      <c r="H361" s="2383"/>
      <c r="I361" s="2384" t="s">
        <v>923</v>
      </c>
      <c r="J361" s="2385"/>
      <c r="K361" s="2385"/>
      <c r="L361" s="2385"/>
      <c r="M361" s="2385"/>
      <c r="N361" s="2385"/>
      <c r="O361" s="2386"/>
      <c r="P361" s="1621" t="s">
        <v>665</v>
      </c>
      <c r="Q361" s="1622"/>
      <c r="R361" s="1622"/>
      <c r="S361" s="1622"/>
      <c r="T361" s="2387"/>
      <c r="AA361" s="538"/>
      <c r="AB361" s="547"/>
      <c r="AC361" s="548"/>
      <c r="AD361" s="549"/>
    </row>
    <row r="362" spans="1:30">
      <c r="A362" s="869"/>
      <c r="B362" s="883"/>
      <c r="C362" s="870"/>
      <c r="D362" s="870"/>
      <c r="E362" s="1870"/>
      <c r="G362" s="2382"/>
      <c r="H362" s="2383"/>
      <c r="I362" s="2384" t="s">
        <v>924</v>
      </c>
      <c r="J362" s="2385"/>
      <c r="K362" s="2385"/>
      <c r="L362" s="2385"/>
      <c r="M362" s="2385"/>
      <c r="N362" s="2385"/>
      <c r="O362" s="2386"/>
      <c r="P362" s="1621" t="s">
        <v>666</v>
      </c>
      <c r="Q362" s="1622"/>
      <c r="R362" s="1622"/>
      <c r="S362" s="1622"/>
      <c r="T362" s="2387"/>
      <c r="AB362" s="547"/>
      <c r="AC362" s="548"/>
      <c r="AD362" s="549"/>
    </row>
    <row r="363" spans="1:30">
      <c r="A363" s="869"/>
      <c r="B363" s="883"/>
      <c r="C363" s="870"/>
      <c r="D363" s="870"/>
      <c r="E363" s="1870"/>
      <c r="AB363" s="547"/>
      <c r="AC363" s="548"/>
      <c r="AD363" s="549"/>
    </row>
    <row r="364" spans="1:30">
      <c r="A364" s="869"/>
      <c r="B364" s="883"/>
      <c r="C364" s="870"/>
      <c r="D364" s="870"/>
      <c r="E364" s="1870"/>
      <c r="AB364" s="547"/>
      <c r="AC364" s="548"/>
      <c r="AD364" s="549"/>
    </row>
    <row r="365" spans="1:30">
      <c r="A365" s="869"/>
      <c r="B365" s="883"/>
      <c r="C365" s="870"/>
      <c r="D365" s="870"/>
      <c r="E365" s="1870"/>
      <c r="P365" s="555"/>
      <c r="Q365" s="555"/>
      <c r="R365" s="555"/>
      <c r="S365" s="555"/>
      <c r="T365" s="555"/>
      <c r="U365" s="555"/>
      <c r="V365" s="555"/>
      <c r="W365" s="555"/>
      <c r="X365" s="555"/>
      <c r="Y365" s="555"/>
      <c r="AB365" s="547"/>
      <c r="AC365" s="548"/>
      <c r="AD365" s="549"/>
    </row>
    <row r="366" spans="1:30">
      <c r="A366" s="869"/>
      <c r="B366" s="883"/>
      <c r="C366" s="870"/>
      <c r="D366" s="870"/>
      <c r="E366" s="1870"/>
      <c r="P366" s="555"/>
      <c r="Q366" s="555"/>
      <c r="R366" s="555"/>
      <c r="S366" s="555"/>
      <c r="T366" s="555"/>
      <c r="U366" s="555"/>
      <c r="V366" s="555"/>
      <c r="W366" s="555"/>
      <c r="X366" s="555"/>
      <c r="Y366" s="555"/>
      <c r="AB366" s="547"/>
      <c r="AC366" s="548"/>
      <c r="AD366" s="549"/>
    </row>
    <row r="367" spans="1:30">
      <c r="A367" s="869"/>
      <c r="B367" s="883"/>
      <c r="C367" s="870"/>
      <c r="D367" s="870"/>
      <c r="E367" s="1870"/>
      <c r="G367" s="555"/>
      <c r="H367" s="555"/>
      <c r="I367" s="555"/>
      <c r="J367" s="555"/>
      <c r="K367" s="555"/>
      <c r="L367" s="555"/>
      <c r="M367" s="555"/>
      <c r="N367" s="555"/>
      <c r="O367" s="555"/>
      <c r="P367" s="555"/>
      <c r="Q367" s="555"/>
      <c r="R367" s="555"/>
      <c r="S367" s="555"/>
      <c r="T367" s="555"/>
      <c r="U367" s="555"/>
      <c r="V367" s="555"/>
      <c r="W367" s="555"/>
      <c r="X367" s="555"/>
      <c r="Y367" s="555"/>
      <c r="Z367" s="555"/>
      <c r="AB367" s="547"/>
      <c r="AC367" s="548"/>
      <c r="AD367" s="549"/>
    </row>
    <row r="368" spans="1:30" ht="13.5" customHeight="1">
      <c r="A368" s="869"/>
      <c r="B368" s="883"/>
      <c r="C368" s="870"/>
      <c r="D368" s="870"/>
      <c r="E368" s="1870"/>
      <c r="F368" s="25"/>
      <c r="G368" s="555"/>
      <c r="H368" s="555"/>
      <c r="I368" s="555"/>
      <c r="J368" s="555"/>
      <c r="K368" s="555"/>
      <c r="L368" s="555"/>
      <c r="M368" s="555"/>
      <c r="N368" s="555"/>
      <c r="O368" s="555"/>
      <c r="P368" s="555"/>
      <c r="Q368" s="555"/>
      <c r="R368" s="555"/>
      <c r="S368" s="555"/>
      <c r="T368" s="555"/>
      <c r="U368" s="555"/>
      <c r="V368" s="555"/>
      <c r="W368" s="555"/>
      <c r="X368" s="555"/>
      <c r="Y368" s="555"/>
      <c r="Z368" s="555"/>
      <c r="AA368" s="538"/>
      <c r="AB368" s="188"/>
      <c r="AC368" s="189"/>
      <c r="AD368" s="190"/>
    </row>
    <row r="369" spans="1:30">
      <c r="A369" s="869"/>
      <c r="B369" s="883"/>
      <c r="C369" s="870"/>
      <c r="D369" s="870"/>
      <c r="E369" s="1870"/>
      <c r="F369" s="25"/>
      <c r="G369" s="555"/>
      <c r="H369" s="555"/>
      <c r="I369" s="555"/>
      <c r="J369" s="555"/>
      <c r="K369" s="555"/>
      <c r="L369" s="555"/>
      <c r="M369" s="555"/>
      <c r="N369" s="555"/>
      <c r="O369" s="555"/>
      <c r="P369" s="555"/>
      <c r="Q369" s="555"/>
      <c r="R369" s="555"/>
      <c r="S369" s="555"/>
      <c r="T369" s="555"/>
      <c r="U369" s="555"/>
      <c r="V369" s="555"/>
      <c r="W369" s="555"/>
      <c r="X369" s="555"/>
      <c r="Y369" s="555"/>
      <c r="Z369" s="555"/>
      <c r="AA369" s="538"/>
      <c r="AB369" s="188"/>
      <c r="AC369" s="189"/>
      <c r="AD369" s="190"/>
    </row>
    <row r="370" spans="1:30">
      <c r="A370" s="869"/>
      <c r="B370" s="883"/>
      <c r="C370" s="870"/>
      <c r="D370" s="870"/>
      <c r="E370" s="1870"/>
      <c r="F370" s="25"/>
      <c r="G370" s="555"/>
      <c r="H370" s="555"/>
      <c r="I370" s="555"/>
      <c r="J370" s="555"/>
      <c r="K370" s="555"/>
      <c r="L370" s="555"/>
      <c r="M370" s="555"/>
      <c r="N370" s="555"/>
      <c r="O370" s="555"/>
      <c r="P370" s="555"/>
      <c r="Q370" s="555"/>
      <c r="R370" s="555"/>
      <c r="S370" s="555"/>
      <c r="T370" s="555"/>
      <c r="U370" s="555"/>
      <c r="V370" s="555"/>
      <c r="W370" s="555"/>
      <c r="X370" s="555"/>
      <c r="Y370" s="555"/>
      <c r="Z370" s="555"/>
      <c r="AA370" s="538"/>
      <c r="AB370" s="188"/>
      <c r="AC370" s="189"/>
      <c r="AD370" s="190"/>
    </row>
    <row r="371" spans="1:30">
      <c r="A371" s="869"/>
      <c r="B371" s="883"/>
      <c r="C371" s="870"/>
      <c r="D371" s="870"/>
      <c r="E371" s="1870"/>
      <c r="F371" s="25"/>
      <c r="G371" s="555"/>
      <c r="H371" s="555"/>
      <c r="I371" s="555"/>
      <c r="J371" s="555"/>
      <c r="K371" s="555"/>
      <c r="L371" s="555"/>
      <c r="M371" s="555"/>
      <c r="N371" s="555"/>
      <c r="O371" s="555"/>
      <c r="P371" s="555"/>
      <c r="Q371" s="555"/>
      <c r="R371" s="555"/>
      <c r="S371" s="555"/>
      <c r="T371" s="555"/>
      <c r="U371" s="555"/>
      <c r="V371" s="555"/>
      <c r="W371" s="555"/>
      <c r="X371" s="555"/>
      <c r="Y371" s="555"/>
      <c r="Z371" s="555"/>
      <c r="AA371" s="538"/>
      <c r="AB371" s="188"/>
      <c r="AC371" s="189"/>
      <c r="AD371" s="190"/>
    </row>
    <row r="372" spans="1:30">
      <c r="A372" s="869"/>
      <c r="B372" s="883"/>
      <c r="C372" s="870"/>
      <c r="D372" s="870"/>
      <c r="E372" s="1870"/>
      <c r="F372" s="25"/>
      <c r="G372" s="555"/>
      <c r="H372" s="555"/>
      <c r="I372" s="555"/>
      <c r="J372" s="555"/>
      <c r="K372" s="555"/>
      <c r="L372" s="555"/>
      <c r="M372" s="555"/>
      <c r="N372" s="555"/>
      <c r="O372" s="555"/>
      <c r="P372" s="555"/>
      <c r="Q372" s="555"/>
      <c r="R372" s="555"/>
      <c r="S372" s="555"/>
      <c r="T372" s="555"/>
      <c r="U372" s="555"/>
      <c r="V372" s="555"/>
      <c r="W372" s="555"/>
      <c r="X372" s="555"/>
      <c r="Y372" s="555"/>
      <c r="Z372" s="555"/>
      <c r="AA372" s="538"/>
      <c r="AB372" s="188"/>
      <c r="AC372" s="189"/>
      <c r="AD372" s="190"/>
    </row>
    <row r="373" spans="1:30">
      <c r="A373" s="869"/>
      <c r="B373" s="883"/>
      <c r="C373" s="870"/>
      <c r="D373" s="870"/>
      <c r="E373" s="1870"/>
      <c r="F373" s="25"/>
      <c r="G373" s="555"/>
      <c r="H373" s="555"/>
      <c r="I373" s="555"/>
      <c r="J373" s="555"/>
      <c r="K373" s="555"/>
      <c r="L373" s="555"/>
      <c r="M373" s="555"/>
      <c r="N373" s="555"/>
      <c r="O373" s="555"/>
      <c r="P373" s="555"/>
      <c r="Q373" s="555"/>
      <c r="R373" s="555"/>
      <c r="S373" s="555"/>
      <c r="T373" s="555"/>
      <c r="U373" s="555"/>
      <c r="V373" s="555"/>
      <c r="W373" s="555"/>
      <c r="X373" s="555"/>
      <c r="Y373" s="555"/>
      <c r="Z373" s="555"/>
      <c r="AA373" s="538"/>
      <c r="AB373" s="188"/>
      <c r="AC373" s="189"/>
      <c r="AD373" s="190"/>
    </row>
    <row r="374" spans="1:30">
      <c r="A374" s="869"/>
      <c r="B374" s="883"/>
      <c r="C374" s="870"/>
      <c r="D374" s="870"/>
      <c r="E374" s="1870"/>
      <c r="G374" s="555"/>
      <c r="H374" s="555"/>
      <c r="I374" s="555"/>
      <c r="J374" s="555"/>
      <c r="K374" s="555"/>
      <c r="L374" s="555"/>
      <c r="M374" s="555"/>
      <c r="N374" s="555"/>
      <c r="O374" s="555"/>
      <c r="P374" s="555"/>
      <c r="Q374" s="555"/>
      <c r="R374" s="555"/>
      <c r="S374" s="555"/>
      <c r="T374" s="555"/>
      <c r="U374" s="555"/>
      <c r="V374" s="555"/>
      <c r="W374" s="555"/>
      <c r="X374" s="555"/>
      <c r="Y374" s="555"/>
      <c r="Z374" s="555"/>
      <c r="AB374" s="547"/>
      <c r="AC374" s="548"/>
      <c r="AD374" s="549"/>
    </row>
    <row r="375" spans="1:30">
      <c r="A375" s="869"/>
      <c r="B375" s="883"/>
      <c r="C375" s="870"/>
      <c r="D375" s="870"/>
      <c r="E375" s="1870"/>
      <c r="G375" s="555"/>
      <c r="H375" s="555"/>
      <c r="I375" s="555"/>
      <c r="J375" s="555"/>
      <c r="K375" s="555"/>
      <c r="L375" s="555"/>
      <c r="M375" s="555"/>
      <c r="N375" s="555"/>
      <c r="O375" s="555"/>
      <c r="P375" s="555"/>
      <c r="Q375" s="555"/>
      <c r="R375" s="555"/>
      <c r="S375" s="555"/>
      <c r="T375" s="555"/>
      <c r="U375" s="555"/>
      <c r="V375" s="555"/>
      <c r="W375" s="555"/>
      <c r="X375" s="555"/>
      <c r="Y375" s="555"/>
      <c r="Z375" s="555"/>
      <c r="AB375" s="547"/>
      <c r="AC375" s="548"/>
      <c r="AD375" s="549"/>
    </row>
    <row r="376" spans="1:30">
      <c r="A376" s="869"/>
      <c r="B376" s="883"/>
      <c r="C376" s="870"/>
      <c r="D376" s="870"/>
      <c r="E376" s="1870"/>
      <c r="G376" s="555"/>
      <c r="H376" s="555"/>
      <c r="I376" s="555"/>
      <c r="J376" s="555"/>
      <c r="K376" s="555"/>
      <c r="L376" s="555"/>
      <c r="M376" s="555"/>
      <c r="N376" s="555"/>
      <c r="O376" s="555"/>
      <c r="P376" s="555"/>
      <c r="Q376" s="555"/>
      <c r="R376" s="555"/>
      <c r="S376" s="555"/>
      <c r="T376" s="555"/>
      <c r="U376" s="555"/>
      <c r="V376" s="555"/>
      <c r="W376" s="555"/>
      <c r="X376" s="555"/>
      <c r="Y376" s="555"/>
      <c r="Z376" s="555"/>
      <c r="AB376" s="547"/>
      <c r="AC376" s="548"/>
      <c r="AD376" s="549"/>
    </row>
    <row r="377" spans="1:30">
      <c r="A377" s="869"/>
      <c r="B377" s="883"/>
      <c r="C377" s="870"/>
      <c r="D377" s="870"/>
      <c r="E377" s="1870"/>
      <c r="G377" s="555"/>
      <c r="H377" s="555"/>
      <c r="I377" s="555"/>
      <c r="J377" s="555"/>
      <c r="K377" s="555"/>
      <c r="L377" s="555"/>
      <c r="M377" s="555"/>
      <c r="N377" s="555"/>
      <c r="O377" s="555"/>
      <c r="P377" s="555"/>
      <c r="Q377" s="555"/>
      <c r="R377" s="555"/>
      <c r="S377" s="555"/>
      <c r="T377" s="555"/>
      <c r="U377" s="555"/>
      <c r="V377" s="555"/>
      <c r="W377" s="555"/>
      <c r="X377" s="555"/>
      <c r="Y377" s="555"/>
      <c r="Z377" s="555"/>
      <c r="AB377" s="547"/>
      <c r="AC377" s="548"/>
      <c r="AD377" s="549"/>
    </row>
    <row r="378" spans="1:30" ht="20.25" customHeight="1">
      <c r="A378" s="877"/>
      <c r="B378" s="884"/>
      <c r="C378" s="871"/>
      <c r="D378" s="871"/>
      <c r="E378" s="2350"/>
      <c r="F378" s="66"/>
      <c r="G378" s="169"/>
      <c r="H378" s="169"/>
      <c r="I378" s="169"/>
      <c r="J378" s="169"/>
      <c r="K378" s="169"/>
      <c r="L378" s="169"/>
      <c r="M378" s="169"/>
      <c r="N378" s="169"/>
      <c r="O378" s="169"/>
      <c r="P378" s="169"/>
      <c r="Q378" s="169"/>
      <c r="R378" s="169"/>
      <c r="S378" s="169"/>
      <c r="T378" s="169"/>
      <c r="U378" s="169"/>
      <c r="V378" s="169"/>
      <c r="W378" s="169"/>
      <c r="X378" s="169"/>
      <c r="Y378" s="169"/>
      <c r="Z378" s="169"/>
      <c r="AA378" s="34"/>
      <c r="AB378" s="170"/>
      <c r="AC378" s="171"/>
      <c r="AD378" s="172"/>
    </row>
    <row r="379" spans="1:30" ht="6.75" customHeight="1">
      <c r="A379" s="641"/>
      <c r="B379" s="553"/>
      <c r="C379" s="554"/>
      <c r="D379" s="554"/>
      <c r="E379" s="641"/>
      <c r="F379" s="173"/>
      <c r="G379" s="174"/>
      <c r="H379" s="174"/>
      <c r="I379" s="174"/>
      <c r="J379" s="174"/>
      <c r="K379" s="174"/>
      <c r="L379" s="174"/>
      <c r="M379" s="174"/>
      <c r="N379" s="174"/>
      <c r="O379" s="174"/>
      <c r="P379" s="174"/>
      <c r="Q379" s="174"/>
      <c r="R379" s="174"/>
      <c r="S379" s="174"/>
      <c r="T379" s="174"/>
      <c r="U379" s="174"/>
      <c r="V379" s="174"/>
      <c r="W379" s="174"/>
      <c r="X379" s="174"/>
      <c r="Y379" s="174"/>
      <c r="Z379" s="174"/>
      <c r="AA379" s="30"/>
      <c r="AB379" s="175"/>
      <c r="AC379" s="176"/>
      <c r="AD379" s="177"/>
    </row>
    <row r="380" spans="1:30" s="651" customFormat="1" ht="13.5" customHeight="1">
      <c r="A380" s="878"/>
      <c r="B380" s="868">
        <v>15</v>
      </c>
      <c r="C380" s="2314" t="s">
        <v>1354</v>
      </c>
      <c r="D380" s="1265" t="s">
        <v>1325</v>
      </c>
      <c r="E380" s="1870" t="s">
        <v>1401</v>
      </c>
      <c r="F380" s="276"/>
      <c r="G380" s="1226" t="s">
        <v>71</v>
      </c>
      <c r="H380" s="1226"/>
      <c r="I380" s="1226"/>
      <c r="J380" s="1226"/>
      <c r="K380" s="1226"/>
      <c r="L380" s="1226"/>
      <c r="M380" s="2082"/>
      <c r="N380" s="1227" t="s">
        <v>1467</v>
      </c>
      <c r="O380" s="1228"/>
      <c r="P380" s="1228"/>
      <c r="Q380" s="1228"/>
      <c r="R380" s="1228"/>
      <c r="S380" s="1228"/>
      <c r="T380" s="1228"/>
      <c r="U380" s="1228"/>
      <c r="V380" s="1972"/>
      <c r="W380" s="652"/>
      <c r="X380" s="652"/>
      <c r="Y380" s="652"/>
      <c r="Z380" s="652"/>
      <c r="AA380" s="285"/>
      <c r="AB380" s="2045" t="s">
        <v>849</v>
      </c>
      <c r="AC380" s="2046"/>
      <c r="AD380" s="2047"/>
    </row>
    <row r="381" spans="1:30" s="651" customFormat="1" ht="13.5" customHeight="1">
      <c r="A381" s="878"/>
      <c r="B381" s="868"/>
      <c r="C381" s="2314"/>
      <c r="D381" s="1265"/>
      <c r="E381" s="1870"/>
      <c r="F381" s="276"/>
      <c r="G381" s="1226"/>
      <c r="H381" s="1226"/>
      <c r="I381" s="1226"/>
      <c r="J381" s="1226"/>
      <c r="K381" s="1226"/>
      <c r="L381" s="1226"/>
      <c r="M381" s="2082"/>
      <c r="N381" s="1231"/>
      <c r="O381" s="1232"/>
      <c r="P381" s="1232"/>
      <c r="Q381" s="1232"/>
      <c r="R381" s="1232"/>
      <c r="S381" s="1232"/>
      <c r="T381" s="1232"/>
      <c r="U381" s="1232"/>
      <c r="V381" s="1973"/>
      <c r="W381" s="652"/>
      <c r="X381" s="652"/>
      <c r="Y381" s="652"/>
      <c r="Z381" s="652"/>
      <c r="AA381" s="285"/>
      <c r="AB381" s="2045"/>
      <c r="AC381" s="2046"/>
      <c r="AD381" s="2047"/>
    </row>
    <row r="382" spans="1:30" s="651" customFormat="1" ht="13.5" customHeight="1">
      <c r="A382" s="878"/>
      <c r="B382" s="868"/>
      <c r="C382" s="2314"/>
      <c r="D382" s="1265"/>
      <c r="E382" s="1870"/>
      <c r="F382" s="276"/>
      <c r="G382" s="652"/>
      <c r="H382" s="652"/>
      <c r="I382" s="652"/>
      <c r="J382" s="652"/>
      <c r="K382" s="652"/>
      <c r="L382" s="652"/>
      <c r="M382" s="652"/>
      <c r="N382" s="675"/>
      <c r="O382" s="652"/>
      <c r="P382" s="652"/>
      <c r="Q382" s="652"/>
      <c r="R382" s="652"/>
      <c r="S382" s="652"/>
      <c r="T382" s="652"/>
      <c r="U382" s="652"/>
      <c r="V382" s="652"/>
      <c r="W382" s="652"/>
      <c r="X382" s="652"/>
      <c r="Y382" s="652"/>
      <c r="Z382" s="652"/>
      <c r="AA382" s="285"/>
      <c r="AB382" s="2045"/>
      <c r="AC382" s="2046"/>
      <c r="AD382" s="2047"/>
    </row>
    <row r="383" spans="1:30" s="651" customFormat="1" ht="13.5" customHeight="1">
      <c r="A383" s="878"/>
      <c r="B383" s="868"/>
      <c r="C383" s="2314"/>
      <c r="D383" s="1265"/>
      <c r="E383" s="1870"/>
      <c r="G383" s="652"/>
      <c r="H383" s="652"/>
      <c r="I383" s="652"/>
      <c r="J383" s="652"/>
      <c r="K383" s="652"/>
      <c r="L383" s="652"/>
      <c r="M383" s="652"/>
      <c r="N383" s="652"/>
      <c r="O383" s="652"/>
      <c r="P383" s="652"/>
      <c r="Q383" s="652"/>
      <c r="R383" s="652"/>
      <c r="S383" s="652"/>
      <c r="T383" s="652"/>
      <c r="U383" s="652"/>
      <c r="V383" s="652"/>
      <c r="W383" s="652"/>
      <c r="X383" s="652"/>
      <c r="Y383" s="652"/>
      <c r="Z383" s="652"/>
      <c r="AB383" s="672"/>
      <c r="AC383" s="673"/>
      <c r="AD383" s="674"/>
    </row>
    <row r="384" spans="1:30" s="651" customFormat="1" ht="13.5" customHeight="1">
      <c r="A384" s="878"/>
      <c r="B384" s="868"/>
      <c r="C384" s="2314"/>
      <c r="D384" s="1265"/>
      <c r="E384" s="1870"/>
      <c r="G384" s="652"/>
      <c r="H384" s="652"/>
      <c r="I384" s="652"/>
      <c r="J384" s="652"/>
      <c r="K384" s="652"/>
      <c r="L384" s="652"/>
      <c r="M384" s="652"/>
      <c r="N384" s="652"/>
      <c r="O384" s="652"/>
      <c r="P384" s="652"/>
      <c r="Q384" s="652"/>
      <c r="R384" s="652"/>
      <c r="S384" s="652"/>
      <c r="T384" s="652"/>
      <c r="U384" s="652"/>
      <c r="V384" s="652"/>
      <c r="W384" s="652"/>
      <c r="X384" s="652"/>
      <c r="Y384" s="652"/>
      <c r="Z384" s="652"/>
      <c r="AB384" s="672"/>
      <c r="AC384" s="673"/>
      <c r="AD384" s="674"/>
    </row>
    <row r="385" spans="1:30" s="651" customFormat="1" ht="13.5" customHeight="1">
      <c r="A385" s="878"/>
      <c r="B385" s="868"/>
      <c r="C385" s="2314"/>
      <c r="D385" s="1265"/>
      <c r="E385" s="1870"/>
      <c r="G385" s="652"/>
      <c r="H385" s="652"/>
      <c r="I385" s="652"/>
      <c r="J385" s="652"/>
      <c r="K385" s="652"/>
      <c r="L385" s="652"/>
      <c r="M385" s="652"/>
      <c r="N385" s="652"/>
      <c r="O385" s="652"/>
      <c r="P385" s="652"/>
      <c r="Q385" s="652"/>
      <c r="R385" s="652"/>
      <c r="S385" s="652"/>
      <c r="T385" s="652"/>
      <c r="U385" s="652"/>
      <c r="V385" s="652"/>
      <c r="W385" s="652"/>
      <c r="X385" s="652"/>
      <c r="Y385" s="652"/>
      <c r="Z385" s="652"/>
      <c r="AB385" s="672"/>
      <c r="AC385" s="673"/>
      <c r="AD385" s="674"/>
    </row>
    <row r="386" spans="1:30" s="651" customFormat="1" ht="13.5" customHeight="1">
      <c r="A386" s="878"/>
      <c r="B386" s="868"/>
      <c r="C386" s="2314"/>
      <c r="D386" s="1265"/>
      <c r="E386" s="1870"/>
      <c r="G386" s="652"/>
      <c r="H386" s="652"/>
      <c r="I386" s="652"/>
      <c r="J386" s="652"/>
      <c r="K386" s="652"/>
      <c r="L386" s="652"/>
      <c r="M386" s="652"/>
      <c r="N386" s="652"/>
      <c r="O386" s="652"/>
      <c r="P386" s="652"/>
      <c r="Q386" s="652"/>
      <c r="R386" s="652"/>
      <c r="S386" s="652"/>
      <c r="T386" s="652"/>
      <c r="U386" s="652"/>
      <c r="V386" s="652"/>
      <c r="W386" s="652"/>
      <c r="X386" s="652"/>
      <c r="Y386" s="652"/>
      <c r="Z386" s="652"/>
      <c r="AB386" s="672"/>
      <c r="AC386" s="673"/>
      <c r="AD386" s="674"/>
    </row>
    <row r="387" spans="1:30" s="651" customFormat="1" ht="13.5" customHeight="1">
      <c r="A387" s="878"/>
      <c r="B387" s="868"/>
      <c r="C387" s="2314"/>
      <c r="D387" s="1265"/>
      <c r="E387" s="878"/>
      <c r="G387" s="652"/>
      <c r="H387" s="652"/>
      <c r="I387" s="652"/>
      <c r="J387" s="652"/>
      <c r="K387" s="652"/>
      <c r="L387" s="652"/>
      <c r="M387" s="652"/>
      <c r="N387" s="652"/>
      <c r="O387" s="652"/>
      <c r="P387" s="652"/>
      <c r="Q387" s="652"/>
      <c r="R387" s="652"/>
      <c r="S387" s="652"/>
      <c r="T387" s="652"/>
      <c r="U387" s="652"/>
      <c r="V387" s="652"/>
      <c r="W387" s="652"/>
      <c r="X387" s="652"/>
      <c r="Y387" s="652"/>
      <c r="Z387" s="652"/>
      <c r="AB387" s="672"/>
      <c r="AC387" s="673"/>
      <c r="AD387" s="674"/>
    </row>
    <row r="388" spans="1:30" s="651" customFormat="1" ht="13.5" customHeight="1">
      <c r="A388" s="878"/>
      <c r="B388" s="647"/>
      <c r="C388" s="885"/>
      <c r="D388" s="904"/>
      <c r="E388" s="1870" t="s">
        <v>1355</v>
      </c>
      <c r="G388" s="652"/>
      <c r="H388" s="652"/>
      <c r="I388" s="652"/>
      <c r="J388" s="652"/>
      <c r="K388" s="652"/>
      <c r="L388" s="652"/>
      <c r="M388" s="652"/>
      <c r="N388" s="652"/>
      <c r="O388" s="652"/>
      <c r="P388" s="652"/>
      <c r="Q388" s="652"/>
      <c r="R388" s="652"/>
      <c r="S388" s="652"/>
      <c r="T388" s="652"/>
      <c r="U388" s="652"/>
      <c r="V388" s="652"/>
      <c r="W388" s="652"/>
      <c r="X388" s="652"/>
      <c r="Y388" s="652"/>
      <c r="Z388" s="652"/>
      <c r="AB388" s="672"/>
      <c r="AC388" s="673"/>
      <c r="AD388" s="674"/>
    </row>
    <row r="389" spans="1:30" s="651" customFormat="1" ht="13.5" customHeight="1">
      <c r="A389" s="878"/>
      <c r="B389" s="647"/>
      <c r="C389" s="885"/>
      <c r="D389" s="904"/>
      <c r="E389" s="1870"/>
      <c r="G389" s="652"/>
      <c r="H389" s="652"/>
      <c r="I389" s="652"/>
      <c r="J389" s="652"/>
      <c r="K389" s="652"/>
      <c r="L389" s="652"/>
      <c r="M389" s="652"/>
      <c r="N389" s="652"/>
      <c r="O389" s="652"/>
      <c r="P389" s="652"/>
      <c r="Q389" s="652"/>
      <c r="R389" s="652"/>
      <c r="S389" s="652"/>
      <c r="T389" s="652"/>
      <c r="U389" s="652"/>
      <c r="V389" s="652"/>
      <c r="W389" s="652"/>
      <c r="X389" s="652"/>
      <c r="Y389" s="652"/>
      <c r="Z389" s="652"/>
      <c r="AB389" s="672"/>
      <c r="AC389" s="673"/>
      <c r="AD389" s="674"/>
    </row>
    <row r="390" spans="1:30" s="651" customFormat="1" ht="13.5" customHeight="1">
      <c r="A390" s="878"/>
      <c r="B390" s="647"/>
      <c r="C390" s="885"/>
      <c r="D390" s="904"/>
      <c r="E390" s="1870"/>
      <c r="G390" s="652"/>
      <c r="H390" s="652"/>
      <c r="I390" s="652"/>
      <c r="J390" s="652"/>
      <c r="K390" s="652"/>
      <c r="L390" s="652"/>
      <c r="M390" s="652"/>
      <c r="N390" s="652"/>
      <c r="O390" s="652"/>
      <c r="P390" s="652"/>
      <c r="Q390" s="652"/>
      <c r="R390" s="652"/>
      <c r="S390" s="652"/>
      <c r="T390" s="652"/>
      <c r="U390" s="652"/>
      <c r="V390" s="652"/>
      <c r="W390" s="652"/>
      <c r="X390" s="652"/>
      <c r="Y390" s="652"/>
      <c r="Z390" s="652"/>
      <c r="AB390" s="672"/>
      <c r="AC390" s="673"/>
      <c r="AD390" s="674"/>
    </row>
    <row r="391" spans="1:30" s="651" customFormat="1" ht="13.5" customHeight="1">
      <c r="A391" s="878"/>
      <c r="B391" s="647"/>
      <c r="C391" s="885"/>
      <c r="D391" s="904"/>
      <c r="E391" s="1870"/>
      <c r="G391" s="652"/>
      <c r="H391" s="652"/>
      <c r="I391" s="652"/>
      <c r="J391" s="652"/>
      <c r="K391" s="652"/>
      <c r="L391" s="652"/>
      <c r="M391" s="652"/>
      <c r="N391" s="652"/>
      <c r="O391" s="652"/>
      <c r="P391" s="652"/>
      <c r="Q391" s="652"/>
      <c r="R391" s="652"/>
      <c r="S391" s="652"/>
      <c r="T391" s="652"/>
      <c r="U391" s="652"/>
      <c r="V391" s="652"/>
      <c r="W391" s="652"/>
      <c r="X391" s="652"/>
      <c r="Y391" s="652"/>
      <c r="Z391" s="652"/>
      <c r="AB391" s="672"/>
      <c r="AC391" s="673"/>
      <c r="AD391" s="674"/>
    </row>
    <row r="392" spans="1:30" s="651" customFormat="1" ht="13.5" customHeight="1">
      <c r="A392" s="878"/>
      <c r="B392" s="647"/>
      <c r="C392" s="885"/>
      <c r="D392" s="904"/>
      <c r="E392" s="1870"/>
      <c r="G392" s="652"/>
      <c r="H392" s="652"/>
      <c r="I392" s="652"/>
      <c r="J392" s="652"/>
      <c r="K392" s="652"/>
      <c r="L392" s="652"/>
      <c r="M392" s="652"/>
      <c r="N392" s="652"/>
      <c r="O392" s="652"/>
      <c r="P392" s="652"/>
      <c r="Q392" s="652"/>
      <c r="R392" s="652"/>
      <c r="S392" s="652"/>
      <c r="T392" s="652"/>
      <c r="U392" s="652"/>
      <c r="V392" s="652"/>
      <c r="W392" s="652"/>
      <c r="X392" s="652"/>
      <c r="Y392" s="652"/>
      <c r="Z392" s="652"/>
      <c r="AB392" s="672"/>
      <c r="AC392" s="673"/>
      <c r="AD392" s="674"/>
    </row>
    <row r="393" spans="1:30" s="651" customFormat="1" ht="13.5" customHeight="1">
      <c r="A393" s="878"/>
      <c r="B393" s="647"/>
      <c r="C393" s="885"/>
      <c r="D393" s="904"/>
      <c r="E393" s="1870"/>
      <c r="G393" s="652"/>
      <c r="H393" s="652"/>
      <c r="I393" s="652"/>
      <c r="J393" s="652"/>
      <c r="K393" s="652"/>
      <c r="L393" s="652"/>
      <c r="M393" s="652"/>
      <c r="N393" s="652"/>
      <c r="O393" s="652"/>
      <c r="P393" s="652"/>
      <c r="Q393" s="652"/>
      <c r="R393" s="652"/>
      <c r="S393" s="652"/>
      <c r="T393" s="652"/>
      <c r="U393" s="652"/>
      <c r="V393" s="652"/>
      <c r="W393" s="652"/>
      <c r="X393" s="652"/>
      <c r="Y393" s="652"/>
      <c r="Z393" s="652"/>
      <c r="AB393" s="672"/>
      <c r="AC393" s="673"/>
      <c r="AD393" s="674"/>
    </row>
    <row r="394" spans="1:30" s="651" customFormat="1" ht="13.5" customHeight="1">
      <c r="A394" s="878"/>
      <c r="B394" s="647"/>
      <c r="C394" s="885"/>
      <c r="D394" s="904"/>
      <c r="E394" s="1870"/>
      <c r="G394" s="652"/>
      <c r="H394" s="652"/>
      <c r="I394" s="652"/>
      <c r="J394" s="652"/>
      <c r="K394" s="652"/>
      <c r="L394" s="652"/>
      <c r="M394" s="652"/>
      <c r="N394" s="652"/>
      <c r="O394" s="652"/>
      <c r="P394" s="652"/>
      <c r="Q394" s="652"/>
      <c r="R394" s="652"/>
      <c r="S394" s="652"/>
      <c r="T394" s="652"/>
      <c r="U394" s="652"/>
      <c r="V394" s="652"/>
      <c r="W394" s="652"/>
      <c r="X394" s="652"/>
      <c r="Y394" s="652"/>
      <c r="Z394" s="652"/>
      <c r="AB394" s="672"/>
      <c r="AC394" s="673"/>
      <c r="AD394" s="674"/>
    </row>
    <row r="395" spans="1:30">
      <c r="A395" s="869"/>
      <c r="B395" s="883">
        <v>16</v>
      </c>
      <c r="C395" s="870" t="s">
        <v>925</v>
      </c>
      <c r="D395" s="1265" t="s">
        <v>1078</v>
      </c>
      <c r="E395" s="1870" t="s">
        <v>926</v>
      </c>
      <c r="F395" s="25"/>
      <c r="G395" s="1226" t="s">
        <v>71</v>
      </c>
      <c r="H395" s="1226"/>
      <c r="I395" s="1226"/>
      <c r="J395" s="1226"/>
      <c r="K395" s="1226"/>
      <c r="L395" s="1226"/>
      <c r="M395" s="2082"/>
      <c r="N395" s="1227" t="s">
        <v>640</v>
      </c>
      <c r="O395" s="1228"/>
      <c r="P395" s="1228"/>
      <c r="Q395" s="1228"/>
      <c r="R395" s="1228"/>
      <c r="S395" s="1228"/>
      <c r="T395" s="1228"/>
      <c r="U395" s="1228"/>
      <c r="V395" s="1972"/>
      <c r="W395" s="381"/>
      <c r="X395" s="555"/>
      <c r="Y395" s="555"/>
      <c r="Z395" s="555"/>
      <c r="AA395" s="538"/>
      <c r="AB395" s="2311" t="s">
        <v>849</v>
      </c>
      <c r="AC395" s="2312"/>
      <c r="AD395" s="2313"/>
    </row>
    <row r="396" spans="1:30">
      <c r="A396" s="869"/>
      <c r="B396" s="883"/>
      <c r="C396" s="870"/>
      <c r="D396" s="1265"/>
      <c r="E396" s="1870"/>
      <c r="F396" s="25"/>
      <c r="G396" s="1226"/>
      <c r="H396" s="1226"/>
      <c r="I396" s="1226"/>
      <c r="J396" s="1226"/>
      <c r="K396" s="1226"/>
      <c r="L396" s="1226"/>
      <c r="M396" s="2082"/>
      <c r="N396" s="1231"/>
      <c r="O396" s="1232"/>
      <c r="P396" s="1232"/>
      <c r="Q396" s="1232"/>
      <c r="R396" s="1232"/>
      <c r="S396" s="1232"/>
      <c r="T396" s="1232"/>
      <c r="U396" s="1232"/>
      <c r="V396" s="1973"/>
      <c r="W396" s="555"/>
      <c r="X396" s="555"/>
      <c r="Y396" s="555"/>
      <c r="Z396" s="555"/>
      <c r="AA396" s="538"/>
      <c r="AB396" s="2311"/>
      <c r="AC396" s="2312"/>
      <c r="AD396" s="2313"/>
    </row>
    <row r="397" spans="1:30" ht="13.5" customHeight="1" thickBot="1">
      <c r="A397" s="869"/>
      <c r="B397" s="883"/>
      <c r="C397" s="870"/>
      <c r="D397" s="1265"/>
      <c r="E397" s="1870"/>
      <c r="F397" s="25"/>
      <c r="G397" s="535"/>
      <c r="H397" s="535"/>
      <c r="I397" s="535"/>
      <c r="J397" s="535"/>
      <c r="K397" s="535"/>
      <c r="L397" s="535"/>
      <c r="M397" s="535"/>
      <c r="N397" s="535"/>
      <c r="O397" s="535"/>
      <c r="P397" s="535"/>
      <c r="Q397" s="535"/>
      <c r="R397" s="535"/>
      <c r="S397" s="535"/>
      <c r="T397" s="535"/>
      <c r="U397" s="535"/>
      <c r="V397" s="535"/>
      <c r="W397" s="555"/>
      <c r="X397" s="555"/>
      <c r="Y397" s="555"/>
      <c r="Z397" s="555"/>
      <c r="AA397" s="538"/>
      <c r="AB397" s="2311"/>
      <c r="AC397" s="2312"/>
      <c r="AD397" s="2313"/>
    </row>
    <row r="398" spans="1:30" ht="14.25" thickBot="1">
      <c r="A398" s="869"/>
      <c r="B398" s="883"/>
      <c r="C398" s="870"/>
      <c r="D398" s="870"/>
      <c r="E398" s="1870"/>
      <c r="F398" s="25"/>
      <c r="G398" s="551" t="s">
        <v>927</v>
      </c>
      <c r="H398" s="2379" t="s">
        <v>1181</v>
      </c>
      <c r="I398" s="2379"/>
      <c r="J398" s="2379"/>
      <c r="K398" s="2379"/>
      <c r="L398" s="2379"/>
      <c r="M398" s="2379"/>
      <c r="N398" s="2379"/>
      <c r="O398" s="2379"/>
      <c r="P398" s="2379"/>
      <c r="Q398" s="2379"/>
      <c r="R398" s="2379"/>
      <c r="S398" s="2379"/>
      <c r="T398" s="2379"/>
      <c r="U398" s="534"/>
      <c r="V398" s="1675"/>
      <c r="W398" s="1676"/>
      <c r="X398" s="327" t="s">
        <v>5</v>
      </c>
      <c r="Y398" s="555"/>
      <c r="Z398" s="555"/>
      <c r="AA398" s="538"/>
      <c r="AB398" s="166"/>
      <c r="AC398" s="167"/>
      <c r="AD398" s="168"/>
    </row>
    <row r="399" spans="1:30" ht="14.25" thickBot="1">
      <c r="A399" s="869"/>
      <c r="B399" s="883"/>
      <c r="C399" s="870"/>
      <c r="D399" s="870"/>
      <c r="E399" s="1870"/>
      <c r="F399" s="25"/>
      <c r="G399" s="534"/>
      <c r="H399" s="534"/>
      <c r="I399" s="534"/>
      <c r="J399" s="534"/>
      <c r="K399" s="534"/>
      <c r="L399" s="534"/>
      <c r="M399" s="534"/>
      <c r="N399" s="534"/>
      <c r="O399" s="534"/>
      <c r="P399" s="534"/>
      <c r="Q399" s="534"/>
      <c r="R399" s="534"/>
      <c r="S399" s="534"/>
      <c r="T399" s="534"/>
      <c r="U399" s="534"/>
      <c r="V399" s="534"/>
      <c r="W399" s="534"/>
      <c r="X399" s="534"/>
      <c r="Y399" s="555"/>
      <c r="Z399" s="555"/>
      <c r="AA399" s="538"/>
      <c r="AB399" s="166"/>
      <c r="AC399" s="167"/>
      <c r="AD399" s="168"/>
    </row>
    <row r="400" spans="1:30" ht="14.25" thickBot="1">
      <c r="A400" s="869"/>
      <c r="B400" s="883"/>
      <c r="C400" s="870"/>
      <c r="D400" s="870"/>
      <c r="E400" s="1870"/>
      <c r="F400" s="25"/>
      <c r="G400" s="536" t="s">
        <v>928</v>
      </c>
      <c r="H400" s="328" t="str">
        <f>IF(管理運営!I35="","",管理運営!I35)</f>
        <v/>
      </c>
      <c r="I400" s="2380" t="s">
        <v>811</v>
      </c>
      <c r="J400" s="2381"/>
      <c r="K400" s="2381"/>
      <c r="L400" s="2381"/>
      <c r="M400" s="2381"/>
      <c r="N400" s="2381"/>
      <c r="O400" s="2381"/>
      <c r="P400" s="2381"/>
      <c r="Q400" s="2381"/>
      <c r="R400" s="2381"/>
      <c r="S400" s="2381"/>
      <c r="T400" s="2381"/>
      <c r="U400" s="535"/>
      <c r="V400" s="1675"/>
      <c r="W400" s="1676"/>
      <c r="X400" s="327" t="s">
        <v>315</v>
      </c>
      <c r="Y400" s="555"/>
      <c r="Z400" s="555"/>
      <c r="AA400" s="538"/>
      <c r="AB400" s="166"/>
      <c r="AC400" s="167"/>
      <c r="AD400" s="168"/>
    </row>
    <row r="401" spans="1:30" ht="14.25" thickBot="1">
      <c r="A401" s="869"/>
      <c r="B401" s="883"/>
      <c r="C401" s="870"/>
      <c r="D401" s="870"/>
      <c r="E401" s="1870"/>
      <c r="F401" s="25"/>
      <c r="G401" s="534"/>
      <c r="H401" s="535"/>
      <c r="I401" s="535"/>
      <c r="J401" s="535"/>
      <c r="K401" s="535"/>
      <c r="L401" s="535"/>
      <c r="M401" s="535"/>
      <c r="N401" s="535"/>
      <c r="O401" s="535"/>
      <c r="P401" s="535"/>
      <c r="Q401" s="535"/>
      <c r="R401" s="535"/>
      <c r="S401" s="535"/>
      <c r="T401" s="535"/>
      <c r="U401" s="535"/>
      <c r="V401" s="535"/>
      <c r="W401" s="535"/>
      <c r="X401" s="535"/>
      <c r="Y401" s="555"/>
      <c r="Z401" s="555"/>
      <c r="AA401" s="538"/>
      <c r="AB401" s="166"/>
      <c r="AC401" s="167"/>
      <c r="AD401" s="168"/>
    </row>
    <row r="402" spans="1:30" ht="14.25" thickBot="1">
      <c r="A402" s="869"/>
      <c r="B402" s="883"/>
      <c r="C402" s="870"/>
      <c r="D402" s="870"/>
      <c r="E402" s="1870"/>
      <c r="F402" s="25"/>
      <c r="G402" s="536" t="s">
        <v>929</v>
      </c>
      <c r="H402" s="2381" t="s">
        <v>812</v>
      </c>
      <c r="I402" s="2381"/>
      <c r="J402" s="2381"/>
      <c r="K402" s="2381"/>
      <c r="L402" s="2381"/>
      <c r="M402" s="2381"/>
      <c r="N402" s="2381"/>
      <c r="O402" s="2381"/>
      <c r="P402" s="2381"/>
      <c r="Q402" s="2381"/>
      <c r="R402" s="2381"/>
      <c r="S402" s="2381"/>
      <c r="T402" s="2381"/>
      <c r="U402" s="535"/>
      <c r="V402" s="1675"/>
      <c r="W402" s="1676"/>
      <c r="X402" s="327" t="s">
        <v>315</v>
      </c>
      <c r="Y402" s="555"/>
      <c r="Z402" s="555"/>
      <c r="AA402" s="538"/>
      <c r="AB402" s="166"/>
      <c r="AC402" s="167"/>
      <c r="AD402" s="168"/>
    </row>
    <row r="403" spans="1:30">
      <c r="A403" s="869"/>
      <c r="B403" s="883"/>
      <c r="C403" s="870"/>
      <c r="D403" s="870"/>
      <c r="E403" s="1870"/>
      <c r="F403" s="25"/>
      <c r="G403" s="534"/>
      <c r="H403" s="534"/>
      <c r="I403" s="534"/>
      <c r="J403" s="534"/>
      <c r="K403" s="534"/>
      <c r="L403" s="534"/>
      <c r="M403" s="534"/>
      <c r="N403" s="534"/>
      <c r="O403" s="534"/>
      <c r="P403" s="534"/>
      <c r="Q403" s="534"/>
      <c r="R403" s="534"/>
      <c r="S403" s="534"/>
      <c r="T403" s="534"/>
      <c r="U403" s="534"/>
      <c r="V403" s="535"/>
      <c r="W403" s="555"/>
      <c r="X403" s="555"/>
      <c r="Y403" s="555"/>
      <c r="Z403" s="555"/>
      <c r="AA403" s="538"/>
      <c r="AB403" s="166"/>
      <c r="AC403" s="167"/>
      <c r="AD403" s="168"/>
    </row>
    <row r="404" spans="1:30">
      <c r="A404" s="869"/>
      <c r="B404" s="883"/>
      <c r="C404" s="870"/>
      <c r="D404" s="870"/>
      <c r="E404" s="1870"/>
      <c r="F404" s="25"/>
      <c r="G404" s="534"/>
      <c r="H404" s="534"/>
      <c r="I404" s="534"/>
      <c r="J404" s="534"/>
      <c r="K404" s="534"/>
      <c r="L404" s="534"/>
      <c r="M404" s="534"/>
      <c r="N404" s="534"/>
      <c r="O404" s="534"/>
      <c r="P404" s="534"/>
      <c r="Q404" s="534"/>
      <c r="R404" s="534"/>
      <c r="S404" s="534"/>
      <c r="T404" s="534"/>
      <c r="U404" s="534"/>
      <c r="V404" s="535"/>
      <c r="W404" s="555"/>
      <c r="X404" s="555"/>
      <c r="Y404" s="555"/>
      <c r="Z404" s="555"/>
      <c r="AA404" s="538"/>
      <c r="AB404" s="166"/>
      <c r="AC404" s="167"/>
      <c r="AD404" s="168"/>
    </row>
    <row r="405" spans="1:30">
      <c r="A405" s="869"/>
      <c r="B405" s="883"/>
      <c r="C405" s="870"/>
      <c r="D405" s="870"/>
      <c r="E405" s="1870"/>
      <c r="F405" s="25"/>
      <c r="G405" s="534"/>
      <c r="H405" s="534"/>
      <c r="I405" s="534"/>
      <c r="J405" s="534"/>
      <c r="K405" s="534"/>
      <c r="L405" s="534"/>
      <c r="M405" s="534"/>
      <c r="N405" s="534"/>
      <c r="O405" s="534"/>
      <c r="P405" s="534"/>
      <c r="Q405" s="534"/>
      <c r="R405" s="534"/>
      <c r="S405" s="534"/>
      <c r="T405" s="534"/>
      <c r="U405" s="534"/>
      <c r="V405" s="535"/>
      <c r="W405" s="555"/>
      <c r="X405" s="555"/>
      <c r="Y405" s="555"/>
      <c r="Z405" s="555"/>
      <c r="AA405" s="538"/>
      <c r="AB405" s="166"/>
      <c r="AC405" s="167"/>
      <c r="AD405" s="168"/>
    </row>
    <row r="406" spans="1:30">
      <c r="A406" s="869"/>
      <c r="B406" s="883"/>
      <c r="C406" s="870"/>
      <c r="D406" s="870"/>
      <c r="E406" s="1870"/>
      <c r="F406" s="25"/>
      <c r="G406" s="555"/>
      <c r="H406" s="555"/>
      <c r="I406" s="555"/>
      <c r="J406" s="555"/>
      <c r="K406" s="555"/>
      <c r="L406" s="555"/>
      <c r="M406" s="555"/>
      <c r="N406" s="555"/>
      <c r="O406" s="555"/>
      <c r="P406" s="555"/>
      <c r="Q406" s="555"/>
      <c r="R406" s="555"/>
      <c r="S406" s="555"/>
      <c r="T406" s="555"/>
      <c r="U406" s="555"/>
      <c r="V406" s="555"/>
      <c r="W406" s="555"/>
      <c r="X406" s="555"/>
      <c r="Y406" s="555"/>
      <c r="Z406" s="555"/>
      <c r="AA406" s="538"/>
      <c r="AB406" s="166"/>
      <c r="AC406" s="167"/>
      <c r="AD406" s="168"/>
    </row>
    <row r="407" spans="1:30">
      <c r="A407" s="869"/>
      <c r="B407" s="883"/>
      <c r="C407" s="870"/>
      <c r="D407" s="870"/>
      <c r="E407" s="1870"/>
      <c r="F407" s="25"/>
      <c r="G407" s="555"/>
      <c r="H407" s="555"/>
      <c r="I407" s="555"/>
      <c r="J407" s="555"/>
      <c r="K407" s="555"/>
      <c r="L407" s="555"/>
      <c r="M407" s="555"/>
      <c r="N407" s="555"/>
      <c r="O407" s="555"/>
      <c r="P407" s="555"/>
      <c r="Q407" s="555"/>
      <c r="R407" s="555"/>
      <c r="S407" s="555"/>
      <c r="T407" s="555"/>
      <c r="U407" s="555"/>
      <c r="V407" s="555"/>
      <c r="W407" s="555"/>
      <c r="X407" s="555"/>
      <c r="Y407" s="555"/>
      <c r="Z407" s="555"/>
      <c r="AA407" s="538"/>
      <c r="AB407" s="166"/>
      <c r="AC407" s="167"/>
      <c r="AD407" s="168"/>
    </row>
    <row r="408" spans="1:30">
      <c r="A408" s="869"/>
      <c r="B408" s="883"/>
      <c r="C408" s="870"/>
      <c r="D408" s="870"/>
      <c r="E408" s="1870"/>
      <c r="F408" s="25"/>
      <c r="G408" s="555"/>
      <c r="H408" s="555"/>
      <c r="I408" s="555"/>
      <c r="J408" s="555"/>
      <c r="K408" s="555"/>
      <c r="L408" s="555"/>
      <c r="M408" s="555"/>
      <c r="N408" s="555"/>
      <c r="O408" s="555"/>
      <c r="P408" s="555"/>
      <c r="Q408" s="555"/>
      <c r="R408" s="555"/>
      <c r="S408" s="555"/>
      <c r="T408" s="555"/>
      <c r="U408" s="555"/>
      <c r="V408" s="555"/>
      <c r="W408" s="555"/>
      <c r="X408" s="555"/>
      <c r="Y408" s="555"/>
      <c r="Z408" s="555"/>
      <c r="AA408" s="538"/>
      <c r="AB408" s="166"/>
      <c r="AC408" s="167"/>
      <c r="AD408" s="168"/>
    </row>
    <row r="409" spans="1:30">
      <c r="A409" s="869"/>
      <c r="B409" s="883"/>
      <c r="C409" s="870"/>
      <c r="D409" s="870"/>
      <c r="E409" s="1870"/>
      <c r="F409" s="25"/>
      <c r="G409" s="555"/>
      <c r="H409" s="555"/>
      <c r="I409" s="555"/>
      <c r="J409" s="555"/>
      <c r="K409" s="555"/>
      <c r="L409" s="555"/>
      <c r="M409" s="555"/>
      <c r="N409" s="555"/>
      <c r="O409" s="555"/>
      <c r="P409" s="555"/>
      <c r="Q409" s="555"/>
      <c r="R409" s="555"/>
      <c r="S409" s="555"/>
      <c r="T409" s="555"/>
      <c r="U409" s="555"/>
      <c r="V409" s="555"/>
      <c r="W409" s="555"/>
      <c r="X409" s="555"/>
      <c r="Y409" s="555"/>
      <c r="Z409" s="555"/>
      <c r="AA409" s="538"/>
      <c r="AB409" s="166"/>
      <c r="AC409" s="167"/>
      <c r="AD409" s="168"/>
    </row>
    <row r="410" spans="1:30">
      <c r="A410" s="869"/>
      <c r="B410" s="883"/>
      <c r="C410" s="870"/>
      <c r="D410" s="870"/>
      <c r="E410" s="1870"/>
      <c r="F410" s="25"/>
      <c r="G410" s="555"/>
      <c r="H410" s="555"/>
      <c r="I410" s="555"/>
      <c r="J410" s="555"/>
      <c r="K410" s="555"/>
      <c r="L410" s="555"/>
      <c r="M410" s="555"/>
      <c r="N410" s="555"/>
      <c r="O410" s="555"/>
      <c r="P410" s="555"/>
      <c r="Q410" s="555"/>
      <c r="R410" s="555"/>
      <c r="S410" s="555"/>
      <c r="T410" s="555"/>
      <c r="U410" s="555"/>
      <c r="V410" s="555"/>
      <c r="W410" s="555"/>
      <c r="X410" s="555"/>
      <c r="Y410" s="555"/>
      <c r="Z410" s="555"/>
      <c r="AA410" s="538"/>
      <c r="AB410" s="166"/>
      <c r="AC410" s="167"/>
      <c r="AD410" s="168"/>
    </row>
    <row r="411" spans="1:30">
      <c r="A411" s="869"/>
      <c r="B411" s="883"/>
      <c r="C411" s="870"/>
      <c r="D411" s="870"/>
      <c r="E411" s="1870"/>
      <c r="F411" s="25"/>
      <c r="G411" s="555"/>
      <c r="H411" s="555"/>
      <c r="I411" s="555"/>
      <c r="J411" s="555"/>
      <c r="K411" s="555"/>
      <c r="L411" s="555"/>
      <c r="M411" s="555"/>
      <c r="N411" s="555"/>
      <c r="O411" s="555"/>
      <c r="P411" s="555"/>
      <c r="Q411" s="555"/>
      <c r="R411" s="555"/>
      <c r="S411" s="555"/>
      <c r="T411" s="555"/>
      <c r="U411" s="555"/>
      <c r="V411" s="555"/>
      <c r="W411" s="555"/>
      <c r="X411" s="555"/>
      <c r="Y411" s="555"/>
      <c r="Z411" s="555"/>
      <c r="AA411" s="538"/>
      <c r="AB411" s="166"/>
      <c r="AC411" s="167"/>
      <c r="AD411" s="168"/>
    </row>
    <row r="412" spans="1:30">
      <c r="A412" s="869"/>
      <c r="B412" s="883"/>
      <c r="C412" s="870"/>
      <c r="D412" s="870"/>
      <c r="E412" s="1870"/>
      <c r="F412" s="25"/>
      <c r="G412" s="555"/>
      <c r="H412" s="555"/>
      <c r="I412" s="555"/>
      <c r="J412" s="555"/>
      <c r="K412" s="555"/>
      <c r="L412" s="555"/>
      <c r="M412" s="555"/>
      <c r="N412" s="555"/>
      <c r="O412" s="555"/>
      <c r="P412" s="555"/>
      <c r="Q412" s="555"/>
      <c r="R412" s="555"/>
      <c r="S412" s="555"/>
      <c r="T412" s="555"/>
      <c r="U412" s="555"/>
      <c r="V412" s="555"/>
      <c r="W412" s="555"/>
      <c r="X412" s="555"/>
      <c r="Y412" s="555"/>
      <c r="Z412" s="555"/>
      <c r="AA412" s="538"/>
      <c r="AB412" s="166"/>
      <c r="AC412" s="167"/>
      <c r="AD412" s="168"/>
    </row>
    <row r="413" spans="1:30">
      <c r="A413" s="869"/>
      <c r="B413" s="883"/>
      <c r="C413" s="870"/>
      <c r="D413" s="870"/>
      <c r="E413" s="1870"/>
      <c r="F413" s="25"/>
      <c r="G413" s="555"/>
      <c r="H413" s="555"/>
      <c r="I413" s="555"/>
      <c r="J413" s="555"/>
      <c r="K413" s="555"/>
      <c r="L413" s="555"/>
      <c r="M413" s="555"/>
      <c r="N413" s="555"/>
      <c r="O413" s="555"/>
      <c r="P413" s="555"/>
      <c r="Q413" s="555"/>
      <c r="R413" s="555"/>
      <c r="S413" s="555"/>
      <c r="T413" s="555"/>
      <c r="U413" s="555"/>
      <c r="V413" s="555"/>
      <c r="W413" s="555"/>
      <c r="X413" s="555"/>
      <c r="Y413" s="555"/>
      <c r="Z413" s="555"/>
      <c r="AA413" s="538"/>
      <c r="AB413" s="166"/>
      <c r="AC413" s="167"/>
      <c r="AD413" s="168"/>
    </row>
    <row r="414" spans="1:30">
      <c r="A414" s="869"/>
      <c r="B414" s="883"/>
      <c r="C414" s="870"/>
      <c r="D414" s="870"/>
      <c r="E414" s="1870"/>
      <c r="F414" s="25"/>
      <c r="G414" s="555"/>
      <c r="H414" s="555"/>
      <c r="I414" s="555"/>
      <c r="J414" s="555"/>
      <c r="K414" s="555"/>
      <c r="L414" s="555"/>
      <c r="M414" s="555"/>
      <c r="N414" s="555"/>
      <c r="O414" s="555"/>
      <c r="P414" s="555"/>
      <c r="Q414" s="555"/>
      <c r="R414" s="555"/>
      <c r="S414" s="555"/>
      <c r="T414" s="555"/>
      <c r="U414" s="555"/>
      <c r="V414" s="555"/>
      <c r="W414" s="555"/>
      <c r="X414" s="555"/>
      <c r="Y414" s="555"/>
      <c r="Z414" s="555"/>
      <c r="AA414" s="538"/>
      <c r="AB414" s="166"/>
      <c r="AC414" s="167"/>
      <c r="AD414" s="168"/>
    </row>
    <row r="415" spans="1:30" s="899" customFormat="1">
      <c r="A415" s="895"/>
      <c r="B415" s="902"/>
      <c r="C415" s="894"/>
      <c r="D415" s="894"/>
      <c r="E415" s="1870"/>
      <c r="F415" s="25"/>
      <c r="G415" s="903"/>
      <c r="H415" s="903"/>
      <c r="I415" s="903"/>
      <c r="J415" s="903"/>
      <c r="K415" s="903"/>
      <c r="L415" s="903"/>
      <c r="M415" s="903"/>
      <c r="N415" s="903"/>
      <c r="O415" s="903"/>
      <c r="P415" s="903"/>
      <c r="Q415" s="903"/>
      <c r="R415" s="903"/>
      <c r="S415" s="903"/>
      <c r="T415" s="903"/>
      <c r="U415" s="903"/>
      <c r="V415" s="903"/>
      <c r="W415" s="903"/>
      <c r="X415" s="903"/>
      <c r="Y415" s="903"/>
      <c r="Z415" s="903"/>
      <c r="AA415" s="900"/>
      <c r="AB415" s="166"/>
      <c r="AC415" s="167"/>
      <c r="AD415" s="168"/>
    </row>
    <row r="416" spans="1:30" s="899" customFormat="1">
      <c r="A416" s="895"/>
      <c r="B416" s="902"/>
      <c r="C416" s="894"/>
      <c r="D416" s="894"/>
      <c r="E416" s="1870"/>
      <c r="F416" s="25"/>
      <c r="G416" s="903"/>
      <c r="H416" s="903"/>
      <c r="I416" s="903"/>
      <c r="J416" s="903"/>
      <c r="K416" s="903"/>
      <c r="L416" s="903"/>
      <c r="M416" s="903"/>
      <c r="N416" s="903"/>
      <c r="O416" s="903"/>
      <c r="P416" s="903"/>
      <c r="Q416" s="903"/>
      <c r="R416" s="903"/>
      <c r="S416" s="903"/>
      <c r="T416" s="903"/>
      <c r="U416" s="903"/>
      <c r="V416" s="903"/>
      <c r="W416" s="903"/>
      <c r="X416" s="903"/>
      <c r="Y416" s="903"/>
      <c r="Z416" s="903"/>
      <c r="AA416" s="900"/>
      <c r="AB416" s="166"/>
      <c r="AC416" s="167"/>
      <c r="AD416" s="168"/>
    </row>
    <row r="417" spans="1:30">
      <c r="A417" s="869"/>
      <c r="B417" s="883"/>
      <c r="C417" s="870"/>
      <c r="D417" s="870"/>
      <c r="E417" s="1870"/>
      <c r="F417" s="25"/>
      <c r="G417" s="555"/>
      <c r="H417" s="555"/>
      <c r="I417" s="555"/>
      <c r="J417" s="555"/>
      <c r="K417" s="555"/>
      <c r="L417" s="555"/>
      <c r="M417" s="555"/>
      <c r="N417" s="555"/>
      <c r="O417" s="555"/>
      <c r="P417" s="555"/>
      <c r="Q417" s="555"/>
      <c r="R417" s="555"/>
      <c r="S417" s="555"/>
      <c r="T417" s="555"/>
      <c r="U417" s="555"/>
      <c r="V417" s="555"/>
      <c r="W417" s="555"/>
      <c r="X417" s="555"/>
      <c r="Y417" s="555"/>
      <c r="Z417" s="555"/>
      <c r="AA417" s="538"/>
      <c r="AB417" s="166"/>
      <c r="AC417" s="167"/>
      <c r="AD417" s="168"/>
    </row>
    <row r="418" spans="1:30">
      <c r="A418" s="869"/>
      <c r="B418" s="883"/>
      <c r="C418" s="870"/>
      <c r="D418" s="870"/>
      <c r="E418" s="1870"/>
      <c r="F418" s="25"/>
      <c r="G418" s="555"/>
      <c r="H418" s="555"/>
      <c r="I418" s="555"/>
      <c r="J418" s="555"/>
      <c r="K418" s="555"/>
      <c r="L418" s="555"/>
      <c r="M418" s="555"/>
      <c r="N418" s="555"/>
      <c r="O418" s="555"/>
      <c r="P418" s="555"/>
      <c r="Q418" s="555"/>
      <c r="R418" s="555"/>
      <c r="S418" s="555"/>
      <c r="T418" s="555"/>
      <c r="U418" s="555"/>
      <c r="V418" s="555"/>
      <c r="W418" s="555"/>
      <c r="X418" s="555"/>
      <c r="Y418" s="555"/>
      <c r="Z418" s="555"/>
      <c r="AA418" s="538"/>
      <c r="AB418" s="166"/>
      <c r="AC418" s="167"/>
      <c r="AD418" s="168"/>
    </row>
    <row r="419" spans="1:30" ht="15.75" customHeight="1">
      <c r="A419" s="877"/>
      <c r="B419" s="884"/>
      <c r="C419" s="871"/>
      <c r="D419" s="871"/>
      <c r="E419" s="2350"/>
      <c r="F419" s="66"/>
      <c r="G419" s="169"/>
      <c r="H419" s="169"/>
      <c r="I419" s="169"/>
      <c r="J419" s="169"/>
      <c r="K419" s="169"/>
      <c r="L419" s="169"/>
      <c r="M419" s="169"/>
      <c r="N419" s="169"/>
      <c r="O419" s="169"/>
      <c r="P419" s="169"/>
      <c r="Q419" s="169"/>
      <c r="R419" s="169"/>
      <c r="S419" s="169"/>
      <c r="T419" s="169"/>
      <c r="U419" s="169"/>
      <c r="V419" s="169"/>
      <c r="W419" s="169"/>
      <c r="X419" s="169"/>
      <c r="Y419" s="169"/>
      <c r="Z419" s="169"/>
      <c r="AA419" s="34"/>
      <c r="AB419" s="170"/>
      <c r="AC419" s="171"/>
      <c r="AD419" s="172"/>
    </row>
    <row r="420" spans="1:30" ht="8.25" customHeight="1">
      <c r="A420" s="869"/>
      <c r="B420" s="883"/>
      <c r="C420" s="870"/>
      <c r="D420" s="870"/>
      <c r="E420" s="869"/>
      <c r="F420" s="25"/>
      <c r="G420" s="555"/>
      <c r="H420" s="555"/>
      <c r="I420" s="555"/>
      <c r="J420" s="555"/>
      <c r="K420" s="555"/>
      <c r="L420" s="555"/>
      <c r="M420" s="555"/>
      <c r="N420" s="555"/>
      <c r="O420" s="555"/>
      <c r="P420" s="555"/>
      <c r="Q420" s="555"/>
      <c r="R420" s="555"/>
      <c r="S420" s="555"/>
      <c r="T420" s="555"/>
      <c r="U420" s="555"/>
      <c r="V420" s="555"/>
      <c r="W420" s="555"/>
      <c r="X420" s="555"/>
      <c r="Y420" s="555"/>
      <c r="Z420" s="555"/>
      <c r="AA420" s="538"/>
      <c r="AB420" s="166"/>
      <c r="AC420" s="167"/>
      <c r="AD420" s="168"/>
    </row>
    <row r="421" spans="1:30">
      <c r="A421" s="1870" t="s">
        <v>930</v>
      </c>
      <c r="B421" s="2294">
        <v>17</v>
      </c>
      <c r="C421" s="1403" t="s">
        <v>931</v>
      </c>
      <c r="D421" s="2295" t="s">
        <v>843</v>
      </c>
      <c r="E421" s="1870" t="s">
        <v>932</v>
      </c>
      <c r="F421" s="25"/>
      <c r="G421" s="1268" t="s">
        <v>71</v>
      </c>
      <c r="H421" s="1268"/>
      <c r="I421" s="1268"/>
      <c r="J421" s="1268"/>
      <c r="K421" s="1268"/>
      <c r="L421" s="1268"/>
      <c r="M421" s="1600"/>
      <c r="N421" s="1227" t="s">
        <v>667</v>
      </c>
      <c r="O421" s="1228"/>
      <c r="P421" s="1228"/>
      <c r="Q421" s="1228"/>
      <c r="R421" s="1228"/>
      <c r="S421" s="1228"/>
      <c r="T421" s="1228"/>
      <c r="U421" s="1228"/>
      <c r="V421" s="1972"/>
      <c r="W421" s="555"/>
      <c r="X421" s="555"/>
      <c r="Y421" s="555"/>
      <c r="Z421" s="555"/>
      <c r="AA421" s="538"/>
      <c r="AB421" s="2311" t="s">
        <v>849</v>
      </c>
      <c r="AC421" s="2312"/>
      <c r="AD421" s="2313"/>
    </row>
    <row r="422" spans="1:30">
      <c r="A422" s="1870"/>
      <c r="B422" s="2294"/>
      <c r="C422" s="1403"/>
      <c r="D422" s="2295"/>
      <c r="E422" s="1870"/>
      <c r="F422" s="25"/>
      <c r="G422" s="1268"/>
      <c r="H422" s="1268"/>
      <c r="I422" s="1268"/>
      <c r="J422" s="1268"/>
      <c r="K422" s="1268"/>
      <c r="L422" s="1268"/>
      <c r="M422" s="1600"/>
      <c r="N422" s="1231"/>
      <c r="O422" s="1232"/>
      <c r="P422" s="1232"/>
      <c r="Q422" s="1232"/>
      <c r="R422" s="1232"/>
      <c r="S422" s="1232"/>
      <c r="T422" s="1232"/>
      <c r="U422" s="1232"/>
      <c r="V422" s="1973"/>
      <c r="W422" s="555"/>
      <c r="X422" s="555"/>
      <c r="Y422" s="555"/>
      <c r="Z422" s="555"/>
      <c r="AA422" s="538"/>
      <c r="AB422" s="2311"/>
      <c r="AC422" s="2312"/>
      <c r="AD422" s="2313"/>
    </row>
    <row r="423" spans="1:30">
      <c r="A423" s="1870"/>
      <c r="B423" s="2294"/>
      <c r="C423" s="1403"/>
      <c r="D423" s="2295"/>
      <c r="E423" s="1870"/>
      <c r="F423" s="25"/>
      <c r="G423" s="555"/>
      <c r="H423" s="555"/>
      <c r="I423" s="555"/>
      <c r="J423" s="555"/>
      <c r="K423" s="555"/>
      <c r="L423" s="555"/>
      <c r="M423" s="555"/>
      <c r="N423" s="1268" t="s">
        <v>668</v>
      </c>
      <c r="O423" s="1268"/>
      <c r="P423" s="1268"/>
      <c r="Q423" s="1268"/>
      <c r="R423" s="1268"/>
      <c r="S423" s="1268"/>
      <c r="T423" s="1268"/>
      <c r="U423" s="1268"/>
      <c r="V423" s="1268"/>
      <c r="W423" s="1268"/>
      <c r="X423" s="1268"/>
      <c r="Y423" s="1268"/>
      <c r="Z423" s="1268"/>
      <c r="AA423" s="538"/>
      <c r="AB423" s="2311"/>
      <c r="AC423" s="2312"/>
      <c r="AD423" s="2313"/>
    </row>
    <row r="424" spans="1:30">
      <c r="A424" s="1870"/>
      <c r="B424" s="2294"/>
      <c r="C424" s="1403"/>
      <c r="D424" s="2295"/>
      <c r="E424" s="1870"/>
      <c r="F424" s="25"/>
      <c r="N424" s="1268"/>
      <c r="O424" s="1268"/>
      <c r="P424" s="1268"/>
      <c r="Q424" s="1268"/>
      <c r="R424" s="1268"/>
      <c r="S424" s="1268"/>
      <c r="T424" s="1268"/>
      <c r="U424" s="1268"/>
      <c r="V424" s="1268"/>
      <c r="W424" s="1268"/>
      <c r="X424" s="1268"/>
      <c r="Y424" s="1268"/>
      <c r="Z424" s="1268"/>
      <c r="AA424" s="538"/>
      <c r="AB424" s="188"/>
      <c r="AC424" s="189"/>
      <c r="AD424" s="190"/>
    </row>
    <row r="425" spans="1:30">
      <c r="A425" s="1870"/>
      <c r="B425" s="2294"/>
      <c r="C425" s="1403"/>
      <c r="D425" s="2295"/>
      <c r="E425" s="1870"/>
      <c r="F425" s="25"/>
      <c r="G425" s="1141" t="s">
        <v>669</v>
      </c>
      <c r="H425" s="1141"/>
      <c r="I425" s="1141"/>
      <c r="J425" s="1141"/>
      <c r="K425" s="1141"/>
      <c r="L425" s="1141"/>
      <c r="M425" s="1141"/>
      <c r="N425" s="1141"/>
      <c r="O425" s="1665" t="str">
        <f>IF(管理運営!I35="","",管理運営!I35)</f>
        <v/>
      </c>
      <c r="P425" s="1665"/>
      <c r="Q425" s="386" t="s">
        <v>670</v>
      </c>
      <c r="AA425" s="538"/>
      <c r="AB425" s="188"/>
      <c r="AC425" s="189"/>
      <c r="AD425" s="190"/>
    </row>
    <row r="426" spans="1:30" ht="6" customHeight="1">
      <c r="A426" s="1870"/>
      <c r="B426" s="2294"/>
      <c r="C426" s="1403"/>
      <c r="D426" s="2295"/>
      <c r="E426" s="1870"/>
      <c r="F426" s="25"/>
      <c r="AA426" s="538"/>
      <c r="AB426" s="188"/>
      <c r="AC426" s="189"/>
      <c r="AD426" s="190"/>
    </row>
    <row r="427" spans="1:30">
      <c r="A427" s="1870"/>
      <c r="B427" s="2294"/>
      <c r="C427" s="1403"/>
      <c r="D427" s="2295"/>
      <c r="E427" s="1870"/>
      <c r="F427" s="25"/>
      <c r="J427" s="1687" t="s">
        <v>754</v>
      </c>
      <c r="K427" s="1729"/>
      <c r="L427" s="1729"/>
      <c r="M427" s="2376" t="s">
        <v>1180</v>
      </c>
      <c r="N427" s="2376"/>
      <c r="O427" s="2376"/>
      <c r="P427" s="2376"/>
      <c r="Q427" s="2376"/>
      <c r="R427" s="2376"/>
      <c r="S427" s="2376"/>
      <c r="T427" s="2376"/>
      <c r="U427" s="2376"/>
      <c r="V427" s="2376"/>
      <c r="W427" s="2376"/>
      <c r="X427" s="2376"/>
      <c r="Y427" s="2376"/>
      <c r="Z427" s="2376"/>
      <c r="AA427" s="2377"/>
      <c r="AB427" s="188"/>
      <c r="AC427" s="189"/>
      <c r="AD427" s="190"/>
    </row>
    <row r="428" spans="1:30" ht="14.25" thickBot="1">
      <c r="A428" s="1870"/>
      <c r="B428" s="2294"/>
      <c r="C428" s="1403"/>
      <c r="D428" s="2295"/>
      <c r="E428" s="1870"/>
      <c r="F428" s="25"/>
      <c r="G428" s="1729" t="s">
        <v>671</v>
      </c>
      <c r="H428" s="1729"/>
      <c r="I428" s="1729"/>
      <c r="J428" s="1729"/>
      <c r="K428" s="1729"/>
      <c r="L428" s="1729"/>
      <c r="M428" s="2378"/>
      <c r="N428" s="2378"/>
      <c r="O428" s="2378"/>
      <c r="P428" s="2378"/>
      <c r="Q428" s="2378"/>
      <c r="R428" s="2378"/>
      <c r="S428" s="2378"/>
      <c r="T428" s="2378"/>
      <c r="U428" s="2378"/>
      <c r="V428" s="2378"/>
      <c r="W428" s="2378"/>
      <c r="X428" s="2378"/>
      <c r="Y428" s="2378"/>
      <c r="Z428" s="2378"/>
      <c r="AA428" s="2377"/>
      <c r="AB428" s="188"/>
      <c r="AC428" s="189"/>
      <c r="AD428" s="190"/>
    </row>
    <row r="429" spans="1:30" ht="14.25" thickBot="1">
      <c r="A429" s="1870"/>
      <c r="B429" s="2294"/>
      <c r="C429" s="1403"/>
      <c r="D429" s="2295"/>
      <c r="E429" s="1870"/>
      <c r="F429" s="25"/>
      <c r="G429" s="2357"/>
      <c r="H429" s="2358"/>
      <c r="I429" s="1027" t="s">
        <v>315</v>
      </c>
      <c r="J429" s="2357"/>
      <c r="K429" s="2358"/>
      <c r="L429" s="1027" t="s">
        <v>89</v>
      </c>
      <c r="M429" s="2363" t="s">
        <v>672</v>
      </c>
      <c r="N429" s="2364"/>
      <c r="O429" s="2364"/>
      <c r="P429" s="2364"/>
      <c r="Q429" s="2364"/>
      <c r="R429" s="2364"/>
      <c r="S429" s="2364"/>
      <c r="T429" s="2364"/>
      <c r="U429" s="2364"/>
      <c r="V429" s="2364"/>
      <c r="W429" s="2364"/>
      <c r="X429" s="2364"/>
      <c r="Y429" s="2364"/>
      <c r="Z429" s="2365"/>
      <c r="AA429" s="252"/>
      <c r="AB429" s="188"/>
      <c r="AC429" s="189"/>
      <c r="AD429" s="190"/>
    </row>
    <row r="430" spans="1:30" ht="14.25" thickBot="1">
      <c r="A430" s="1870"/>
      <c r="B430" s="2294"/>
      <c r="C430" s="1403"/>
      <c r="D430" s="2295"/>
      <c r="E430" s="1870"/>
      <c r="F430" s="25"/>
      <c r="G430" s="2359"/>
      <c r="H430" s="2360"/>
      <c r="I430" s="1027"/>
      <c r="J430" s="2359"/>
      <c r="K430" s="2360"/>
      <c r="L430" s="1027"/>
      <c r="M430" s="2366" t="s">
        <v>673</v>
      </c>
      <c r="N430" s="2366"/>
      <c r="O430" s="2366"/>
      <c r="P430" s="2366"/>
      <c r="Q430" s="2366"/>
      <c r="R430" s="2375"/>
      <c r="S430" s="2368"/>
      <c r="T430" s="2369"/>
      <c r="U430" s="2369"/>
      <c r="V430" s="2369"/>
      <c r="W430" s="2369"/>
      <c r="X430" s="2369"/>
      <c r="Y430" s="2369"/>
      <c r="Z430" s="2370"/>
      <c r="AA430" s="538"/>
      <c r="AB430" s="188"/>
      <c r="AC430" s="189"/>
      <c r="AD430" s="190"/>
    </row>
    <row r="431" spans="1:30" ht="13.5" customHeight="1" thickBot="1">
      <c r="A431" s="1870"/>
      <c r="B431" s="2294"/>
      <c r="C431" s="1403"/>
      <c r="D431" s="2295"/>
      <c r="E431" s="1870"/>
      <c r="F431" s="25"/>
      <c r="G431" s="2357"/>
      <c r="H431" s="2358"/>
      <c r="I431" s="1027" t="s">
        <v>315</v>
      </c>
      <c r="J431" s="2357"/>
      <c r="K431" s="2358"/>
      <c r="L431" s="1027" t="s">
        <v>89</v>
      </c>
      <c r="M431" s="2363" t="s">
        <v>672</v>
      </c>
      <c r="N431" s="2364"/>
      <c r="O431" s="2364"/>
      <c r="P431" s="2364"/>
      <c r="Q431" s="2364"/>
      <c r="R431" s="2364"/>
      <c r="S431" s="2364"/>
      <c r="T431" s="2364"/>
      <c r="U431" s="2364"/>
      <c r="V431" s="2364"/>
      <c r="W431" s="2364"/>
      <c r="X431" s="2364"/>
      <c r="Y431" s="2364"/>
      <c r="Z431" s="2365"/>
      <c r="AA431" s="538"/>
      <c r="AB431" s="188"/>
      <c r="AC431" s="189"/>
      <c r="AD431" s="190"/>
    </row>
    <row r="432" spans="1:30" ht="14.25" thickBot="1">
      <c r="A432" s="1870"/>
      <c r="B432" s="2294"/>
      <c r="C432" s="1403"/>
      <c r="D432" s="2295"/>
      <c r="E432" s="1870"/>
      <c r="F432" s="25"/>
      <c r="G432" s="2359"/>
      <c r="H432" s="2360"/>
      <c r="I432" s="1027"/>
      <c r="J432" s="2359"/>
      <c r="K432" s="2360"/>
      <c r="L432" s="1027"/>
      <c r="M432" s="2366" t="s">
        <v>673</v>
      </c>
      <c r="N432" s="2366"/>
      <c r="O432" s="2366"/>
      <c r="P432" s="2366"/>
      <c r="Q432" s="2366"/>
      <c r="R432" s="2375"/>
      <c r="S432" s="2368"/>
      <c r="T432" s="2369"/>
      <c r="U432" s="2369"/>
      <c r="V432" s="2369"/>
      <c r="W432" s="2369"/>
      <c r="X432" s="2369"/>
      <c r="Y432" s="2369"/>
      <c r="Z432" s="2370"/>
      <c r="AA432" s="538"/>
      <c r="AB432" s="188"/>
      <c r="AC432" s="189"/>
      <c r="AD432" s="190"/>
    </row>
    <row r="433" spans="1:30" ht="14.25" thickBot="1">
      <c r="A433" s="1870"/>
      <c r="B433" s="2294"/>
      <c r="C433" s="1403"/>
      <c r="D433" s="2295"/>
      <c r="E433" s="1870"/>
      <c r="F433" s="25"/>
      <c r="G433" s="2357"/>
      <c r="H433" s="2358"/>
      <c r="I433" s="1027" t="s">
        <v>315</v>
      </c>
      <c r="J433" s="2357"/>
      <c r="K433" s="2358"/>
      <c r="L433" s="1027" t="s">
        <v>89</v>
      </c>
      <c r="M433" s="2363" t="s">
        <v>672</v>
      </c>
      <c r="N433" s="2364"/>
      <c r="O433" s="2364"/>
      <c r="P433" s="2364"/>
      <c r="Q433" s="2364"/>
      <c r="R433" s="2364"/>
      <c r="S433" s="2364"/>
      <c r="T433" s="2364"/>
      <c r="U433" s="2364"/>
      <c r="V433" s="2364"/>
      <c r="W433" s="2364"/>
      <c r="X433" s="2364"/>
      <c r="Y433" s="2364"/>
      <c r="Z433" s="2365"/>
      <c r="AA433" s="538"/>
      <c r="AB433" s="188"/>
      <c r="AC433" s="189"/>
      <c r="AD433" s="190"/>
    </row>
    <row r="434" spans="1:30" ht="13.5" customHeight="1" thickBot="1">
      <c r="A434" s="1870"/>
      <c r="B434" s="2294"/>
      <c r="C434" s="1403"/>
      <c r="D434" s="2295"/>
      <c r="E434" s="1870"/>
      <c r="F434" s="25"/>
      <c r="G434" s="2359"/>
      <c r="H434" s="2360"/>
      <c r="I434" s="1027"/>
      <c r="J434" s="2359"/>
      <c r="K434" s="2360"/>
      <c r="L434" s="1027"/>
      <c r="M434" s="2366" t="s">
        <v>673</v>
      </c>
      <c r="N434" s="2366"/>
      <c r="O434" s="2366"/>
      <c r="P434" s="2366"/>
      <c r="Q434" s="2366"/>
      <c r="R434" s="2375"/>
      <c r="S434" s="2368"/>
      <c r="T434" s="2369"/>
      <c r="U434" s="2369"/>
      <c r="V434" s="2369"/>
      <c r="W434" s="2369"/>
      <c r="X434" s="2369"/>
      <c r="Y434" s="2369"/>
      <c r="Z434" s="2370"/>
      <c r="AA434" s="538"/>
      <c r="AB434" s="188"/>
      <c r="AC434" s="189"/>
      <c r="AD434" s="190"/>
    </row>
    <row r="435" spans="1:30" ht="14.25" thickBot="1">
      <c r="A435" s="869"/>
      <c r="B435" s="883"/>
      <c r="C435" s="870"/>
      <c r="D435" s="870"/>
      <c r="E435" s="869"/>
      <c r="F435" s="25"/>
      <c r="G435" s="2357"/>
      <c r="H435" s="2358"/>
      <c r="I435" s="1027" t="s">
        <v>315</v>
      </c>
      <c r="J435" s="2357"/>
      <c r="K435" s="2358"/>
      <c r="L435" s="1027" t="s">
        <v>89</v>
      </c>
      <c r="M435" s="2363" t="s">
        <v>672</v>
      </c>
      <c r="N435" s="2364"/>
      <c r="O435" s="2364"/>
      <c r="P435" s="2364"/>
      <c r="Q435" s="2364"/>
      <c r="R435" s="2364"/>
      <c r="S435" s="2364"/>
      <c r="T435" s="2364"/>
      <c r="U435" s="2364"/>
      <c r="V435" s="2364"/>
      <c r="W435" s="2364"/>
      <c r="X435" s="2364"/>
      <c r="Y435" s="2364"/>
      <c r="Z435" s="2365"/>
      <c r="AA435" s="538"/>
      <c r="AB435" s="188"/>
      <c r="AC435" s="189"/>
      <c r="AD435" s="190"/>
    </row>
    <row r="436" spans="1:30" ht="14.25" thickBot="1">
      <c r="A436" s="869"/>
      <c r="B436" s="883"/>
      <c r="C436" s="870"/>
      <c r="D436" s="870"/>
      <c r="E436" s="869"/>
      <c r="F436" s="25"/>
      <c r="G436" s="2359"/>
      <c r="H436" s="2360"/>
      <c r="I436" s="1027"/>
      <c r="J436" s="2359"/>
      <c r="K436" s="2360"/>
      <c r="L436" s="1027"/>
      <c r="M436" s="2366" t="s">
        <v>673</v>
      </c>
      <c r="N436" s="2366"/>
      <c r="O436" s="2366"/>
      <c r="P436" s="2366"/>
      <c r="Q436" s="2366"/>
      <c r="R436" s="2375"/>
      <c r="S436" s="2368"/>
      <c r="T436" s="2369"/>
      <c r="U436" s="2369"/>
      <c r="V436" s="2369"/>
      <c r="W436" s="2369"/>
      <c r="X436" s="2369"/>
      <c r="Y436" s="2369"/>
      <c r="Z436" s="2370"/>
      <c r="AA436" s="538"/>
      <c r="AB436" s="188"/>
      <c r="AC436" s="189"/>
      <c r="AD436" s="190"/>
    </row>
    <row r="437" spans="1:30" ht="14.25" thickBot="1">
      <c r="A437" s="869"/>
      <c r="B437" s="883"/>
      <c r="C437" s="870"/>
      <c r="D437" s="870"/>
      <c r="E437" s="869"/>
      <c r="F437" s="25"/>
      <c r="G437" s="2357"/>
      <c r="H437" s="2358"/>
      <c r="I437" s="2361" t="s">
        <v>315</v>
      </c>
      <c r="J437" s="2357"/>
      <c r="K437" s="2358"/>
      <c r="L437" s="2362" t="s">
        <v>89</v>
      </c>
      <c r="M437" s="2363" t="s">
        <v>672</v>
      </c>
      <c r="N437" s="2364"/>
      <c r="O437" s="2364"/>
      <c r="P437" s="2364"/>
      <c r="Q437" s="2364"/>
      <c r="R437" s="2364"/>
      <c r="S437" s="2364"/>
      <c r="T437" s="2364"/>
      <c r="U437" s="2364"/>
      <c r="V437" s="2364"/>
      <c r="W437" s="2364"/>
      <c r="X437" s="2364"/>
      <c r="Y437" s="2364"/>
      <c r="Z437" s="2365"/>
      <c r="AA437" s="538"/>
      <c r="AB437" s="188"/>
      <c r="AC437" s="189"/>
      <c r="AD437" s="190"/>
    </row>
    <row r="438" spans="1:30" ht="14.25" thickBot="1">
      <c r="A438" s="869"/>
      <c r="B438" s="883"/>
      <c r="C438" s="870"/>
      <c r="D438" s="869"/>
      <c r="E438" s="869"/>
      <c r="F438" s="382"/>
      <c r="G438" s="2359"/>
      <c r="H438" s="2360"/>
      <c r="I438" s="2361"/>
      <c r="J438" s="2359"/>
      <c r="K438" s="2360"/>
      <c r="L438" s="2362"/>
      <c r="M438" s="2366" t="s">
        <v>673</v>
      </c>
      <c r="N438" s="2366"/>
      <c r="O438" s="2366"/>
      <c r="P438" s="2366"/>
      <c r="Q438" s="2366"/>
      <c r="R438" s="2367"/>
      <c r="S438" s="2368"/>
      <c r="T438" s="2369"/>
      <c r="U438" s="2369"/>
      <c r="V438" s="2369"/>
      <c r="W438" s="2369"/>
      <c r="X438" s="2369"/>
      <c r="Y438" s="2369"/>
      <c r="Z438" s="2370"/>
      <c r="AB438" s="188"/>
      <c r="AC438" s="189"/>
      <c r="AD438" s="190"/>
    </row>
    <row r="439" spans="1:30" s="696" customFormat="1">
      <c r="A439" s="869"/>
      <c r="B439" s="883"/>
      <c r="C439" s="870"/>
      <c r="D439" s="870"/>
      <c r="E439" s="869"/>
      <c r="F439" s="25"/>
      <c r="G439" s="79"/>
      <c r="H439" s="79"/>
      <c r="I439" s="679"/>
      <c r="J439" s="79"/>
      <c r="K439" s="79"/>
      <c r="L439" s="679"/>
      <c r="M439" s="723"/>
      <c r="N439" s="723"/>
      <c r="O439" s="723"/>
      <c r="P439" s="723"/>
      <c r="Q439" s="723"/>
      <c r="R439" s="723"/>
      <c r="S439" s="721"/>
      <c r="T439" s="721"/>
      <c r="U439" s="721"/>
      <c r="V439" s="721"/>
      <c r="W439" s="721"/>
      <c r="X439" s="721"/>
      <c r="Y439" s="721"/>
      <c r="Z439" s="721"/>
      <c r="AB439" s="188"/>
      <c r="AC439" s="189"/>
      <c r="AD439" s="190"/>
    </row>
    <row r="440" spans="1:30" s="696" customFormat="1">
      <c r="A440" s="869"/>
      <c r="B440" s="883"/>
      <c r="C440" s="870"/>
      <c r="D440" s="870"/>
      <c r="E440" s="869"/>
      <c r="F440" s="25"/>
      <c r="G440" s="79"/>
      <c r="H440" s="79"/>
      <c r="I440" s="685"/>
      <c r="J440" s="79"/>
      <c r="K440" s="79"/>
      <c r="L440" s="685"/>
      <c r="M440" s="724"/>
      <c r="N440" s="724"/>
      <c r="O440" s="724"/>
      <c r="P440" s="724"/>
      <c r="Q440" s="724"/>
      <c r="R440" s="724"/>
      <c r="S440" s="721"/>
      <c r="T440" s="721"/>
      <c r="U440" s="721"/>
      <c r="V440" s="721"/>
      <c r="W440" s="721"/>
      <c r="X440" s="721"/>
      <c r="Y440" s="721"/>
      <c r="Z440" s="721"/>
      <c r="AB440" s="188"/>
      <c r="AC440" s="189"/>
      <c r="AD440" s="190"/>
    </row>
    <row r="441" spans="1:30" s="696" customFormat="1">
      <c r="A441" s="869"/>
      <c r="B441" s="883"/>
      <c r="C441" s="870"/>
      <c r="D441" s="870"/>
      <c r="E441" s="869"/>
      <c r="F441" s="25"/>
      <c r="G441" s="79"/>
      <c r="H441" s="79"/>
      <c r="I441" s="685"/>
      <c r="J441" s="79"/>
      <c r="K441" s="79"/>
      <c r="L441" s="685"/>
      <c r="M441" s="724"/>
      <c r="N441" s="724"/>
      <c r="O441" s="724"/>
      <c r="P441" s="724"/>
      <c r="Q441" s="724"/>
      <c r="R441" s="724"/>
      <c r="S441" s="721"/>
      <c r="T441" s="721"/>
      <c r="U441" s="721"/>
      <c r="V441" s="721"/>
      <c r="W441" s="721"/>
      <c r="X441" s="721"/>
      <c r="Y441" s="721"/>
      <c r="Z441" s="721"/>
      <c r="AB441" s="188"/>
      <c r="AC441" s="189"/>
      <c r="AD441" s="190"/>
    </row>
    <row r="442" spans="1:30" s="696" customFormat="1">
      <c r="A442" s="869"/>
      <c r="B442" s="883"/>
      <c r="C442" s="870"/>
      <c r="D442" s="870"/>
      <c r="E442" s="869"/>
      <c r="F442" s="25"/>
      <c r="G442" s="79"/>
      <c r="H442" s="79"/>
      <c r="I442" s="685"/>
      <c r="J442" s="79"/>
      <c r="K442" s="79"/>
      <c r="L442" s="685"/>
      <c r="M442" s="724"/>
      <c r="N442" s="724"/>
      <c r="O442" s="724"/>
      <c r="P442" s="724"/>
      <c r="Q442" s="724"/>
      <c r="R442" s="724"/>
      <c r="S442" s="721"/>
      <c r="T442" s="721"/>
      <c r="U442" s="721"/>
      <c r="V442" s="721"/>
      <c r="W442" s="721"/>
      <c r="X442" s="721"/>
      <c r="Y442" s="721"/>
      <c r="Z442" s="721"/>
      <c r="AB442" s="188"/>
      <c r="AC442" s="189"/>
      <c r="AD442" s="190"/>
    </row>
    <row r="443" spans="1:30" s="696" customFormat="1">
      <c r="A443" s="869"/>
      <c r="B443" s="883"/>
      <c r="C443" s="870"/>
      <c r="D443" s="870"/>
      <c r="E443" s="869"/>
      <c r="F443" s="25"/>
      <c r="G443" s="79"/>
      <c r="H443" s="79"/>
      <c r="I443" s="685"/>
      <c r="J443" s="79"/>
      <c r="K443" s="79"/>
      <c r="L443" s="685"/>
      <c r="M443" s="724"/>
      <c r="N443" s="724"/>
      <c r="O443" s="724"/>
      <c r="P443" s="724"/>
      <c r="Q443" s="724"/>
      <c r="R443" s="724"/>
      <c r="S443" s="721"/>
      <c r="T443" s="721"/>
      <c r="U443" s="721"/>
      <c r="V443" s="721"/>
      <c r="W443" s="721"/>
      <c r="X443" s="721"/>
      <c r="Y443" s="721"/>
      <c r="Z443" s="721"/>
      <c r="AB443" s="188"/>
      <c r="AC443" s="189"/>
      <c r="AD443" s="190"/>
    </row>
    <row r="444" spans="1:30" s="696" customFormat="1">
      <c r="A444" s="869"/>
      <c r="B444" s="883"/>
      <c r="C444" s="870"/>
      <c r="D444" s="870"/>
      <c r="E444" s="869"/>
      <c r="F444" s="25"/>
      <c r="G444" s="79"/>
      <c r="H444" s="79"/>
      <c r="I444" s="685"/>
      <c r="J444" s="79"/>
      <c r="K444" s="79"/>
      <c r="L444" s="685"/>
      <c r="M444" s="724"/>
      <c r="N444" s="724"/>
      <c r="O444" s="724"/>
      <c r="P444" s="724"/>
      <c r="Q444" s="724"/>
      <c r="R444" s="724"/>
      <c r="S444" s="721"/>
      <c r="T444" s="721"/>
      <c r="U444" s="721"/>
      <c r="V444" s="721"/>
      <c r="W444" s="721"/>
      <c r="X444" s="721"/>
      <c r="Y444" s="721"/>
      <c r="Z444" s="721"/>
      <c r="AB444" s="188"/>
      <c r="AC444" s="189"/>
      <c r="AD444" s="190"/>
    </row>
    <row r="445" spans="1:30" s="696" customFormat="1">
      <c r="A445" s="869"/>
      <c r="B445" s="883"/>
      <c r="C445" s="870"/>
      <c r="D445" s="870"/>
      <c r="E445" s="869"/>
      <c r="F445" s="25"/>
      <c r="G445" s="79"/>
      <c r="H445" s="79"/>
      <c r="I445" s="685"/>
      <c r="J445" s="79"/>
      <c r="K445" s="79"/>
      <c r="L445" s="685"/>
      <c r="M445" s="724"/>
      <c r="N445" s="724"/>
      <c r="O445" s="724"/>
      <c r="P445" s="724"/>
      <c r="Q445" s="724"/>
      <c r="R445" s="724"/>
      <c r="S445" s="721"/>
      <c r="T445" s="721"/>
      <c r="U445" s="721"/>
      <c r="V445" s="721"/>
      <c r="W445" s="721"/>
      <c r="X445" s="721"/>
      <c r="Y445" s="721"/>
      <c r="Z445" s="721"/>
      <c r="AB445" s="188"/>
      <c r="AC445" s="189"/>
      <c r="AD445" s="190"/>
    </row>
    <row r="446" spans="1:30" s="696" customFormat="1">
      <c r="A446" s="869"/>
      <c r="B446" s="883"/>
      <c r="C446" s="870"/>
      <c r="D446" s="870"/>
      <c r="E446" s="869"/>
      <c r="F446" s="25"/>
      <c r="G446" s="79"/>
      <c r="H446" s="79"/>
      <c r="I446" s="685"/>
      <c r="J446" s="79"/>
      <c r="K446" s="79"/>
      <c r="L446" s="685"/>
      <c r="M446" s="724"/>
      <c r="N446" s="724"/>
      <c r="O446" s="724"/>
      <c r="P446" s="724"/>
      <c r="Q446" s="724"/>
      <c r="R446" s="724"/>
      <c r="S446" s="721"/>
      <c r="T446" s="721"/>
      <c r="U446" s="721"/>
      <c r="V446" s="721"/>
      <c r="W446" s="721"/>
      <c r="X446" s="721"/>
      <c r="Y446" s="721"/>
      <c r="Z446" s="721"/>
      <c r="AB446" s="188"/>
      <c r="AC446" s="189"/>
      <c r="AD446" s="190"/>
    </row>
    <row r="447" spans="1:30" s="696" customFormat="1">
      <c r="A447" s="869"/>
      <c r="B447" s="883"/>
      <c r="C447" s="870"/>
      <c r="D447" s="870"/>
      <c r="E447" s="869"/>
      <c r="F447" s="25"/>
      <c r="G447" s="79"/>
      <c r="H447" s="79"/>
      <c r="I447" s="685"/>
      <c r="J447" s="79"/>
      <c r="K447" s="79"/>
      <c r="L447" s="685"/>
      <c r="M447" s="724"/>
      <c r="N447" s="724"/>
      <c r="O447" s="724"/>
      <c r="P447" s="724"/>
      <c r="Q447" s="724"/>
      <c r="R447" s="724"/>
      <c r="S447" s="721"/>
      <c r="T447" s="721"/>
      <c r="U447" s="721"/>
      <c r="V447" s="721"/>
      <c r="W447" s="721"/>
      <c r="X447" s="721"/>
      <c r="Y447" s="721"/>
      <c r="Z447" s="721"/>
      <c r="AB447" s="188"/>
      <c r="AC447" s="189"/>
      <c r="AD447" s="190"/>
    </row>
    <row r="448" spans="1:30" s="696" customFormat="1">
      <c r="A448" s="869"/>
      <c r="B448" s="883"/>
      <c r="C448" s="870"/>
      <c r="D448" s="870"/>
      <c r="E448" s="869"/>
      <c r="F448" s="25"/>
      <c r="G448" s="79"/>
      <c r="H448" s="79"/>
      <c r="I448" s="685"/>
      <c r="J448" s="79"/>
      <c r="K448" s="79"/>
      <c r="L448" s="685"/>
      <c r="M448" s="724"/>
      <c r="N448" s="724"/>
      <c r="O448" s="724"/>
      <c r="P448" s="724"/>
      <c r="Q448" s="724"/>
      <c r="R448" s="724"/>
      <c r="S448" s="721"/>
      <c r="T448" s="721"/>
      <c r="U448" s="721"/>
      <c r="V448" s="721"/>
      <c r="W448" s="721"/>
      <c r="X448" s="721"/>
      <c r="Y448" s="721"/>
      <c r="Z448" s="721"/>
      <c r="AB448" s="188"/>
      <c r="AC448" s="189"/>
      <c r="AD448" s="190"/>
    </row>
    <row r="449" spans="1:30" s="696" customFormat="1">
      <c r="A449" s="869"/>
      <c r="B449" s="883"/>
      <c r="C449" s="870"/>
      <c r="D449" s="870"/>
      <c r="E449" s="869"/>
      <c r="F449" s="25"/>
      <c r="G449" s="79"/>
      <c r="H449" s="79"/>
      <c r="I449" s="685"/>
      <c r="J449" s="79"/>
      <c r="K449" s="79"/>
      <c r="L449" s="685"/>
      <c r="M449" s="724"/>
      <c r="N449" s="724"/>
      <c r="O449" s="724"/>
      <c r="P449" s="1020"/>
      <c r="Q449" s="724"/>
      <c r="R449" s="724"/>
      <c r="S449" s="721"/>
      <c r="T449" s="721"/>
      <c r="U449" s="721"/>
      <c r="V449" s="721"/>
      <c r="W449" s="721"/>
      <c r="X449" s="721"/>
      <c r="Y449" s="721"/>
      <c r="Z449" s="721"/>
      <c r="AB449" s="188"/>
      <c r="AC449" s="189"/>
      <c r="AD449" s="190"/>
    </row>
    <row r="450" spans="1:30" s="696" customFormat="1">
      <c r="A450" s="869"/>
      <c r="B450" s="883"/>
      <c r="C450" s="870"/>
      <c r="D450" s="870"/>
      <c r="E450" s="869"/>
      <c r="F450" s="25"/>
      <c r="G450" s="79"/>
      <c r="H450" s="79"/>
      <c r="I450" s="685"/>
      <c r="J450" s="79"/>
      <c r="K450" s="79"/>
      <c r="L450" s="685"/>
      <c r="M450" s="724"/>
      <c r="N450" s="724"/>
      <c r="O450" s="724"/>
      <c r="P450" s="724"/>
      <c r="Q450" s="724"/>
      <c r="R450" s="724"/>
      <c r="S450" s="721"/>
      <c r="T450" s="721"/>
      <c r="U450" s="721"/>
      <c r="V450" s="721"/>
      <c r="W450" s="721"/>
      <c r="X450" s="721"/>
      <c r="Y450" s="721"/>
      <c r="Z450" s="721"/>
      <c r="AB450" s="188"/>
      <c r="AC450" s="189"/>
      <c r="AD450" s="190"/>
    </row>
    <row r="451" spans="1:30" s="696" customFormat="1">
      <c r="A451" s="869"/>
      <c r="B451" s="883"/>
      <c r="C451" s="870"/>
      <c r="D451" s="870"/>
      <c r="E451" s="869"/>
      <c r="F451" s="25"/>
      <c r="G451" s="79"/>
      <c r="H451" s="79"/>
      <c r="I451" s="685"/>
      <c r="J451" s="79"/>
      <c r="K451" s="79"/>
      <c r="L451" s="685"/>
      <c r="M451" s="724"/>
      <c r="N451" s="724"/>
      <c r="O451" s="724"/>
      <c r="P451" s="724"/>
      <c r="Q451" s="724"/>
      <c r="R451" s="724"/>
      <c r="S451" s="721"/>
      <c r="T451" s="721"/>
      <c r="U451" s="721"/>
      <c r="V451" s="721"/>
      <c r="W451" s="721"/>
      <c r="X451" s="721"/>
      <c r="Y451" s="721"/>
      <c r="Z451" s="721"/>
      <c r="AB451" s="188"/>
      <c r="AC451" s="189"/>
      <c r="AD451" s="190"/>
    </row>
    <row r="452" spans="1:30" s="696" customFormat="1">
      <c r="A452" s="869"/>
      <c r="B452" s="883"/>
      <c r="C452" s="870"/>
      <c r="D452" s="870"/>
      <c r="E452" s="869"/>
      <c r="F452" s="25"/>
      <c r="G452" s="79"/>
      <c r="H452" s="79"/>
      <c r="I452" s="685"/>
      <c r="J452" s="79"/>
      <c r="K452" s="79"/>
      <c r="L452" s="685"/>
      <c r="M452" s="724"/>
      <c r="N452" s="724"/>
      <c r="O452" s="724"/>
      <c r="P452" s="724"/>
      <c r="Q452" s="724"/>
      <c r="R452" s="724"/>
      <c r="S452" s="721"/>
      <c r="T452" s="721"/>
      <c r="U452" s="721"/>
      <c r="V452" s="721"/>
      <c r="W452" s="721"/>
      <c r="X452" s="721"/>
      <c r="Y452" s="721"/>
      <c r="Z452" s="721"/>
      <c r="AB452" s="188"/>
      <c r="AC452" s="189"/>
      <c r="AD452" s="190"/>
    </row>
    <row r="453" spans="1:30" s="696" customFormat="1">
      <c r="A453" s="869"/>
      <c r="B453" s="883"/>
      <c r="C453" s="870"/>
      <c r="D453" s="870"/>
      <c r="E453" s="869"/>
      <c r="F453" s="25"/>
      <c r="G453" s="79"/>
      <c r="H453" s="79"/>
      <c r="I453" s="685"/>
      <c r="J453" s="79"/>
      <c r="K453" s="79"/>
      <c r="L453" s="685"/>
      <c r="M453" s="724"/>
      <c r="N453" s="724"/>
      <c r="O453" s="724"/>
      <c r="P453" s="724"/>
      <c r="Q453" s="724"/>
      <c r="R453" s="724"/>
      <c r="S453" s="721"/>
      <c r="T453" s="721"/>
      <c r="U453" s="721"/>
      <c r="V453" s="721"/>
      <c r="W453" s="721"/>
      <c r="X453" s="721"/>
      <c r="Y453" s="721"/>
      <c r="Z453" s="721"/>
      <c r="AB453" s="188"/>
      <c r="AC453" s="189"/>
      <c r="AD453" s="190"/>
    </row>
    <row r="454" spans="1:30" s="696" customFormat="1">
      <c r="A454" s="869"/>
      <c r="B454" s="883"/>
      <c r="C454" s="870"/>
      <c r="D454" s="870"/>
      <c r="E454" s="869"/>
      <c r="F454" s="25"/>
      <c r="G454" s="79"/>
      <c r="H454" s="79"/>
      <c r="I454" s="685"/>
      <c r="J454" s="79"/>
      <c r="K454" s="79"/>
      <c r="L454" s="685"/>
      <c r="M454" s="724"/>
      <c r="N454" s="724"/>
      <c r="O454" s="724"/>
      <c r="P454" s="724"/>
      <c r="Q454" s="724"/>
      <c r="R454" s="724"/>
      <c r="S454" s="721"/>
      <c r="T454" s="721"/>
      <c r="U454" s="721"/>
      <c r="V454" s="721"/>
      <c r="W454" s="721"/>
      <c r="X454" s="721"/>
      <c r="Y454" s="721"/>
      <c r="Z454" s="721"/>
      <c r="AB454" s="188"/>
      <c r="AC454" s="189"/>
      <c r="AD454" s="190"/>
    </row>
    <row r="455" spans="1:30" s="696" customFormat="1">
      <c r="A455" s="869"/>
      <c r="B455" s="883"/>
      <c r="C455" s="870"/>
      <c r="D455" s="870"/>
      <c r="E455" s="869"/>
      <c r="F455" s="25"/>
      <c r="G455" s="79"/>
      <c r="H455" s="79"/>
      <c r="I455" s="685"/>
      <c r="J455" s="79"/>
      <c r="K455" s="79"/>
      <c r="L455" s="685"/>
      <c r="M455" s="724"/>
      <c r="N455" s="724"/>
      <c r="O455" s="724"/>
      <c r="P455" s="724"/>
      <c r="Q455" s="724"/>
      <c r="R455" s="724"/>
      <c r="S455" s="721"/>
      <c r="T455" s="721"/>
      <c r="U455" s="721"/>
      <c r="V455" s="721"/>
      <c r="W455" s="721"/>
      <c r="X455" s="721"/>
      <c r="Y455" s="721"/>
      <c r="Z455" s="721"/>
      <c r="AB455" s="188"/>
      <c r="AC455" s="189"/>
      <c r="AD455" s="190"/>
    </row>
    <row r="456" spans="1:30" s="696" customFormat="1">
      <c r="A456" s="869"/>
      <c r="B456" s="883"/>
      <c r="C456" s="870"/>
      <c r="D456" s="870"/>
      <c r="E456" s="869"/>
      <c r="F456" s="25"/>
      <c r="G456" s="79"/>
      <c r="H456" s="79"/>
      <c r="I456" s="685"/>
      <c r="J456" s="79"/>
      <c r="K456" s="79"/>
      <c r="L456" s="685"/>
      <c r="M456" s="724"/>
      <c r="N456" s="724"/>
      <c r="O456" s="724"/>
      <c r="P456" s="724"/>
      <c r="Q456" s="724"/>
      <c r="R456" s="724"/>
      <c r="S456" s="721"/>
      <c r="T456" s="721"/>
      <c r="U456" s="721"/>
      <c r="V456" s="721"/>
      <c r="W456" s="721"/>
      <c r="X456" s="721"/>
      <c r="Y456" s="721"/>
      <c r="Z456" s="721"/>
      <c r="AB456" s="188"/>
      <c r="AC456" s="189"/>
      <c r="AD456" s="190"/>
    </row>
    <row r="457" spans="1:30" s="696" customFormat="1">
      <c r="A457" s="869"/>
      <c r="B457" s="883"/>
      <c r="C457" s="870"/>
      <c r="D457" s="870"/>
      <c r="E457" s="869"/>
      <c r="F457" s="25"/>
      <c r="G457" s="79"/>
      <c r="H457" s="79"/>
      <c r="I457" s="685"/>
      <c r="J457" s="79"/>
      <c r="K457" s="79"/>
      <c r="L457" s="685"/>
      <c r="M457" s="724"/>
      <c r="N457" s="724"/>
      <c r="O457" s="724"/>
      <c r="P457" s="724"/>
      <c r="Q457" s="724"/>
      <c r="R457" s="724"/>
      <c r="S457" s="721"/>
      <c r="T457" s="721"/>
      <c r="U457" s="721"/>
      <c r="V457" s="721"/>
      <c r="W457" s="721"/>
      <c r="X457" s="721"/>
      <c r="Y457" s="721"/>
      <c r="Z457" s="721"/>
      <c r="AB457" s="188"/>
      <c r="AC457" s="189"/>
      <c r="AD457" s="190"/>
    </row>
    <row r="458" spans="1:30" s="696" customFormat="1">
      <c r="A458" s="869"/>
      <c r="B458" s="883"/>
      <c r="C458" s="870"/>
      <c r="D458" s="870"/>
      <c r="E458" s="869"/>
      <c r="F458" s="25"/>
      <c r="G458" s="79"/>
      <c r="H458" s="79"/>
      <c r="I458" s="685"/>
      <c r="J458" s="79"/>
      <c r="K458" s="79"/>
      <c r="L458" s="685"/>
      <c r="M458" s="724"/>
      <c r="N458" s="724"/>
      <c r="O458" s="724"/>
      <c r="P458" s="724"/>
      <c r="Q458" s="724"/>
      <c r="R458" s="724"/>
      <c r="S458" s="721"/>
      <c r="T458" s="721"/>
      <c r="U458" s="721"/>
      <c r="V458" s="721"/>
      <c r="W458" s="721"/>
      <c r="X458" s="721"/>
      <c r="Y458" s="721"/>
      <c r="Z458" s="721"/>
      <c r="AB458" s="188"/>
      <c r="AC458" s="189"/>
      <c r="AD458" s="190"/>
    </row>
    <row r="459" spans="1:30" s="696" customFormat="1">
      <c r="A459" s="869"/>
      <c r="B459" s="883"/>
      <c r="C459" s="870"/>
      <c r="D459" s="870"/>
      <c r="E459" s="869"/>
      <c r="F459" s="25"/>
      <c r="G459" s="79"/>
      <c r="H459" s="79"/>
      <c r="I459" s="685"/>
      <c r="J459" s="79"/>
      <c r="K459" s="79"/>
      <c r="L459" s="685"/>
      <c r="M459" s="724"/>
      <c r="N459" s="724"/>
      <c r="O459" s="724"/>
      <c r="P459" s="724"/>
      <c r="Q459" s="724"/>
      <c r="R459" s="724"/>
      <c r="S459" s="721"/>
      <c r="T459" s="721"/>
      <c r="U459" s="721"/>
      <c r="V459" s="721"/>
      <c r="W459" s="721"/>
      <c r="X459" s="721"/>
      <c r="Y459" s="721"/>
      <c r="Z459" s="721"/>
      <c r="AB459" s="188"/>
      <c r="AC459" s="189"/>
      <c r="AD459" s="190"/>
    </row>
    <row r="460" spans="1:30" ht="16.5" customHeight="1">
      <c r="A460" s="877"/>
      <c r="B460" s="884"/>
      <c r="C460" s="871"/>
      <c r="D460" s="871"/>
      <c r="E460" s="877"/>
      <c r="F460" s="320"/>
      <c r="G460" s="291"/>
      <c r="H460" s="291"/>
      <c r="I460" s="291"/>
      <c r="J460" s="291"/>
      <c r="K460" s="291"/>
      <c r="L460" s="291"/>
      <c r="M460" s="722"/>
      <c r="N460" s="722"/>
      <c r="O460" s="722"/>
      <c r="P460" s="722"/>
      <c r="Q460" s="722"/>
      <c r="R460" s="722"/>
      <c r="S460" s="551"/>
      <c r="T460" s="551"/>
      <c r="U460" s="551"/>
      <c r="V460" s="551"/>
      <c r="W460" s="551"/>
      <c r="X460" s="551"/>
      <c r="Y460" s="551"/>
      <c r="Z460" s="551"/>
      <c r="AA460" s="551"/>
      <c r="AB460" s="508"/>
      <c r="AC460" s="509"/>
      <c r="AD460" s="510"/>
    </row>
    <row r="461" spans="1:30">
      <c r="A461" s="641"/>
      <c r="B461" s="553"/>
      <c r="C461" s="554"/>
      <c r="D461" s="554"/>
      <c r="E461" s="641"/>
      <c r="F461" s="511"/>
      <c r="G461" s="512"/>
      <c r="H461" s="512"/>
      <c r="I461" s="512"/>
      <c r="J461" s="512"/>
      <c r="K461" s="512"/>
      <c r="L461" s="512"/>
      <c r="M461" s="513"/>
      <c r="N461" s="513"/>
      <c r="O461" s="513"/>
      <c r="P461" s="513"/>
      <c r="Q461" s="513"/>
      <c r="R461" s="513"/>
      <c r="S461" s="514"/>
      <c r="T461" s="514"/>
      <c r="U461" s="514"/>
      <c r="V461" s="514"/>
      <c r="W461" s="514"/>
      <c r="X461" s="514"/>
      <c r="Y461" s="514"/>
      <c r="Z461" s="514"/>
      <c r="AA461" s="515"/>
      <c r="AB461" s="516"/>
      <c r="AC461" s="516"/>
      <c r="AD461" s="517"/>
    </row>
    <row r="462" spans="1:30">
      <c r="A462" s="869"/>
      <c r="B462" s="883">
        <v>18</v>
      </c>
      <c r="C462" s="1403" t="s">
        <v>933</v>
      </c>
      <c r="D462" s="872"/>
      <c r="E462" s="1870" t="s">
        <v>934</v>
      </c>
      <c r="F462" s="276"/>
      <c r="G462" s="534"/>
      <c r="H462" s="534"/>
      <c r="I462" s="534"/>
      <c r="J462" s="534"/>
      <c r="K462" s="534"/>
      <c r="L462" s="534"/>
      <c r="M462" s="534"/>
      <c r="N462" s="534"/>
      <c r="O462" s="534"/>
      <c r="P462" s="534"/>
      <c r="Q462" s="534"/>
      <c r="R462" s="534"/>
      <c r="S462" s="534"/>
      <c r="T462" s="534"/>
      <c r="U462" s="534"/>
      <c r="V462" s="534"/>
      <c r="W462" s="534"/>
      <c r="X462" s="534"/>
      <c r="Y462" s="534"/>
      <c r="Z462" s="534"/>
      <c r="AA462" s="534"/>
      <c r="AB462" s="518"/>
      <c r="AC462" s="519"/>
      <c r="AD462" s="520"/>
    </row>
    <row r="463" spans="1:30" ht="13.5" customHeight="1">
      <c r="A463" s="869"/>
      <c r="B463" s="883"/>
      <c r="C463" s="1403"/>
      <c r="D463" s="872"/>
      <c r="E463" s="1870"/>
      <c r="F463" s="276"/>
      <c r="G463" s="534"/>
      <c r="H463" s="534"/>
      <c r="I463" s="534"/>
      <c r="J463" s="534"/>
      <c r="K463" s="534"/>
      <c r="L463" s="534"/>
      <c r="M463" s="534"/>
      <c r="N463" s="534"/>
      <c r="O463" s="534"/>
      <c r="P463" s="534"/>
      <c r="Q463" s="534"/>
      <c r="R463" s="534"/>
      <c r="S463" s="534"/>
      <c r="T463" s="534"/>
      <c r="U463" s="534"/>
      <c r="V463" s="534"/>
      <c r="W463" s="534"/>
      <c r="X463" s="534"/>
      <c r="Y463" s="534"/>
      <c r="Z463" s="534"/>
      <c r="AA463" s="534"/>
      <c r="AB463" s="518"/>
      <c r="AC463" s="519"/>
      <c r="AD463" s="520"/>
    </row>
    <row r="464" spans="1:30">
      <c r="A464" s="869"/>
      <c r="B464" s="883"/>
      <c r="C464" s="1403"/>
      <c r="D464" s="872"/>
      <c r="E464" s="869"/>
      <c r="F464" s="276"/>
      <c r="G464" s="534"/>
      <c r="H464" s="534"/>
      <c r="I464" s="534"/>
      <c r="J464" s="534"/>
      <c r="K464" s="534"/>
      <c r="L464" s="534"/>
      <c r="M464" s="534"/>
      <c r="N464" s="534"/>
      <c r="O464" s="534"/>
      <c r="P464" s="534"/>
      <c r="Q464" s="534"/>
      <c r="R464" s="534"/>
      <c r="S464" s="534"/>
      <c r="T464" s="534"/>
      <c r="U464" s="534"/>
      <c r="V464" s="534"/>
      <c r="W464" s="534"/>
      <c r="X464" s="534"/>
      <c r="Y464" s="534"/>
      <c r="Z464" s="534"/>
      <c r="AA464" s="534"/>
      <c r="AB464" s="518"/>
      <c r="AC464" s="519"/>
      <c r="AD464" s="520"/>
    </row>
    <row r="465" spans="1:30" ht="13.5" customHeight="1">
      <c r="A465" s="869"/>
      <c r="B465" s="883"/>
      <c r="C465" s="1403"/>
      <c r="D465" s="1265" t="s">
        <v>1143</v>
      </c>
      <c r="E465" s="1870" t="s">
        <v>1356</v>
      </c>
      <c r="F465" s="25"/>
      <c r="G465" s="1268" t="s">
        <v>71</v>
      </c>
      <c r="H465" s="1268"/>
      <c r="I465" s="1268"/>
      <c r="J465" s="1268"/>
      <c r="K465" s="1268"/>
      <c r="L465" s="1268"/>
      <c r="M465" s="1600"/>
      <c r="N465" s="1227" t="s">
        <v>667</v>
      </c>
      <c r="O465" s="1228"/>
      <c r="P465" s="1228"/>
      <c r="Q465" s="1228"/>
      <c r="R465" s="1228"/>
      <c r="S465" s="1228"/>
      <c r="T465" s="1228"/>
      <c r="U465" s="1228"/>
      <c r="V465" s="1972"/>
      <c r="W465" s="555"/>
      <c r="X465" s="555"/>
      <c r="Y465" s="555"/>
      <c r="Z465" s="555"/>
      <c r="AA465" s="538"/>
      <c r="AB465" s="2311" t="s">
        <v>849</v>
      </c>
      <c r="AC465" s="2312"/>
      <c r="AD465" s="2313"/>
    </row>
    <row r="466" spans="1:30">
      <c r="A466" s="869"/>
      <c r="B466" s="883"/>
      <c r="C466" s="870"/>
      <c r="D466" s="1265"/>
      <c r="E466" s="1870"/>
      <c r="F466" s="25"/>
      <c r="G466" s="1268"/>
      <c r="H466" s="1268"/>
      <c r="I466" s="1268"/>
      <c r="J466" s="1268"/>
      <c r="K466" s="1268"/>
      <c r="L466" s="1268"/>
      <c r="M466" s="1600"/>
      <c r="N466" s="1231"/>
      <c r="O466" s="1232"/>
      <c r="P466" s="1232"/>
      <c r="Q466" s="1232"/>
      <c r="R466" s="1232"/>
      <c r="S466" s="1232"/>
      <c r="T466" s="1232"/>
      <c r="U466" s="1232"/>
      <c r="V466" s="1973"/>
      <c r="W466" s="555"/>
      <c r="X466" s="555"/>
      <c r="Y466" s="555"/>
      <c r="Z466" s="555"/>
      <c r="AA466" s="538"/>
      <c r="AB466" s="2311"/>
      <c r="AC466" s="2312"/>
      <c r="AD466" s="2313"/>
    </row>
    <row r="467" spans="1:30">
      <c r="A467" s="869"/>
      <c r="B467" s="883"/>
      <c r="C467" s="870"/>
      <c r="D467" s="1265"/>
      <c r="E467" s="1870"/>
      <c r="F467" s="25"/>
      <c r="G467" s="555"/>
      <c r="H467" s="555"/>
      <c r="I467" s="555"/>
      <c r="J467" s="555"/>
      <c r="K467" s="555"/>
      <c r="L467" s="555"/>
      <c r="M467" s="555"/>
      <c r="N467" s="1268" t="s">
        <v>668</v>
      </c>
      <c r="O467" s="1268"/>
      <c r="P467" s="1268"/>
      <c r="Q467" s="1268"/>
      <c r="R467" s="1268"/>
      <c r="S467" s="1268"/>
      <c r="T467" s="1268"/>
      <c r="U467" s="1268"/>
      <c r="V467" s="1268"/>
      <c r="W467" s="1268"/>
      <c r="X467" s="1268"/>
      <c r="Y467" s="1268"/>
      <c r="Z467" s="1268"/>
      <c r="AA467" s="538"/>
      <c r="AB467" s="2311"/>
      <c r="AC467" s="2312"/>
      <c r="AD467" s="2313"/>
    </row>
    <row r="468" spans="1:30">
      <c r="A468" s="869"/>
      <c r="B468" s="883"/>
      <c r="C468" s="870"/>
      <c r="D468" s="1265"/>
      <c r="E468" s="1870"/>
      <c r="F468" s="25"/>
      <c r="N468" s="1268"/>
      <c r="O468" s="1268"/>
      <c r="P468" s="1268"/>
      <c r="Q468" s="1268"/>
      <c r="R468" s="1268"/>
      <c r="S468" s="1268"/>
      <c r="T468" s="1268"/>
      <c r="U468" s="1268"/>
      <c r="V468" s="1268"/>
      <c r="W468" s="1268"/>
      <c r="X468" s="1268"/>
      <c r="Y468" s="1268"/>
      <c r="Z468" s="1268"/>
      <c r="AA468" s="538"/>
      <c r="AB468" s="188"/>
      <c r="AC468" s="189"/>
      <c r="AD468" s="190"/>
    </row>
    <row r="469" spans="1:30" ht="7.5" customHeight="1">
      <c r="A469" s="869"/>
      <c r="B469" s="883"/>
      <c r="C469" s="870"/>
      <c r="D469" s="1265"/>
      <c r="E469" s="1870"/>
      <c r="F469" s="25"/>
      <c r="AA469" s="538"/>
      <c r="AB469" s="188"/>
      <c r="AC469" s="189"/>
      <c r="AD469" s="190"/>
    </row>
    <row r="470" spans="1:30">
      <c r="A470" s="869"/>
      <c r="B470" s="883"/>
      <c r="C470" s="870"/>
      <c r="D470" s="1265"/>
      <c r="E470" s="1870"/>
      <c r="F470" s="25"/>
      <c r="G470" s="1610" t="s">
        <v>674</v>
      </c>
      <c r="H470" s="1610"/>
      <c r="I470" s="1610"/>
      <c r="J470" s="1610"/>
      <c r="K470" s="1610"/>
      <c r="L470" s="1610"/>
      <c r="M470" s="1610"/>
      <c r="N470" s="1610"/>
      <c r="O470" s="1610"/>
      <c r="P470" s="1610"/>
      <c r="Q470" s="1610"/>
      <c r="R470" s="1610"/>
      <c r="S470" s="1610"/>
      <c r="T470" s="1610"/>
      <c r="U470" s="1610"/>
      <c r="V470" s="1610"/>
      <c r="W470" s="1610"/>
      <c r="X470" s="1610"/>
      <c r="Y470" s="1610"/>
      <c r="Z470" s="1610"/>
      <c r="AB470" s="183"/>
      <c r="AC470" s="184"/>
      <c r="AD470" s="185"/>
    </row>
    <row r="471" spans="1:30">
      <c r="A471" s="869"/>
      <c r="B471" s="883"/>
      <c r="C471" s="870"/>
      <c r="D471" s="1265"/>
      <c r="E471" s="1870"/>
      <c r="F471" s="25"/>
      <c r="G471" s="2355"/>
      <c r="H471" s="2355"/>
      <c r="I471" s="2356" t="s">
        <v>675</v>
      </c>
      <c r="J471" s="2356"/>
      <c r="K471" s="2356"/>
      <c r="L471" s="2356"/>
      <c r="M471" s="2356"/>
      <c r="N471" s="2356"/>
      <c r="O471" s="2356"/>
      <c r="P471" s="2356"/>
      <c r="Q471" s="2356"/>
      <c r="R471" s="2356"/>
      <c r="S471" s="2356"/>
      <c r="T471" s="2356"/>
      <c r="U471" s="2356"/>
      <c r="V471" s="2356"/>
      <c r="W471" s="2356"/>
      <c r="X471" s="2356"/>
      <c r="Y471" s="2356"/>
      <c r="Z471" s="2356"/>
      <c r="AB471" s="183"/>
      <c r="AC471" s="184"/>
      <c r="AD471" s="185"/>
    </row>
    <row r="472" spans="1:30">
      <c r="A472" s="869"/>
      <c r="B472" s="883"/>
      <c r="C472" s="870"/>
      <c r="D472" s="874"/>
      <c r="E472" s="1870"/>
      <c r="F472" s="25"/>
      <c r="G472" s="2355"/>
      <c r="H472" s="2355"/>
      <c r="I472" s="2356"/>
      <c r="J472" s="2356"/>
      <c r="K472" s="2356"/>
      <c r="L472" s="2356"/>
      <c r="M472" s="2356"/>
      <c r="N472" s="2356"/>
      <c r="O472" s="2356"/>
      <c r="P472" s="2356"/>
      <c r="Q472" s="2356"/>
      <c r="R472" s="2356"/>
      <c r="S472" s="2356"/>
      <c r="T472" s="2356"/>
      <c r="U472" s="2356"/>
      <c r="V472" s="2356"/>
      <c r="W472" s="2356"/>
      <c r="X472" s="2356"/>
      <c r="Y472" s="2356"/>
      <c r="Z472" s="2356"/>
      <c r="AB472" s="183"/>
      <c r="AC472" s="184"/>
      <c r="AD472" s="185"/>
    </row>
    <row r="473" spans="1:30" ht="13.5" customHeight="1">
      <c r="A473" s="869"/>
      <c r="B473" s="883"/>
      <c r="C473" s="870"/>
      <c r="D473" s="874"/>
      <c r="E473" s="1870"/>
      <c r="F473" s="25"/>
      <c r="G473" s="2355"/>
      <c r="H473" s="2355"/>
      <c r="I473" s="2356" t="s">
        <v>676</v>
      </c>
      <c r="J473" s="2356"/>
      <c r="K473" s="2356"/>
      <c r="L473" s="2356"/>
      <c r="M473" s="2356"/>
      <c r="N473" s="2356"/>
      <c r="O473" s="2356"/>
      <c r="P473" s="2356"/>
      <c r="Q473" s="2356"/>
      <c r="R473" s="2356"/>
      <c r="S473" s="2356"/>
      <c r="T473" s="2356"/>
      <c r="U473" s="2356"/>
      <c r="V473" s="2356"/>
      <c r="W473" s="2356"/>
      <c r="X473" s="2356"/>
      <c r="Y473" s="2356"/>
      <c r="Z473" s="2356"/>
      <c r="AB473" s="183"/>
      <c r="AC473" s="184"/>
      <c r="AD473" s="185"/>
    </row>
    <row r="474" spans="1:30" ht="13.5" customHeight="1">
      <c r="A474" s="869"/>
      <c r="B474" s="883"/>
      <c r="C474" s="870"/>
      <c r="D474" s="874"/>
      <c r="E474" s="1870"/>
      <c r="F474" s="25"/>
      <c r="G474" s="2355"/>
      <c r="H474" s="2355"/>
      <c r="I474" s="2356"/>
      <c r="J474" s="2356"/>
      <c r="K474" s="2356"/>
      <c r="L474" s="2356"/>
      <c r="M474" s="2356"/>
      <c r="N474" s="2356"/>
      <c r="O474" s="2356"/>
      <c r="P474" s="2356"/>
      <c r="Q474" s="2356"/>
      <c r="R474" s="2356"/>
      <c r="S474" s="2356"/>
      <c r="T474" s="2356"/>
      <c r="U474" s="2356"/>
      <c r="V474" s="2356"/>
      <c r="W474" s="2356"/>
      <c r="X474" s="2356"/>
      <c r="Y474" s="2356"/>
      <c r="Z474" s="2356"/>
      <c r="AA474" s="538"/>
      <c r="AB474" s="183"/>
      <c r="AC474" s="184"/>
      <c r="AD474" s="185"/>
    </row>
    <row r="475" spans="1:30">
      <c r="A475" s="869"/>
      <c r="B475" s="883"/>
      <c r="C475" s="870"/>
      <c r="D475" s="874"/>
      <c r="E475" s="1870"/>
      <c r="F475" s="25"/>
      <c r="G475" s="2355"/>
      <c r="H475" s="2355"/>
      <c r="I475" s="2356" t="s">
        <v>677</v>
      </c>
      <c r="J475" s="2356"/>
      <c r="K475" s="2356"/>
      <c r="L475" s="2356"/>
      <c r="M475" s="2356"/>
      <c r="N475" s="2356"/>
      <c r="O475" s="2356"/>
      <c r="P475" s="2356"/>
      <c r="Q475" s="2356"/>
      <c r="R475" s="2356"/>
      <c r="S475" s="2356"/>
      <c r="T475" s="2356"/>
      <c r="U475" s="2356"/>
      <c r="V475" s="2356"/>
      <c r="W475" s="2356"/>
      <c r="X475" s="2356"/>
      <c r="Y475" s="2356"/>
      <c r="Z475" s="2356"/>
      <c r="AA475" s="538"/>
      <c r="AB475" s="183"/>
      <c r="AC475" s="184"/>
      <c r="AD475" s="185"/>
    </row>
    <row r="476" spans="1:30">
      <c r="A476" s="869"/>
      <c r="B476" s="883"/>
      <c r="C476" s="870"/>
      <c r="D476" s="874"/>
      <c r="E476" s="1870"/>
      <c r="F476" s="25"/>
      <c r="G476" s="2355"/>
      <c r="H476" s="2355"/>
      <c r="I476" s="2356"/>
      <c r="J476" s="2356"/>
      <c r="K476" s="2356"/>
      <c r="L476" s="2356"/>
      <c r="M476" s="2356"/>
      <c r="N476" s="2356"/>
      <c r="O476" s="2356"/>
      <c r="P476" s="2356"/>
      <c r="Q476" s="2356"/>
      <c r="R476" s="2356"/>
      <c r="S476" s="2356"/>
      <c r="T476" s="2356"/>
      <c r="U476" s="2356"/>
      <c r="V476" s="2356"/>
      <c r="W476" s="2356"/>
      <c r="X476" s="2356"/>
      <c r="Y476" s="2356"/>
      <c r="Z476" s="2356"/>
      <c r="AA476" s="538"/>
      <c r="AB476" s="183"/>
      <c r="AC476" s="184"/>
      <c r="AD476" s="185"/>
    </row>
    <row r="477" spans="1:30">
      <c r="A477" s="869"/>
      <c r="B477" s="883"/>
      <c r="C477" s="870"/>
      <c r="D477" s="874"/>
      <c r="E477" s="1870"/>
      <c r="F477" s="25"/>
      <c r="G477" s="2355"/>
      <c r="H477" s="2355"/>
      <c r="I477" s="2356" t="s">
        <v>678</v>
      </c>
      <c r="J477" s="2356"/>
      <c r="K477" s="2356"/>
      <c r="L477" s="2356"/>
      <c r="M477" s="2356"/>
      <c r="N477" s="2356"/>
      <c r="O477" s="2356"/>
      <c r="P477" s="2356"/>
      <c r="Q477" s="2356"/>
      <c r="R477" s="2356"/>
      <c r="S477" s="2356"/>
      <c r="T477" s="2356"/>
      <c r="U477" s="2356"/>
      <c r="V477" s="2356"/>
      <c r="W477" s="2356"/>
      <c r="X477" s="2356"/>
      <c r="Y477" s="2356"/>
      <c r="Z477" s="2356"/>
      <c r="AA477" s="538"/>
      <c r="AB477" s="183"/>
      <c r="AC477" s="184"/>
      <c r="AD477" s="185"/>
    </row>
    <row r="478" spans="1:30">
      <c r="A478" s="869"/>
      <c r="B478" s="883"/>
      <c r="C478" s="870"/>
      <c r="D478" s="874"/>
      <c r="E478" s="1870"/>
      <c r="F478" s="25"/>
      <c r="G478" s="2355"/>
      <c r="H478" s="2355"/>
      <c r="I478" s="2356"/>
      <c r="J478" s="2356"/>
      <c r="K478" s="2356"/>
      <c r="L478" s="2356"/>
      <c r="M478" s="2356"/>
      <c r="N478" s="2356"/>
      <c r="O478" s="2356"/>
      <c r="P478" s="2356"/>
      <c r="Q478" s="2356"/>
      <c r="R478" s="2356"/>
      <c r="S478" s="2356"/>
      <c r="T478" s="2356"/>
      <c r="U478" s="2356"/>
      <c r="V478" s="2356"/>
      <c r="W478" s="2356"/>
      <c r="X478" s="2356"/>
      <c r="Y478" s="2356"/>
      <c r="Z478" s="2356"/>
      <c r="AA478" s="538"/>
      <c r="AB478" s="188"/>
      <c r="AC478" s="189"/>
      <c r="AD478" s="190"/>
    </row>
    <row r="479" spans="1:30">
      <c r="A479" s="869"/>
      <c r="B479" s="883"/>
      <c r="C479" s="870"/>
      <c r="D479" s="874"/>
      <c r="E479" s="1870"/>
      <c r="F479" s="25"/>
      <c r="G479" s="2355"/>
      <c r="H479" s="2355"/>
      <c r="I479" s="2356" t="s">
        <v>936</v>
      </c>
      <c r="J479" s="2356"/>
      <c r="K479" s="2356"/>
      <c r="L479" s="2356"/>
      <c r="M479" s="2356"/>
      <c r="N479" s="2356"/>
      <c r="O479" s="2356"/>
      <c r="P479" s="2356"/>
      <c r="Q479" s="2356"/>
      <c r="R479" s="2356"/>
      <c r="S479" s="2356"/>
      <c r="T479" s="2356"/>
      <c r="U479" s="2356"/>
      <c r="V479" s="2356"/>
      <c r="W479" s="2356"/>
      <c r="X479" s="2356"/>
      <c r="Y479" s="2356"/>
      <c r="Z479" s="2356"/>
      <c r="AA479" s="538"/>
      <c r="AB479" s="188"/>
      <c r="AC479" s="189"/>
      <c r="AD479" s="190"/>
    </row>
    <row r="480" spans="1:30">
      <c r="A480" s="869"/>
      <c r="B480" s="883"/>
      <c r="C480" s="870"/>
      <c r="D480" s="874"/>
      <c r="E480" s="1870"/>
      <c r="F480" s="25"/>
      <c r="G480" s="2355"/>
      <c r="H480" s="2355"/>
      <c r="I480" s="2356"/>
      <c r="J480" s="2356"/>
      <c r="K480" s="2356"/>
      <c r="L480" s="2356"/>
      <c r="M480" s="2356"/>
      <c r="N480" s="2356"/>
      <c r="O480" s="2356"/>
      <c r="P480" s="2356"/>
      <c r="Q480" s="2356"/>
      <c r="R480" s="2356"/>
      <c r="S480" s="2356"/>
      <c r="T480" s="2356"/>
      <c r="U480" s="2356"/>
      <c r="V480" s="2356"/>
      <c r="W480" s="2356"/>
      <c r="X480" s="2356"/>
      <c r="Y480" s="2356"/>
      <c r="Z480" s="2356"/>
      <c r="AA480" s="538"/>
      <c r="AB480" s="188"/>
      <c r="AC480" s="189"/>
      <c r="AD480" s="190"/>
    </row>
    <row r="481" spans="1:30">
      <c r="A481" s="869"/>
      <c r="B481" s="883"/>
      <c r="C481" s="870"/>
      <c r="D481" s="874"/>
      <c r="E481" s="1870"/>
      <c r="F481" s="25"/>
      <c r="G481" s="2371"/>
      <c r="H481" s="2371"/>
      <c r="I481" s="2372"/>
      <c r="J481" s="2372"/>
      <c r="K481" s="2373" t="s">
        <v>679</v>
      </c>
      <c r="L481" s="2373"/>
      <c r="M481" s="2373"/>
      <c r="N481" s="2373"/>
      <c r="O481" s="2373"/>
      <c r="P481" s="2373"/>
      <c r="Q481" s="2373"/>
      <c r="R481" s="2373"/>
      <c r="S481" s="2373"/>
      <c r="T481" s="2373"/>
      <c r="U481" s="2373"/>
      <c r="V481" s="2373"/>
      <c r="W481" s="2373"/>
      <c r="X481" s="2373"/>
      <c r="Y481" s="2373"/>
      <c r="Z481" s="2373"/>
      <c r="AA481" s="538"/>
      <c r="AB481" s="188"/>
      <c r="AC481" s="189"/>
      <c r="AD481" s="190"/>
    </row>
    <row r="482" spans="1:30">
      <c r="A482" s="869"/>
      <c r="B482" s="883"/>
      <c r="C482" s="870"/>
      <c r="D482" s="874"/>
      <c r="E482" s="678"/>
      <c r="F482" s="25"/>
      <c r="G482" s="2371"/>
      <c r="H482" s="2371"/>
      <c r="I482" s="2372"/>
      <c r="J482" s="2372"/>
      <c r="K482" s="2373" t="s">
        <v>937</v>
      </c>
      <c r="L482" s="2373"/>
      <c r="M482" s="2373"/>
      <c r="N482" s="2373"/>
      <c r="O482" s="2373"/>
      <c r="P482" s="2373"/>
      <c r="Q482" s="2373"/>
      <c r="R482" s="2373"/>
      <c r="S482" s="2373"/>
      <c r="T482" s="2373"/>
      <c r="U482" s="2373"/>
      <c r="V482" s="2373"/>
      <c r="W482" s="2373"/>
      <c r="X482" s="2373"/>
      <c r="Y482" s="2373"/>
      <c r="Z482" s="2373"/>
      <c r="AA482" s="538"/>
      <c r="AB482" s="183"/>
      <c r="AC482" s="184"/>
      <c r="AD482" s="185"/>
    </row>
    <row r="483" spans="1:30" ht="27" customHeight="1">
      <c r="A483" s="869"/>
      <c r="B483" s="883"/>
      <c r="C483" s="870"/>
      <c r="D483" s="874"/>
      <c r="E483" s="1870" t="s">
        <v>935</v>
      </c>
      <c r="F483" s="25"/>
      <c r="G483" s="2371"/>
      <c r="H483" s="2371"/>
      <c r="I483" s="2372"/>
      <c r="J483" s="2372"/>
      <c r="K483" s="2374" t="s">
        <v>1475</v>
      </c>
      <c r="L483" s="2374"/>
      <c r="M483" s="2374"/>
      <c r="N483" s="2374"/>
      <c r="O483" s="2374"/>
      <c r="P483" s="2374"/>
      <c r="Q483" s="2374"/>
      <c r="R483" s="2374"/>
      <c r="S483" s="2374"/>
      <c r="T483" s="2374"/>
      <c r="U483" s="2374"/>
      <c r="V483" s="2374"/>
      <c r="W483" s="2374"/>
      <c r="X483" s="2374"/>
      <c r="Y483" s="2374"/>
      <c r="Z483" s="2374"/>
      <c r="AA483" s="538"/>
      <c r="AB483" s="183"/>
      <c r="AC483" s="184"/>
      <c r="AD483" s="185"/>
    </row>
    <row r="484" spans="1:30">
      <c r="A484" s="869"/>
      <c r="B484" s="883"/>
      <c r="C484" s="870"/>
      <c r="D484" s="874"/>
      <c r="E484" s="1870"/>
      <c r="F484" s="25"/>
      <c r="G484" s="2323"/>
      <c r="H484" s="2324"/>
      <c r="I484" s="2329" t="s">
        <v>1326</v>
      </c>
      <c r="J484" s="2330"/>
      <c r="K484" s="2330"/>
      <c r="L484" s="2330"/>
      <c r="M484" s="2330"/>
      <c r="N484" s="2330"/>
      <c r="O484" s="2330"/>
      <c r="P484" s="2330"/>
      <c r="Q484" s="2330"/>
      <c r="R484" s="2330"/>
      <c r="S484" s="2330"/>
      <c r="T484" s="2330"/>
      <c r="U484" s="2330"/>
      <c r="V484" s="2330"/>
      <c r="W484" s="2330"/>
      <c r="X484" s="2330"/>
      <c r="Y484" s="2330"/>
      <c r="Z484" s="2331"/>
      <c r="AA484" s="538"/>
      <c r="AB484" s="183"/>
      <c r="AC484" s="184"/>
      <c r="AD484" s="185"/>
    </row>
    <row r="485" spans="1:30" s="649" customFormat="1">
      <c r="A485" s="869"/>
      <c r="B485" s="883"/>
      <c r="C485" s="870"/>
      <c r="D485" s="874"/>
      <c r="E485" s="1870"/>
      <c r="F485" s="25"/>
      <c r="G485" s="2325"/>
      <c r="H485" s="2326"/>
      <c r="I485" s="2332"/>
      <c r="J485" s="2333"/>
      <c r="K485" s="2333"/>
      <c r="L485" s="2333"/>
      <c r="M485" s="2333"/>
      <c r="N485" s="2333"/>
      <c r="O485" s="2333"/>
      <c r="P485" s="2333"/>
      <c r="Q485" s="2333"/>
      <c r="R485" s="2333"/>
      <c r="S485" s="2333"/>
      <c r="T485" s="2333"/>
      <c r="U485" s="2333"/>
      <c r="V485" s="2333"/>
      <c r="W485" s="2333"/>
      <c r="X485" s="2333"/>
      <c r="Y485" s="2333"/>
      <c r="Z485" s="2334"/>
      <c r="AA485" s="650"/>
      <c r="AB485" s="183"/>
      <c r="AC485" s="184"/>
      <c r="AD485" s="185"/>
    </row>
    <row r="486" spans="1:30" s="649" customFormat="1">
      <c r="A486" s="869"/>
      <c r="B486" s="883"/>
      <c r="C486" s="870"/>
      <c r="D486" s="874"/>
      <c r="E486" s="1870"/>
      <c r="F486" s="25"/>
      <c r="G486" s="2325"/>
      <c r="H486" s="2326"/>
      <c r="I486" s="2332"/>
      <c r="J486" s="2333"/>
      <c r="K486" s="2333"/>
      <c r="L486" s="2333"/>
      <c r="M486" s="2333"/>
      <c r="N486" s="2333"/>
      <c r="O486" s="2333"/>
      <c r="P486" s="2333"/>
      <c r="Q486" s="2333"/>
      <c r="R486" s="2333"/>
      <c r="S486" s="2333"/>
      <c r="T486" s="2333"/>
      <c r="U486" s="2333"/>
      <c r="V486" s="2333"/>
      <c r="W486" s="2333"/>
      <c r="X486" s="2333"/>
      <c r="Y486" s="2333"/>
      <c r="Z486" s="2334"/>
      <c r="AA486" s="650"/>
      <c r="AB486" s="183"/>
      <c r="AC486" s="184"/>
      <c r="AD486" s="185"/>
    </row>
    <row r="487" spans="1:30" s="649" customFormat="1">
      <c r="A487" s="869"/>
      <c r="B487" s="883"/>
      <c r="C487" s="870"/>
      <c r="D487" s="874"/>
      <c r="E487" s="1870"/>
      <c r="F487" s="25"/>
      <c r="G487" s="2327"/>
      <c r="H487" s="2328"/>
      <c r="I487" s="2335"/>
      <c r="J487" s="2336"/>
      <c r="K487" s="2336"/>
      <c r="L487" s="2336"/>
      <c r="M487" s="2336"/>
      <c r="N487" s="2336"/>
      <c r="O487" s="2336"/>
      <c r="P487" s="2336"/>
      <c r="Q487" s="2336"/>
      <c r="R487" s="2336"/>
      <c r="S487" s="2336"/>
      <c r="T487" s="2336"/>
      <c r="U487" s="2336"/>
      <c r="V487" s="2336"/>
      <c r="W487" s="2336"/>
      <c r="X487" s="2336"/>
      <c r="Y487" s="2336"/>
      <c r="Z487" s="2337"/>
      <c r="AA487" s="650"/>
      <c r="AB487" s="183"/>
      <c r="AC487" s="184"/>
      <c r="AD487" s="185"/>
    </row>
    <row r="488" spans="1:30" s="649" customFormat="1">
      <c r="A488" s="869"/>
      <c r="B488" s="883"/>
      <c r="C488" s="870"/>
      <c r="D488" s="874"/>
      <c r="E488" s="1870"/>
      <c r="F488" s="25"/>
      <c r="G488" s="656"/>
      <c r="H488" s="656"/>
      <c r="I488" s="656"/>
      <c r="J488" s="656"/>
      <c r="K488" s="656"/>
      <c r="L488" s="656"/>
      <c r="M488" s="656"/>
      <c r="N488" s="656"/>
      <c r="O488" s="656"/>
      <c r="P488" s="656"/>
      <c r="Q488" s="656"/>
      <c r="R488" s="656"/>
      <c r="S488" s="656"/>
      <c r="T488" s="656"/>
      <c r="U488" s="656"/>
      <c r="V488" s="656"/>
      <c r="W488" s="656"/>
      <c r="X488" s="656"/>
      <c r="Y488" s="656"/>
      <c r="Z488" s="656"/>
      <c r="AA488" s="650"/>
      <c r="AB488" s="183"/>
      <c r="AC488" s="184"/>
      <c r="AD488" s="185"/>
    </row>
    <row r="489" spans="1:30">
      <c r="A489" s="869"/>
      <c r="B489" s="883"/>
      <c r="C489" s="870"/>
      <c r="D489" s="874"/>
      <c r="E489" s="1870"/>
      <c r="F489" s="25"/>
      <c r="AA489" s="538"/>
      <c r="AB489" s="183"/>
      <c r="AC489" s="184"/>
      <c r="AD489" s="185"/>
    </row>
    <row r="490" spans="1:30">
      <c r="A490" s="869"/>
      <c r="B490" s="883"/>
      <c r="C490" s="870"/>
      <c r="D490" s="874"/>
      <c r="E490" s="1870"/>
      <c r="F490" s="25"/>
      <c r="G490" s="1264" t="s">
        <v>680</v>
      </c>
      <c r="H490" s="2341"/>
      <c r="I490" s="2341"/>
      <c r="J490" s="2341"/>
      <c r="K490" s="2341"/>
      <c r="L490" s="2341"/>
      <c r="M490" s="2341"/>
      <c r="N490" s="2341"/>
      <c r="O490" s="2341"/>
      <c r="P490" s="2341"/>
      <c r="Q490" s="2341"/>
      <c r="R490" s="2341"/>
      <c r="S490" s="2341"/>
      <c r="T490" s="2341"/>
      <c r="U490" s="2341"/>
      <c r="V490" s="2341"/>
      <c r="W490" s="2341"/>
      <c r="X490" s="2341"/>
      <c r="Y490" s="2341"/>
      <c r="Z490" s="2341"/>
      <c r="AA490" s="538"/>
      <c r="AB490" s="188"/>
      <c r="AC490" s="189"/>
      <c r="AD490" s="190"/>
    </row>
    <row r="491" spans="1:30">
      <c r="A491" s="869"/>
      <c r="B491" s="883"/>
      <c r="C491" s="870"/>
      <c r="D491" s="874"/>
      <c r="E491" s="1870"/>
      <c r="F491" s="25"/>
      <c r="G491" s="2341"/>
      <c r="H491" s="2341"/>
      <c r="I491" s="2341"/>
      <c r="J491" s="2341"/>
      <c r="K491" s="2341"/>
      <c r="L491" s="2341"/>
      <c r="M491" s="2341"/>
      <c r="N491" s="2341"/>
      <c r="O491" s="2341"/>
      <c r="P491" s="2341"/>
      <c r="Q491" s="2341"/>
      <c r="R491" s="2341"/>
      <c r="S491" s="2341"/>
      <c r="T491" s="2341"/>
      <c r="U491" s="2341"/>
      <c r="V491" s="2341"/>
      <c r="W491" s="2341"/>
      <c r="X491" s="2341"/>
      <c r="Y491" s="2341"/>
      <c r="Z491" s="2341"/>
      <c r="AA491" s="538"/>
      <c r="AB491" s="188"/>
      <c r="AC491" s="189"/>
      <c r="AD491" s="190"/>
    </row>
    <row r="492" spans="1:30">
      <c r="A492" s="869"/>
      <c r="B492" s="883"/>
      <c r="C492" s="870"/>
      <c r="D492" s="874"/>
      <c r="E492" s="1870"/>
      <c r="F492" s="25"/>
      <c r="G492" s="1963"/>
      <c r="H492" s="2342"/>
      <c r="I492" s="2342"/>
      <c r="J492" s="2342"/>
      <c r="K492" s="2342"/>
      <c r="L492" s="2342"/>
      <c r="M492" s="2342"/>
      <c r="N492" s="2342"/>
      <c r="O492" s="2342"/>
      <c r="P492" s="2342"/>
      <c r="Q492" s="2342"/>
      <c r="R492" s="2342"/>
      <c r="S492" s="2342"/>
      <c r="T492" s="2342"/>
      <c r="U492" s="2342"/>
      <c r="V492" s="2342"/>
      <c r="W492" s="2342"/>
      <c r="X492" s="2342"/>
      <c r="Y492" s="2342"/>
      <c r="Z492" s="2343"/>
      <c r="AA492" s="538"/>
      <c r="AB492" s="188"/>
      <c r="AC492" s="189"/>
      <c r="AD492" s="190"/>
    </row>
    <row r="493" spans="1:30" ht="13.5" customHeight="1">
      <c r="A493" s="869"/>
      <c r="B493" s="883"/>
      <c r="C493" s="870"/>
      <c r="D493" s="874"/>
      <c r="E493" s="1870"/>
      <c r="F493" s="25"/>
      <c r="G493" s="2344"/>
      <c r="H493" s="2345"/>
      <c r="I493" s="2345"/>
      <c r="J493" s="2345"/>
      <c r="K493" s="2345"/>
      <c r="L493" s="2345"/>
      <c r="M493" s="2345"/>
      <c r="N493" s="2345"/>
      <c r="O493" s="2345"/>
      <c r="P493" s="2345"/>
      <c r="Q493" s="2345"/>
      <c r="R493" s="2345"/>
      <c r="S493" s="2345"/>
      <c r="T493" s="2345"/>
      <c r="U493" s="2345"/>
      <c r="V493" s="2345"/>
      <c r="W493" s="2345"/>
      <c r="X493" s="2345"/>
      <c r="Y493" s="2345"/>
      <c r="Z493" s="2346"/>
      <c r="AA493" s="538"/>
      <c r="AB493" s="188"/>
      <c r="AC493" s="189"/>
      <c r="AD493" s="190"/>
    </row>
    <row r="494" spans="1:30">
      <c r="A494" s="869"/>
      <c r="B494" s="883"/>
      <c r="C494" s="870"/>
      <c r="D494" s="874"/>
      <c r="E494" s="1870"/>
      <c r="F494" s="25"/>
      <c r="G494" s="2344"/>
      <c r="H494" s="2345"/>
      <c r="I494" s="2345"/>
      <c r="J494" s="2345"/>
      <c r="K494" s="2345"/>
      <c r="L494" s="2345"/>
      <c r="M494" s="2345"/>
      <c r="N494" s="2345"/>
      <c r="O494" s="2345"/>
      <c r="P494" s="2345"/>
      <c r="Q494" s="2345"/>
      <c r="R494" s="2345"/>
      <c r="S494" s="2345"/>
      <c r="T494" s="2345"/>
      <c r="U494" s="2345"/>
      <c r="V494" s="2345"/>
      <c r="W494" s="2345"/>
      <c r="X494" s="2345"/>
      <c r="Y494" s="2345"/>
      <c r="Z494" s="2346"/>
      <c r="AA494" s="538"/>
      <c r="AB494" s="188"/>
      <c r="AC494" s="189"/>
      <c r="AD494" s="190"/>
    </row>
    <row r="495" spans="1:30">
      <c r="A495" s="869"/>
      <c r="B495" s="883"/>
      <c r="C495" s="870"/>
      <c r="D495" s="874"/>
      <c r="E495" s="1870"/>
      <c r="F495" s="25"/>
      <c r="G495" s="2344"/>
      <c r="H495" s="2345"/>
      <c r="I495" s="2345"/>
      <c r="J495" s="2345"/>
      <c r="K495" s="2345"/>
      <c r="L495" s="2345"/>
      <c r="M495" s="2345"/>
      <c r="N495" s="2345"/>
      <c r="O495" s="2345"/>
      <c r="P495" s="2345"/>
      <c r="Q495" s="2345"/>
      <c r="R495" s="2345"/>
      <c r="S495" s="2345"/>
      <c r="T495" s="2345"/>
      <c r="U495" s="2345"/>
      <c r="V495" s="2345"/>
      <c r="W495" s="2345"/>
      <c r="X495" s="2345"/>
      <c r="Y495" s="2345"/>
      <c r="Z495" s="2346"/>
      <c r="AA495" s="538"/>
      <c r="AB495" s="188"/>
      <c r="AC495" s="189"/>
      <c r="AD495" s="190"/>
    </row>
    <row r="496" spans="1:30">
      <c r="A496" s="869"/>
      <c r="B496" s="883"/>
      <c r="C496" s="870"/>
      <c r="D496" s="874"/>
      <c r="E496" s="1870"/>
      <c r="F496" s="25"/>
      <c r="G496" s="2344"/>
      <c r="H496" s="2345"/>
      <c r="I496" s="2345"/>
      <c r="J496" s="2345"/>
      <c r="K496" s="2345"/>
      <c r="L496" s="2345"/>
      <c r="M496" s="2345"/>
      <c r="N496" s="2345"/>
      <c r="O496" s="2345"/>
      <c r="P496" s="2345"/>
      <c r="Q496" s="2345"/>
      <c r="R496" s="2345"/>
      <c r="S496" s="2345"/>
      <c r="T496" s="2345"/>
      <c r="U496" s="2345"/>
      <c r="V496" s="2345"/>
      <c r="W496" s="2345"/>
      <c r="X496" s="2345"/>
      <c r="Y496" s="2345"/>
      <c r="Z496" s="2346"/>
      <c r="AA496" s="538"/>
      <c r="AB496" s="188"/>
      <c r="AC496" s="189"/>
      <c r="AD496" s="190"/>
    </row>
    <row r="497" spans="1:30">
      <c r="A497" s="869"/>
      <c r="B497" s="883"/>
      <c r="C497" s="870"/>
      <c r="D497" s="874"/>
      <c r="E497" s="872"/>
      <c r="F497" s="25"/>
      <c r="G497" s="2347"/>
      <c r="H497" s="2348"/>
      <c r="I497" s="2348"/>
      <c r="J497" s="2348"/>
      <c r="K497" s="2348"/>
      <c r="L497" s="2348"/>
      <c r="M497" s="2348"/>
      <c r="N497" s="2348"/>
      <c r="O497" s="2348"/>
      <c r="P497" s="2348"/>
      <c r="Q497" s="2348"/>
      <c r="R497" s="2348"/>
      <c r="S497" s="2348"/>
      <c r="T497" s="2348"/>
      <c r="U497" s="2348"/>
      <c r="V497" s="2348"/>
      <c r="W497" s="2348"/>
      <c r="X497" s="2348"/>
      <c r="Y497" s="2348"/>
      <c r="Z497" s="2349"/>
      <c r="AA497" s="538"/>
      <c r="AB497" s="188"/>
      <c r="AC497" s="189"/>
      <c r="AD497" s="190"/>
    </row>
    <row r="498" spans="1:30">
      <c r="A498" s="869"/>
      <c r="B498" s="883"/>
      <c r="C498" s="870"/>
      <c r="D498" s="874"/>
      <c r="E498" s="872"/>
      <c r="F498" s="25"/>
      <c r="AA498" s="538"/>
      <c r="AB498" s="188"/>
      <c r="AC498" s="189"/>
      <c r="AD498" s="190"/>
    </row>
    <row r="499" spans="1:30">
      <c r="A499" s="869"/>
      <c r="B499" s="883"/>
      <c r="C499" s="870"/>
      <c r="D499" s="874"/>
      <c r="E499" s="872"/>
      <c r="F499" s="25"/>
      <c r="G499" s="696"/>
      <c r="H499" s="696"/>
      <c r="I499" s="696"/>
      <c r="J499" s="696"/>
      <c r="K499" s="696"/>
      <c r="L499" s="696"/>
      <c r="M499" s="696"/>
      <c r="N499" s="696"/>
      <c r="O499" s="696"/>
      <c r="P499" s="696"/>
      <c r="Q499" s="696"/>
      <c r="R499" s="696"/>
      <c r="S499" s="696"/>
      <c r="T499" s="696"/>
      <c r="U499" s="696"/>
      <c r="V499" s="696"/>
      <c r="W499" s="696"/>
      <c r="X499" s="696"/>
      <c r="Y499" s="696"/>
      <c r="Z499" s="696"/>
      <c r="AA499" s="697"/>
      <c r="AB499" s="188"/>
      <c r="AC499" s="189"/>
      <c r="AD499" s="190"/>
    </row>
    <row r="500" spans="1:30">
      <c r="A500" s="877"/>
      <c r="B500" s="884"/>
      <c r="C500" s="871"/>
      <c r="D500" s="871"/>
      <c r="E500" s="877"/>
      <c r="F500" s="66"/>
      <c r="G500" s="169"/>
      <c r="H500" s="169"/>
      <c r="I500" s="169"/>
      <c r="J500" s="169"/>
      <c r="K500" s="169"/>
      <c r="L500" s="169"/>
      <c r="M500" s="169"/>
      <c r="N500" s="169"/>
      <c r="O500" s="169"/>
      <c r="P500" s="169"/>
      <c r="Q500" s="169"/>
      <c r="R500" s="169"/>
      <c r="S500" s="169"/>
      <c r="T500" s="169"/>
      <c r="U500" s="169"/>
      <c r="V500" s="169"/>
      <c r="W500" s="169"/>
      <c r="X500" s="169"/>
      <c r="Y500" s="169"/>
      <c r="Z500" s="169"/>
      <c r="AA500" s="34"/>
      <c r="AB500" s="170"/>
      <c r="AC500" s="171"/>
      <c r="AD500" s="172"/>
    </row>
    <row r="501" spans="1:30">
      <c r="A501" s="641"/>
      <c r="B501" s="553"/>
      <c r="C501" s="554"/>
      <c r="D501" s="554"/>
      <c r="E501" s="641"/>
      <c r="F501" s="173"/>
      <c r="G501" s="174"/>
      <c r="H501" s="174"/>
      <c r="I501" s="174"/>
      <c r="J501" s="174"/>
      <c r="K501" s="174"/>
      <c r="L501" s="174"/>
      <c r="M501" s="174"/>
      <c r="N501" s="174"/>
      <c r="O501" s="174"/>
      <c r="P501" s="174"/>
      <c r="Q501" s="174"/>
      <c r="R501" s="174"/>
      <c r="S501" s="174"/>
      <c r="T501" s="174"/>
      <c r="U501" s="174"/>
      <c r="V501" s="174"/>
      <c r="W501" s="174"/>
      <c r="X501" s="174"/>
      <c r="Y501" s="174"/>
      <c r="Z501" s="174"/>
      <c r="AA501" s="30"/>
      <c r="AB501" s="175"/>
      <c r="AC501" s="176"/>
      <c r="AD501" s="177"/>
    </row>
    <row r="502" spans="1:30" s="649" customFormat="1">
      <c r="A502" s="869"/>
      <c r="B502" s="883"/>
      <c r="C502" s="870"/>
      <c r="D502" s="870"/>
      <c r="E502" s="1870" t="s">
        <v>1357</v>
      </c>
      <c r="F502" s="25"/>
      <c r="G502" s="656"/>
      <c r="H502" s="656"/>
      <c r="I502" s="656"/>
      <c r="J502" s="656"/>
      <c r="K502" s="656"/>
      <c r="L502" s="656"/>
      <c r="M502" s="656"/>
      <c r="N502" s="656"/>
      <c r="O502" s="656"/>
      <c r="P502" s="656"/>
      <c r="Q502" s="656"/>
      <c r="R502" s="656"/>
      <c r="S502" s="656"/>
      <c r="T502" s="656"/>
      <c r="U502" s="656"/>
      <c r="V502" s="656"/>
      <c r="W502" s="656"/>
      <c r="X502" s="656"/>
      <c r="Y502" s="656"/>
      <c r="Z502" s="656"/>
      <c r="AA502" s="650"/>
      <c r="AB502" s="166"/>
      <c r="AC502" s="167"/>
      <c r="AD502" s="168"/>
    </row>
    <row r="503" spans="1:30" s="649" customFormat="1">
      <c r="A503" s="869"/>
      <c r="B503" s="883"/>
      <c r="C503" s="870"/>
      <c r="D503" s="870"/>
      <c r="E503" s="1870"/>
      <c r="F503" s="25"/>
      <c r="G503" s="656"/>
      <c r="H503" s="656"/>
      <c r="I503" s="656"/>
      <c r="J503" s="656"/>
      <c r="K503" s="656"/>
      <c r="L503" s="656"/>
      <c r="M503" s="656"/>
      <c r="N503" s="656"/>
      <c r="O503" s="656"/>
      <c r="P503" s="656"/>
      <c r="Q503" s="656"/>
      <c r="R503" s="656"/>
      <c r="S503" s="656"/>
      <c r="T503" s="656"/>
      <c r="U503" s="656"/>
      <c r="V503" s="656"/>
      <c r="W503" s="656"/>
      <c r="X503" s="656"/>
      <c r="Y503" s="656"/>
      <c r="Z503" s="656"/>
      <c r="AA503" s="650"/>
      <c r="AB503" s="166"/>
      <c r="AC503" s="167"/>
      <c r="AD503" s="168"/>
    </row>
    <row r="504" spans="1:30" s="649" customFormat="1">
      <c r="A504" s="869"/>
      <c r="B504" s="883"/>
      <c r="C504" s="870"/>
      <c r="D504" s="870"/>
      <c r="E504" s="1870"/>
      <c r="F504" s="25"/>
      <c r="G504" s="656"/>
      <c r="H504" s="656"/>
      <c r="I504" s="656"/>
      <c r="J504" s="656"/>
      <c r="K504" s="656"/>
      <c r="L504" s="656"/>
      <c r="M504" s="656"/>
      <c r="N504" s="656"/>
      <c r="O504" s="656"/>
      <c r="P504" s="656"/>
      <c r="Q504" s="656"/>
      <c r="R504" s="656"/>
      <c r="S504" s="656"/>
      <c r="T504" s="656"/>
      <c r="U504" s="656"/>
      <c r="V504" s="656"/>
      <c r="W504" s="656"/>
      <c r="X504" s="656"/>
      <c r="Y504" s="656"/>
      <c r="Z504" s="656"/>
      <c r="AA504" s="650"/>
      <c r="AB504" s="166"/>
      <c r="AC504" s="167"/>
      <c r="AD504" s="168"/>
    </row>
    <row r="505" spans="1:30" s="649" customFormat="1">
      <c r="A505" s="869"/>
      <c r="B505" s="883"/>
      <c r="C505" s="870"/>
      <c r="D505" s="870"/>
      <c r="E505" s="1870"/>
      <c r="F505" s="25"/>
      <c r="G505" s="656"/>
      <c r="H505" s="656"/>
      <c r="I505" s="656"/>
      <c r="J505" s="656"/>
      <c r="K505" s="656"/>
      <c r="L505" s="656"/>
      <c r="M505" s="656"/>
      <c r="N505" s="656"/>
      <c r="O505" s="656"/>
      <c r="P505" s="656"/>
      <c r="Q505" s="656"/>
      <c r="R505" s="656"/>
      <c r="S505" s="656"/>
      <c r="T505" s="656"/>
      <c r="U505" s="656"/>
      <c r="V505" s="656"/>
      <c r="W505" s="656"/>
      <c r="X505" s="656"/>
      <c r="Y505" s="656"/>
      <c r="Z505" s="656"/>
      <c r="AA505" s="650"/>
      <c r="AB505" s="166"/>
      <c r="AC505" s="167"/>
      <c r="AD505" s="168"/>
    </row>
    <row r="506" spans="1:30" s="649" customFormat="1">
      <c r="A506" s="869"/>
      <c r="B506" s="883"/>
      <c r="C506" s="870"/>
      <c r="D506" s="870"/>
      <c r="E506" s="1870"/>
      <c r="F506" s="25"/>
      <c r="G506" s="656"/>
      <c r="H506" s="656"/>
      <c r="I506" s="656"/>
      <c r="J506" s="656"/>
      <c r="K506" s="656"/>
      <c r="L506" s="656"/>
      <c r="M506" s="656"/>
      <c r="N506" s="656"/>
      <c r="O506" s="656"/>
      <c r="P506" s="656"/>
      <c r="Q506" s="656"/>
      <c r="R506" s="656"/>
      <c r="S506" s="656"/>
      <c r="T506" s="656"/>
      <c r="U506" s="656"/>
      <c r="V506" s="656"/>
      <c r="W506" s="656"/>
      <c r="X506" s="656"/>
      <c r="Y506" s="656"/>
      <c r="Z506" s="656"/>
      <c r="AA506" s="650"/>
      <c r="AB506" s="166"/>
      <c r="AC506" s="167"/>
      <c r="AD506" s="168"/>
    </row>
    <row r="507" spans="1:30" s="649" customFormat="1">
      <c r="A507" s="869"/>
      <c r="B507" s="883"/>
      <c r="C507" s="870"/>
      <c r="D507" s="870"/>
      <c r="E507" s="1870"/>
      <c r="F507" s="25"/>
      <c r="G507" s="656"/>
      <c r="H507" s="656"/>
      <c r="I507" s="656"/>
      <c r="J507" s="656"/>
      <c r="K507" s="656"/>
      <c r="L507" s="656"/>
      <c r="M507" s="656"/>
      <c r="N507" s="656"/>
      <c r="O507" s="656"/>
      <c r="P507" s="656"/>
      <c r="Q507" s="656"/>
      <c r="R507" s="656"/>
      <c r="S507" s="656"/>
      <c r="T507" s="656"/>
      <c r="U507" s="656"/>
      <c r="V507" s="656"/>
      <c r="W507" s="656"/>
      <c r="X507" s="656"/>
      <c r="Y507" s="656"/>
      <c r="Z507" s="656"/>
      <c r="AA507" s="650"/>
      <c r="AB507" s="166"/>
      <c r="AC507" s="167"/>
      <c r="AD507" s="168"/>
    </row>
    <row r="508" spans="1:30" s="649" customFormat="1">
      <c r="A508" s="869"/>
      <c r="B508" s="883"/>
      <c r="C508" s="870"/>
      <c r="D508" s="870"/>
      <c r="E508" s="1870"/>
      <c r="F508" s="25"/>
      <c r="G508" s="656"/>
      <c r="H508" s="656"/>
      <c r="I508" s="656"/>
      <c r="J508" s="656"/>
      <c r="K508" s="656"/>
      <c r="L508" s="656"/>
      <c r="M508" s="656"/>
      <c r="N508" s="656"/>
      <c r="O508" s="656"/>
      <c r="P508" s="656"/>
      <c r="Q508" s="656"/>
      <c r="R508" s="656"/>
      <c r="S508" s="656"/>
      <c r="T508" s="656"/>
      <c r="U508" s="656"/>
      <c r="V508" s="656"/>
      <c r="W508" s="656"/>
      <c r="X508" s="656"/>
      <c r="Y508" s="656"/>
      <c r="Z508" s="656"/>
      <c r="AA508" s="650"/>
      <c r="AB508" s="166"/>
      <c r="AC508" s="167"/>
      <c r="AD508" s="168"/>
    </row>
    <row r="509" spans="1:30" s="649" customFormat="1">
      <c r="A509" s="869"/>
      <c r="B509" s="883"/>
      <c r="C509" s="870"/>
      <c r="D509" s="870"/>
      <c r="E509" s="1870"/>
      <c r="F509" s="25"/>
      <c r="G509" s="656"/>
      <c r="H509" s="656"/>
      <c r="I509" s="656"/>
      <c r="J509" s="656"/>
      <c r="K509" s="656"/>
      <c r="L509" s="656"/>
      <c r="M509" s="656"/>
      <c r="N509" s="656"/>
      <c r="O509" s="656"/>
      <c r="P509" s="656"/>
      <c r="Q509" s="656"/>
      <c r="R509" s="656"/>
      <c r="S509" s="656"/>
      <c r="T509" s="656"/>
      <c r="U509" s="656"/>
      <c r="V509" s="656"/>
      <c r="W509" s="656"/>
      <c r="X509" s="656"/>
      <c r="Y509" s="656"/>
      <c r="Z509" s="656"/>
      <c r="AA509" s="650"/>
      <c r="AB509" s="166"/>
      <c r="AC509" s="167"/>
      <c r="AD509" s="168"/>
    </row>
    <row r="510" spans="1:30" s="649" customFormat="1">
      <c r="A510" s="869"/>
      <c r="B510" s="883"/>
      <c r="C510" s="870"/>
      <c r="D510" s="870"/>
      <c r="E510" s="1870"/>
      <c r="F510" s="25"/>
      <c r="G510" s="656"/>
      <c r="H510" s="656"/>
      <c r="I510" s="656"/>
      <c r="J510" s="656"/>
      <c r="K510" s="656"/>
      <c r="L510" s="656"/>
      <c r="M510" s="656"/>
      <c r="N510" s="656"/>
      <c r="O510" s="656"/>
      <c r="P510" s="656"/>
      <c r="Q510" s="656"/>
      <c r="R510" s="656"/>
      <c r="S510" s="656"/>
      <c r="T510" s="656"/>
      <c r="U510" s="656"/>
      <c r="V510" s="656"/>
      <c r="W510" s="656"/>
      <c r="X510" s="656"/>
      <c r="Y510" s="656"/>
      <c r="Z510" s="656"/>
      <c r="AA510" s="650"/>
      <c r="AB510" s="166"/>
      <c r="AC510" s="167"/>
      <c r="AD510" s="168"/>
    </row>
    <row r="511" spans="1:30" s="649" customFormat="1">
      <c r="A511" s="869"/>
      <c r="B511" s="883"/>
      <c r="C511" s="870"/>
      <c r="D511" s="870"/>
      <c r="E511" s="1870"/>
      <c r="F511" s="25"/>
      <c r="G511" s="656"/>
      <c r="H511" s="656"/>
      <c r="I511" s="656"/>
      <c r="J511" s="656"/>
      <c r="K511" s="656"/>
      <c r="L511" s="656"/>
      <c r="M511" s="656"/>
      <c r="N511" s="656"/>
      <c r="O511" s="656"/>
      <c r="P511" s="656"/>
      <c r="Q511" s="656"/>
      <c r="R511" s="656"/>
      <c r="S511" s="656"/>
      <c r="T511" s="656"/>
      <c r="U511" s="656"/>
      <c r="V511" s="656"/>
      <c r="W511" s="656"/>
      <c r="X511" s="656"/>
      <c r="Y511" s="656"/>
      <c r="Z511" s="656"/>
      <c r="AA511" s="650"/>
      <c r="AB511" s="166"/>
      <c r="AC511" s="167"/>
      <c r="AD511" s="168"/>
    </row>
    <row r="512" spans="1:30" s="649" customFormat="1">
      <c r="A512" s="869"/>
      <c r="B512" s="883"/>
      <c r="C512" s="870"/>
      <c r="D512" s="870"/>
      <c r="E512" s="1870"/>
      <c r="F512" s="25"/>
      <c r="G512" s="656"/>
      <c r="H512" s="656"/>
      <c r="I512" s="656"/>
      <c r="J512" s="656"/>
      <c r="K512" s="656"/>
      <c r="L512" s="656"/>
      <c r="M512" s="656"/>
      <c r="N512" s="656"/>
      <c r="O512" s="656"/>
      <c r="P512" s="656"/>
      <c r="Q512" s="656"/>
      <c r="R512" s="656"/>
      <c r="S512" s="656"/>
      <c r="T512" s="656"/>
      <c r="U512" s="656"/>
      <c r="V512" s="656"/>
      <c r="W512" s="656"/>
      <c r="X512" s="656"/>
      <c r="Y512" s="656"/>
      <c r="Z512" s="656"/>
      <c r="AA512" s="650"/>
      <c r="AB512" s="166"/>
      <c r="AC512" s="167"/>
      <c r="AD512" s="168"/>
    </row>
    <row r="513" spans="1:30" s="649" customFormat="1">
      <c r="A513" s="869"/>
      <c r="B513" s="883"/>
      <c r="C513" s="870"/>
      <c r="D513" s="870"/>
      <c r="E513" s="1870"/>
      <c r="F513" s="25"/>
      <c r="G513" s="656"/>
      <c r="H513" s="656"/>
      <c r="I513" s="656"/>
      <c r="J513" s="656"/>
      <c r="K513" s="656"/>
      <c r="L513" s="656"/>
      <c r="M513" s="656"/>
      <c r="N513" s="656"/>
      <c r="O513" s="656"/>
      <c r="P513" s="656"/>
      <c r="Q513" s="656"/>
      <c r="R513" s="656"/>
      <c r="S513" s="656"/>
      <c r="T513" s="656"/>
      <c r="U513" s="656"/>
      <c r="V513" s="656"/>
      <c r="W513" s="656"/>
      <c r="X513" s="656"/>
      <c r="Y513" s="656"/>
      <c r="Z513" s="656"/>
      <c r="AA513" s="650"/>
      <c r="AB513" s="166"/>
      <c r="AC513" s="167"/>
      <c r="AD513" s="168"/>
    </row>
    <row r="514" spans="1:30">
      <c r="A514" s="869"/>
      <c r="B514" s="883"/>
      <c r="C514" s="870"/>
      <c r="D514" s="874"/>
      <c r="E514" s="1870" t="s">
        <v>938</v>
      </c>
      <c r="F514" s="25"/>
      <c r="AA514" s="538"/>
      <c r="AB514" s="188"/>
      <c r="AC514" s="189"/>
      <c r="AD514" s="190"/>
    </row>
    <row r="515" spans="1:30" s="649" customFormat="1">
      <c r="A515" s="869"/>
      <c r="B515" s="883"/>
      <c r="C515" s="870"/>
      <c r="D515" s="874"/>
      <c r="E515" s="1870"/>
      <c r="F515" s="25"/>
      <c r="AA515" s="650"/>
      <c r="AB515" s="188"/>
      <c r="AC515" s="189"/>
      <c r="AD515" s="190"/>
    </row>
    <row r="516" spans="1:30">
      <c r="A516" s="869"/>
      <c r="B516" s="883"/>
      <c r="C516" s="870"/>
      <c r="D516" s="874"/>
      <c r="E516" s="1870"/>
      <c r="F516" s="25"/>
      <c r="AA516" s="538"/>
      <c r="AB516" s="188"/>
      <c r="AC516" s="189"/>
      <c r="AD516" s="190"/>
    </row>
    <row r="517" spans="1:30">
      <c r="A517" s="869"/>
      <c r="B517" s="883"/>
      <c r="C517" s="870"/>
      <c r="D517" s="874"/>
      <c r="E517" s="1870"/>
      <c r="F517" s="25"/>
      <c r="AA517" s="538"/>
      <c r="AB517" s="188"/>
      <c r="AC517" s="189"/>
      <c r="AD517" s="190"/>
    </row>
    <row r="518" spans="1:30">
      <c r="A518" s="869"/>
      <c r="B518" s="883"/>
      <c r="C518" s="870"/>
      <c r="D518" s="874"/>
      <c r="E518" s="1870"/>
      <c r="F518" s="25"/>
      <c r="AA518" s="538"/>
      <c r="AB518" s="188"/>
      <c r="AC518" s="189"/>
      <c r="AD518" s="190"/>
    </row>
    <row r="519" spans="1:30" ht="13.5" customHeight="1">
      <c r="A519" s="869"/>
      <c r="B519" s="883"/>
      <c r="C519" s="870"/>
      <c r="D519" s="874"/>
      <c r="E519" s="1870" t="s">
        <v>939</v>
      </c>
      <c r="F519" s="25"/>
      <c r="G519" s="863"/>
      <c r="H519" s="863"/>
      <c r="I519" s="863"/>
      <c r="J519" s="863"/>
      <c r="K519" s="863"/>
      <c r="L519" s="863"/>
      <c r="M519" s="863"/>
      <c r="N519" s="863"/>
      <c r="O519" s="863"/>
      <c r="P519" s="863"/>
      <c r="Q519" s="863"/>
      <c r="R519" s="863"/>
      <c r="S519" s="863"/>
      <c r="T519" s="863"/>
      <c r="U519" s="863"/>
      <c r="V519" s="863"/>
      <c r="W519" s="863"/>
      <c r="X519" s="863"/>
      <c r="Y519" s="863"/>
      <c r="Z519" s="863"/>
      <c r="AA519" s="864"/>
      <c r="AB519" s="188"/>
      <c r="AC519" s="189"/>
      <c r="AD519" s="190"/>
    </row>
    <row r="520" spans="1:30">
      <c r="A520" s="869"/>
      <c r="B520" s="883"/>
      <c r="C520" s="870"/>
      <c r="D520" s="874"/>
      <c r="E520" s="1870"/>
      <c r="F520" s="25"/>
      <c r="G520" s="863"/>
      <c r="H520" s="863"/>
      <c r="I520" s="863"/>
      <c r="J520" s="863"/>
      <c r="K520" s="863"/>
      <c r="L520" s="863"/>
      <c r="M520" s="863"/>
      <c r="N520" s="863"/>
      <c r="O520" s="863"/>
      <c r="P520" s="863"/>
      <c r="Q520" s="863"/>
      <c r="R520" s="863"/>
      <c r="S520" s="863"/>
      <c r="T520" s="863"/>
      <c r="U520" s="863"/>
      <c r="V520" s="863"/>
      <c r="W520" s="863"/>
      <c r="X520" s="863"/>
      <c r="Y520" s="863"/>
      <c r="Z520" s="863"/>
      <c r="AA520" s="864"/>
      <c r="AB520" s="188"/>
      <c r="AC520" s="189"/>
      <c r="AD520" s="190"/>
    </row>
    <row r="521" spans="1:30">
      <c r="A521" s="869"/>
      <c r="B521" s="883"/>
      <c r="C521" s="870"/>
      <c r="D521" s="874"/>
      <c r="E521" s="1870"/>
      <c r="F521" s="25"/>
      <c r="G521" s="867"/>
      <c r="H521" s="867"/>
      <c r="I521" s="867"/>
      <c r="J521" s="863"/>
      <c r="K521" s="863"/>
      <c r="L521" s="863"/>
      <c r="M521" s="863"/>
      <c r="N521" s="863"/>
      <c r="O521" s="863"/>
      <c r="P521" s="863"/>
      <c r="Q521" s="863"/>
      <c r="R521" s="863"/>
      <c r="S521" s="863"/>
      <c r="T521" s="863"/>
      <c r="U521" s="863"/>
      <c r="V521" s="863"/>
      <c r="W521" s="863"/>
      <c r="X521" s="863"/>
      <c r="Y521" s="867"/>
      <c r="Z521" s="867"/>
      <c r="AA521" s="864"/>
      <c r="AB521" s="188"/>
      <c r="AC521" s="189"/>
      <c r="AD521" s="190"/>
    </row>
    <row r="522" spans="1:30">
      <c r="A522" s="869"/>
      <c r="B522" s="883"/>
      <c r="C522" s="870"/>
      <c r="D522" s="874"/>
      <c r="E522" s="1870"/>
      <c r="F522" s="25"/>
      <c r="G522" s="867"/>
      <c r="H522" s="867"/>
      <c r="I522" s="867"/>
      <c r="J522" s="863"/>
      <c r="K522" s="863"/>
      <c r="L522" s="863"/>
      <c r="M522" s="863"/>
      <c r="N522" s="863"/>
      <c r="O522" s="863"/>
      <c r="P522" s="863"/>
      <c r="Q522" s="863"/>
      <c r="R522" s="863"/>
      <c r="S522" s="863"/>
      <c r="T522" s="863"/>
      <c r="U522" s="863"/>
      <c r="V522" s="863"/>
      <c r="W522" s="863"/>
      <c r="X522" s="863"/>
      <c r="Y522" s="867"/>
      <c r="Z522" s="867"/>
      <c r="AA522" s="864"/>
      <c r="AB522" s="188"/>
      <c r="AC522" s="189"/>
      <c r="AD522" s="190"/>
    </row>
    <row r="523" spans="1:30">
      <c r="A523" s="869"/>
      <c r="B523" s="883"/>
      <c r="C523" s="870"/>
      <c r="D523" s="874"/>
      <c r="E523" s="1870"/>
      <c r="F523" s="25"/>
      <c r="G523" s="867"/>
      <c r="H523" s="867"/>
      <c r="I523" s="867"/>
      <c r="J523" s="863"/>
      <c r="K523" s="863"/>
      <c r="L523" s="863"/>
      <c r="M523" s="863"/>
      <c r="N523" s="863"/>
      <c r="O523" s="863"/>
      <c r="P523" s="863"/>
      <c r="Q523" s="863"/>
      <c r="R523" s="863"/>
      <c r="S523" s="863"/>
      <c r="T523" s="863"/>
      <c r="U523" s="863"/>
      <c r="V523" s="863"/>
      <c r="W523" s="863"/>
      <c r="X523" s="863"/>
      <c r="Y523" s="867"/>
      <c r="Z523" s="867"/>
      <c r="AA523" s="864"/>
      <c r="AB523" s="188"/>
      <c r="AC523" s="189"/>
      <c r="AD523" s="190"/>
    </row>
    <row r="524" spans="1:30">
      <c r="A524" s="869"/>
      <c r="B524" s="883"/>
      <c r="C524" s="870"/>
      <c r="D524" s="874"/>
      <c r="E524" s="1870"/>
      <c r="F524" s="25"/>
      <c r="G524" s="867"/>
      <c r="H524" s="867"/>
      <c r="I524" s="867"/>
      <c r="J524" s="863"/>
      <c r="K524" s="863"/>
      <c r="L524" s="863"/>
      <c r="M524" s="863"/>
      <c r="N524" s="863"/>
      <c r="O524" s="863"/>
      <c r="P524" s="863"/>
      <c r="Q524" s="863"/>
      <c r="R524" s="863"/>
      <c r="S524" s="863"/>
      <c r="T524" s="863"/>
      <c r="U524" s="863"/>
      <c r="V524" s="863"/>
      <c r="W524" s="863"/>
      <c r="X524" s="863"/>
      <c r="Y524" s="867"/>
      <c r="Z524" s="867"/>
      <c r="AA524" s="864"/>
      <c r="AB524" s="188"/>
      <c r="AC524" s="189"/>
      <c r="AD524" s="190"/>
    </row>
    <row r="525" spans="1:30">
      <c r="A525" s="869"/>
      <c r="B525" s="883"/>
      <c r="C525" s="870"/>
      <c r="D525" s="874"/>
      <c r="E525" s="1870"/>
      <c r="F525" s="25"/>
      <c r="G525" s="863"/>
      <c r="H525" s="863"/>
      <c r="I525" s="863"/>
      <c r="J525" s="863"/>
      <c r="K525" s="863"/>
      <c r="L525" s="863"/>
      <c r="M525" s="863"/>
      <c r="N525" s="863"/>
      <c r="O525" s="863"/>
      <c r="P525" s="863"/>
      <c r="Q525" s="863"/>
      <c r="R525" s="863"/>
      <c r="S525" s="863"/>
      <c r="T525" s="863"/>
      <c r="U525" s="863"/>
      <c r="V525" s="863"/>
      <c r="W525" s="863"/>
      <c r="X525" s="863"/>
      <c r="Y525" s="863"/>
      <c r="Z525" s="863"/>
      <c r="AA525" s="864"/>
      <c r="AB525" s="188"/>
      <c r="AC525" s="189"/>
      <c r="AD525" s="190"/>
    </row>
    <row r="526" spans="1:30">
      <c r="A526" s="869"/>
      <c r="B526" s="883"/>
      <c r="C526" s="870"/>
      <c r="D526" s="874"/>
      <c r="E526" s="1870"/>
      <c r="F526" s="25"/>
      <c r="G526" s="863"/>
      <c r="H526" s="863"/>
      <c r="I526" s="863"/>
      <c r="J526" s="863"/>
      <c r="K526" s="863"/>
      <c r="L526" s="863"/>
      <c r="M526" s="863"/>
      <c r="N526" s="863"/>
      <c r="O526" s="863"/>
      <c r="P526" s="863"/>
      <c r="Q526" s="863"/>
      <c r="R526" s="863"/>
      <c r="S526" s="863"/>
      <c r="T526" s="863"/>
      <c r="U526" s="863"/>
      <c r="V526" s="863"/>
      <c r="W526" s="863"/>
      <c r="X526" s="863"/>
      <c r="Y526" s="863"/>
      <c r="Z526" s="863"/>
      <c r="AA526" s="864"/>
      <c r="AB526" s="188"/>
      <c r="AC526" s="189"/>
      <c r="AD526" s="190"/>
    </row>
    <row r="527" spans="1:30">
      <c r="A527" s="869"/>
      <c r="B527" s="883"/>
      <c r="C527" s="870"/>
      <c r="D527" s="874"/>
      <c r="E527" s="1870"/>
      <c r="F527" s="25"/>
      <c r="G527" s="863"/>
      <c r="H527" s="863"/>
      <c r="I527" s="863"/>
      <c r="J527" s="863"/>
      <c r="K527" s="863"/>
      <c r="L527" s="863"/>
      <c r="M527" s="863"/>
      <c r="N527" s="863"/>
      <c r="O527" s="863"/>
      <c r="P527" s="863"/>
      <c r="Q527" s="863"/>
      <c r="R527" s="863"/>
      <c r="S527" s="863"/>
      <c r="T527" s="863"/>
      <c r="U527" s="863"/>
      <c r="V527" s="863"/>
      <c r="W527" s="863"/>
      <c r="X527" s="863"/>
      <c r="Y527" s="863"/>
      <c r="Z527" s="863"/>
      <c r="AA527" s="864"/>
      <c r="AB527" s="188"/>
      <c r="AC527" s="189"/>
      <c r="AD527" s="190"/>
    </row>
    <row r="528" spans="1:30">
      <c r="A528" s="877"/>
      <c r="B528" s="884"/>
      <c r="C528" s="871"/>
      <c r="D528" s="876"/>
      <c r="E528" s="2350"/>
      <c r="F528" s="66"/>
      <c r="G528" s="386"/>
      <c r="H528" s="386"/>
      <c r="I528" s="386"/>
      <c r="J528" s="386"/>
      <c r="K528" s="386"/>
      <c r="L528" s="386"/>
      <c r="M528" s="386"/>
      <c r="N528" s="386"/>
      <c r="O528" s="386"/>
      <c r="P528" s="386"/>
      <c r="Q528" s="386"/>
      <c r="R528" s="386"/>
      <c r="S528" s="386"/>
      <c r="T528" s="386"/>
      <c r="U528" s="386"/>
      <c r="V528" s="386"/>
      <c r="W528" s="386"/>
      <c r="X528" s="386"/>
      <c r="Y528" s="386"/>
      <c r="Z528" s="386"/>
      <c r="AA528" s="34"/>
      <c r="AB528" s="195"/>
      <c r="AC528" s="196"/>
      <c r="AD528" s="197"/>
    </row>
    <row r="529" spans="1:30" ht="204">
      <c r="A529" s="869"/>
      <c r="B529" s="883"/>
      <c r="C529" s="870"/>
      <c r="D529" s="874"/>
      <c r="E529" s="869" t="s">
        <v>1358</v>
      </c>
      <c r="F529" s="25"/>
      <c r="AA529" s="538"/>
      <c r="AB529" s="188"/>
      <c r="AC529" s="189"/>
      <c r="AD529" s="190"/>
    </row>
    <row r="530" spans="1:30">
      <c r="A530" s="869"/>
      <c r="B530" s="883"/>
      <c r="C530" s="870"/>
      <c r="D530" s="874"/>
      <c r="E530" s="869"/>
      <c r="F530" s="25"/>
      <c r="G530" s="555"/>
      <c r="H530" s="555"/>
      <c r="I530" s="555"/>
      <c r="J530" s="555"/>
      <c r="K530" s="555"/>
      <c r="L530" s="555"/>
      <c r="M530" s="555"/>
      <c r="N530" s="555"/>
      <c r="O530" s="555"/>
      <c r="P530" s="555"/>
      <c r="Q530" s="555"/>
      <c r="R530" s="555"/>
      <c r="S530" s="555"/>
      <c r="T530" s="555"/>
      <c r="U530" s="555"/>
      <c r="V530" s="555"/>
      <c r="W530" s="555"/>
      <c r="X530" s="555"/>
      <c r="Y530" s="555"/>
      <c r="Z530" s="555"/>
      <c r="AA530" s="538"/>
      <c r="AB530" s="188"/>
      <c r="AC530" s="189"/>
      <c r="AD530" s="190"/>
    </row>
    <row r="531" spans="1:30" s="649" customFormat="1">
      <c r="A531" s="869"/>
      <c r="B531" s="883"/>
      <c r="C531" s="870"/>
      <c r="D531" s="874"/>
      <c r="E531" s="1870" t="s">
        <v>1359</v>
      </c>
      <c r="F531" s="25"/>
      <c r="G531" s="867"/>
      <c r="H531" s="867"/>
      <c r="I531" s="867"/>
      <c r="J531" s="867"/>
      <c r="K531" s="867"/>
      <c r="L531" s="867"/>
      <c r="M531" s="867"/>
      <c r="N531" s="867"/>
      <c r="O531" s="867"/>
      <c r="P531" s="867"/>
      <c r="Q531" s="867"/>
      <c r="R531" s="867"/>
      <c r="S531" s="867"/>
      <c r="T531" s="867"/>
      <c r="U531" s="867"/>
      <c r="V531" s="867"/>
      <c r="W531" s="867"/>
      <c r="X531" s="867"/>
      <c r="Y531" s="867"/>
      <c r="Z531" s="867"/>
      <c r="AA531" s="864"/>
      <c r="AB531" s="188"/>
      <c r="AC531" s="189"/>
      <c r="AD531" s="190"/>
    </row>
    <row r="532" spans="1:30" s="649" customFormat="1">
      <c r="A532" s="869"/>
      <c r="B532" s="883"/>
      <c r="C532" s="870"/>
      <c r="D532" s="874"/>
      <c r="E532" s="1870"/>
      <c r="F532" s="25"/>
      <c r="G532" s="867"/>
      <c r="H532" s="867"/>
      <c r="I532" s="867"/>
      <c r="J532" s="867"/>
      <c r="K532" s="867"/>
      <c r="L532" s="867"/>
      <c r="M532" s="867"/>
      <c r="N532" s="867"/>
      <c r="O532" s="867"/>
      <c r="P532" s="867"/>
      <c r="Q532" s="867"/>
      <c r="R532" s="867"/>
      <c r="S532" s="867"/>
      <c r="T532" s="867"/>
      <c r="U532" s="867"/>
      <c r="V532" s="867"/>
      <c r="W532" s="867"/>
      <c r="X532" s="867"/>
      <c r="Y532" s="867"/>
      <c r="Z532" s="867"/>
      <c r="AA532" s="864"/>
      <c r="AB532" s="188"/>
      <c r="AC532" s="189"/>
      <c r="AD532" s="190"/>
    </row>
    <row r="533" spans="1:30" s="649" customFormat="1">
      <c r="A533" s="869"/>
      <c r="B533" s="883"/>
      <c r="C533" s="870"/>
      <c r="D533" s="874"/>
      <c r="E533" s="1870"/>
      <c r="F533" s="25"/>
      <c r="G533" s="867"/>
      <c r="H533" s="867"/>
      <c r="I533" s="867"/>
      <c r="J533" s="867"/>
      <c r="K533" s="867"/>
      <c r="L533" s="867"/>
      <c r="M533" s="867"/>
      <c r="N533" s="867"/>
      <c r="O533" s="867"/>
      <c r="P533" s="867"/>
      <c r="Q533" s="867"/>
      <c r="R533" s="867"/>
      <c r="S533" s="867"/>
      <c r="T533" s="867"/>
      <c r="U533" s="867"/>
      <c r="V533" s="867"/>
      <c r="W533" s="867"/>
      <c r="X533" s="867"/>
      <c r="Y533" s="867"/>
      <c r="Z533" s="867"/>
      <c r="AA533" s="864"/>
      <c r="AB533" s="188"/>
      <c r="AC533" s="189"/>
      <c r="AD533" s="190"/>
    </row>
    <row r="534" spans="1:30" s="649" customFormat="1">
      <c r="A534" s="869"/>
      <c r="B534" s="883"/>
      <c r="C534" s="870"/>
      <c r="D534" s="874"/>
      <c r="E534" s="1870"/>
      <c r="F534" s="25"/>
      <c r="G534" s="867"/>
      <c r="H534" s="867"/>
      <c r="I534" s="867"/>
      <c r="J534" s="867"/>
      <c r="K534" s="867"/>
      <c r="L534" s="867"/>
      <c r="M534" s="867"/>
      <c r="N534" s="867"/>
      <c r="O534" s="867"/>
      <c r="P534" s="867"/>
      <c r="Q534" s="867"/>
      <c r="R534" s="867"/>
      <c r="S534" s="867"/>
      <c r="T534" s="867"/>
      <c r="U534" s="867"/>
      <c r="V534" s="867"/>
      <c r="W534" s="867"/>
      <c r="X534" s="867"/>
      <c r="Y534" s="867"/>
      <c r="Z534" s="867"/>
      <c r="AA534" s="864"/>
      <c r="AB534" s="188"/>
      <c r="AC534" s="189"/>
      <c r="AD534" s="190"/>
    </row>
    <row r="535" spans="1:30" s="649" customFormat="1">
      <c r="A535" s="869"/>
      <c r="B535" s="883"/>
      <c r="C535" s="870"/>
      <c r="D535" s="874"/>
      <c r="E535" s="1870"/>
      <c r="F535" s="25"/>
      <c r="G535" s="867"/>
      <c r="H535" s="867"/>
      <c r="I535" s="867"/>
      <c r="J535" s="867"/>
      <c r="K535" s="867"/>
      <c r="L535" s="867"/>
      <c r="M535" s="867"/>
      <c r="N535" s="867"/>
      <c r="O535" s="867"/>
      <c r="P535" s="867"/>
      <c r="Q535" s="867"/>
      <c r="R535" s="867"/>
      <c r="S535" s="867"/>
      <c r="T535" s="867"/>
      <c r="U535" s="867"/>
      <c r="V535" s="867"/>
      <c r="W535" s="867"/>
      <c r="X535" s="867"/>
      <c r="Y535" s="867"/>
      <c r="Z535" s="867"/>
      <c r="AA535" s="864"/>
      <c r="AB535" s="188"/>
      <c r="AC535" s="189"/>
      <c r="AD535" s="190"/>
    </row>
    <row r="536" spans="1:30" s="649" customFormat="1">
      <c r="A536" s="869"/>
      <c r="B536" s="883"/>
      <c r="C536" s="870"/>
      <c r="D536" s="874"/>
      <c r="E536" s="1870"/>
      <c r="F536" s="25"/>
      <c r="G536" s="867"/>
      <c r="H536" s="867"/>
      <c r="I536" s="867"/>
      <c r="J536" s="867"/>
      <c r="K536" s="867"/>
      <c r="L536" s="867"/>
      <c r="M536" s="867"/>
      <c r="N536" s="867"/>
      <c r="O536" s="867"/>
      <c r="P536" s="867"/>
      <c r="Q536" s="867"/>
      <c r="R536" s="867"/>
      <c r="S536" s="867"/>
      <c r="T536" s="867"/>
      <c r="U536" s="867"/>
      <c r="V536" s="867"/>
      <c r="W536" s="867"/>
      <c r="X536" s="867"/>
      <c r="Y536" s="867"/>
      <c r="Z536" s="867"/>
      <c r="AA536" s="864"/>
      <c r="AB536" s="188"/>
      <c r="AC536" s="189"/>
      <c r="AD536" s="190"/>
    </row>
    <row r="537" spans="1:30" s="649" customFormat="1">
      <c r="A537" s="869"/>
      <c r="B537" s="883"/>
      <c r="C537" s="870"/>
      <c r="D537" s="874"/>
      <c r="E537" s="2523"/>
      <c r="F537" s="25"/>
      <c r="G537" s="867"/>
      <c r="H537" s="867"/>
      <c r="I537" s="867"/>
      <c r="J537" s="867"/>
      <c r="K537" s="867"/>
      <c r="L537" s="867"/>
      <c r="M537" s="867"/>
      <c r="N537" s="867"/>
      <c r="O537" s="867"/>
      <c r="P537" s="867"/>
      <c r="Q537" s="867"/>
      <c r="R537" s="867"/>
      <c r="S537" s="867"/>
      <c r="T537" s="867"/>
      <c r="U537" s="867"/>
      <c r="V537" s="867"/>
      <c r="W537" s="867"/>
      <c r="X537" s="867"/>
      <c r="Y537" s="867"/>
      <c r="Z537" s="867"/>
      <c r="AA537" s="864"/>
      <c r="AB537" s="188"/>
      <c r="AC537" s="189"/>
      <c r="AD537" s="190"/>
    </row>
    <row r="538" spans="1:30">
      <c r="A538" s="877"/>
      <c r="B538" s="884"/>
      <c r="C538" s="871"/>
      <c r="D538" s="871"/>
      <c r="E538" s="2524"/>
      <c r="F538" s="66"/>
      <c r="G538" s="169"/>
      <c r="H538" s="169"/>
      <c r="I538" s="169"/>
      <c r="J538" s="169"/>
      <c r="K538" s="169"/>
      <c r="L538" s="169"/>
      <c r="M538" s="169"/>
      <c r="N538" s="169"/>
      <c r="O538" s="169"/>
      <c r="P538" s="169"/>
      <c r="Q538" s="169"/>
      <c r="R538" s="169"/>
      <c r="S538" s="169"/>
      <c r="T538" s="169"/>
      <c r="U538" s="169"/>
      <c r="V538" s="169"/>
      <c r="W538" s="169"/>
      <c r="X538" s="169"/>
      <c r="Y538" s="169"/>
      <c r="Z538" s="169"/>
      <c r="AA538" s="34"/>
      <c r="AB538" s="170"/>
      <c r="AC538" s="171"/>
      <c r="AD538" s="172"/>
    </row>
    <row r="539" spans="1:30" ht="6.75" customHeight="1">
      <c r="A539" s="869"/>
      <c r="B539" s="883"/>
      <c r="C539" s="870"/>
      <c r="D539" s="870"/>
      <c r="E539" s="869"/>
      <c r="F539" s="25"/>
      <c r="G539" s="710"/>
      <c r="H539" s="710"/>
      <c r="I539" s="710"/>
      <c r="J539" s="710"/>
      <c r="K539" s="710"/>
      <c r="L539" s="710"/>
      <c r="M539" s="710"/>
      <c r="N539" s="710"/>
      <c r="O539" s="710"/>
      <c r="P539" s="710"/>
      <c r="Q539" s="710"/>
      <c r="R539" s="710"/>
      <c r="S539" s="710"/>
      <c r="T539" s="710"/>
      <c r="U539" s="710"/>
      <c r="V539" s="710"/>
      <c r="W539" s="710"/>
      <c r="X539" s="710"/>
      <c r="Y539" s="710"/>
      <c r="Z539" s="710"/>
      <c r="AA539" s="697"/>
      <c r="AB539" s="166"/>
      <c r="AC539" s="167"/>
      <c r="AD539" s="168"/>
    </row>
    <row r="540" spans="1:30" ht="13.5" customHeight="1">
      <c r="A540" s="869"/>
      <c r="B540" s="883"/>
      <c r="C540" s="870"/>
      <c r="D540" s="1265" t="s">
        <v>1378</v>
      </c>
      <c r="E540" s="1870" t="s">
        <v>1360</v>
      </c>
      <c r="F540" s="25"/>
      <c r="G540" s="1268" t="s">
        <v>71</v>
      </c>
      <c r="H540" s="1268"/>
      <c r="I540" s="1268"/>
      <c r="J540" s="1268"/>
      <c r="K540" s="1268"/>
      <c r="L540" s="1268"/>
      <c r="M540" s="1600"/>
      <c r="N540" s="1227" t="s">
        <v>667</v>
      </c>
      <c r="O540" s="1228"/>
      <c r="P540" s="1228"/>
      <c r="Q540" s="1228"/>
      <c r="R540" s="1228"/>
      <c r="S540" s="1228"/>
      <c r="T540" s="1228"/>
      <c r="U540" s="1228"/>
      <c r="V540" s="1972"/>
      <c r="W540" s="710"/>
      <c r="X540" s="710"/>
      <c r="Y540" s="710"/>
      <c r="Z540" s="710"/>
      <c r="AA540" s="697"/>
      <c r="AB540" s="2311" t="s">
        <v>849</v>
      </c>
      <c r="AC540" s="2312"/>
      <c r="AD540" s="2313"/>
    </row>
    <row r="541" spans="1:30">
      <c r="A541" s="869"/>
      <c r="B541" s="883"/>
      <c r="C541" s="870"/>
      <c r="D541" s="1265"/>
      <c r="E541" s="1870"/>
      <c r="F541" s="25"/>
      <c r="G541" s="1268"/>
      <c r="H541" s="1268"/>
      <c r="I541" s="1268"/>
      <c r="J541" s="1268"/>
      <c r="K541" s="1268"/>
      <c r="L541" s="1268"/>
      <c r="M541" s="1600"/>
      <c r="N541" s="1231"/>
      <c r="O541" s="1232"/>
      <c r="P541" s="1232"/>
      <c r="Q541" s="1232"/>
      <c r="R541" s="1232"/>
      <c r="S541" s="1232"/>
      <c r="T541" s="1232"/>
      <c r="U541" s="1232"/>
      <c r="V541" s="1973"/>
      <c r="W541" s="710"/>
      <c r="X541" s="710"/>
      <c r="Y541" s="710"/>
      <c r="Z541" s="710"/>
      <c r="AA541" s="697"/>
      <c r="AB541" s="2311"/>
      <c r="AC541" s="2312"/>
      <c r="AD541" s="2313"/>
    </row>
    <row r="542" spans="1:30">
      <c r="A542" s="869"/>
      <c r="B542" s="883"/>
      <c r="C542" s="870"/>
      <c r="D542" s="1265"/>
      <c r="E542" s="1870"/>
      <c r="F542" s="25"/>
      <c r="G542" s="710"/>
      <c r="H542" s="710"/>
      <c r="I542" s="710"/>
      <c r="J542" s="710"/>
      <c r="K542" s="710"/>
      <c r="L542" s="710"/>
      <c r="M542" s="710"/>
      <c r="N542" s="1268" t="s">
        <v>668</v>
      </c>
      <c r="O542" s="1268"/>
      <c r="P542" s="1268"/>
      <c r="Q542" s="1268"/>
      <c r="R542" s="1268"/>
      <c r="S542" s="1268"/>
      <c r="T542" s="1268"/>
      <c r="U542" s="1268"/>
      <c r="V542" s="1268"/>
      <c r="W542" s="1268"/>
      <c r="X542" s="1268"/>
      <c r="Y542" s="1268"/>
      <c r="Z542" s="1268"/>
      <c r="AA542" s="697"/>
      <c r="AB542" s="2311"/>
      <c r="AC542" s="2312"/>
      <c r="AD542" s="2313"/>
    </row>
    <row r="543" spans="1:30">
      <c r="A543" s="869"/>
      <c r="B543" s="883"/>
      <c r="C543" s="870"/>
      <c r="D543" s="1265"/>
      <c r="E543" s="1870"/>
      <c r="F543" s="25"/>
      <c r="G543" s="696"/>
      <c r="H543" s="696"/>
      <c r="I543" s="696"/>
      <c r="J543" s="696"/>
      <c r="K543" s="696"/>
      <c r="L543" s="696"/>
      <c r="M543" s="696"/>
      <c r="N543" s="1268"/>
      <c r="O543" s="1268"/>
      <c r="P543" s="1268"/>
      <c r="Q543" s="1268"/>
      <c r="R543" s="1268"/>
      <c r="S543" s="1268"/>
      <c r="T543" s="1268"/>
      <c r="U543" s="1268"/>
      <c r="V543" s="1268"/>
      <c r="W543" s="1268"/>
      <c r="X543" s="1268"/>
      <c r="Y543" s="1268"/>
      <c r="Z543" s="1268"/>
      <c r="AA543" s="697"/>
      <c r="AB543" s="188"/>
      <c r="AC543" s="189"/>
      <c r="AD543" s="190"/>
    </row>
    <row r="544" spans="1:30" s="649" customFormat="1">
      <c r="A544" s="869"/>
      <c r="B544" s="883"/>
      <c r="C544" s="870"/>
      <c r="D544" s="1265"/>
      <c r="E544" s="1870"/>
      <c r="F544" s="25"/>
      <c r="G544" s="696"/>
      <c r="H544" s="696"/>
      <c r="I544" s="696"/>
      <c r="J544" s="696"/>
      <c r="K544" s="696"/>
      <c r="L544" s="696"/>
      <c r="M544" s="696"/>
      <c r="N544" s="696"/>
      <c r="O544" s="696"/>
      <c r="P544" s="696"/>
      <c r="Q544" s="696"/>
      <c r="R544" s="696"/>
      <c r="S544" s="696"/>
      <c r="T544" s="696"/>
      <c r="U544" s="696"/>
      <c r="V544" s="696"/>
      <c r="W544" s="696"/>
      <c r="X544" s="696"/>
      <c r="Y544" s="696"/>
      <c r="Z544" s="696"/>
      <c r="AA544" s="697"/>
      <c r="AB544" s="188"/>
      <c r="AC544" s="189"/>
      <c r="AD544" s="190"/>
    </row>
    <row r="545" spans="1:30" s="649" customFormat="1">
      <c r="A545" s="869"/>
      <c r="B545" s="883"/>
      <c r="C545" s="870"/>
      <c r="D545" s="1265"/>
      <c r="E545" s="1870"/>
      <c r="F545" s="25"/>
      <c r="G545" s="2338" t="s">
        <v>674</v>
      </c>
      <c r="H545" s="2339"/>
      <c r="I545" s="2339"/>
      <c r="J545" s="2339"/>
      <c r="K545" s="2339"/>
      <c r="L545" s="2339"/>
      <c r="M545" s="2339"/>
      <c r="N545" s="2339"/>
      <c r="O545" s="2339"/>
      <c r="P545" s="2339"/>
      <c r="Q545" s="2339"/>
      <c r="R545" s="2339"/>
      <c r="S545" s="2339"/>
      <c r="T545" s="2339"/>
      <c r="U545" s="2339"/>
      <c r="V545" s="2339"/>
      <c r="W545" s="2339"/>
      <c r="X545" s="2339"/>
      <c r="Y545" s="2339"/>
      <c r="Z545" s="2340"/>
      <c r="AA545" s="697"/>
      <c r="AB545" s="188"/>
      <c r="AC545" s="189"/>
      <c r="AD545" s="190"/>
    </row>
    <row r="546" spans="1:30" s="649" customFormat="1">
      <c r="A546" s="869"/>
      <c r="B546" s="883"/>
      <c r="C546" s="870"/>
      <c r="D546" s="1265"/>
      <c r="E546" s="1870"/>
      <c r="F546" s="25"/>
      <c r="G546" s="1272"/>
      <c r="H546" s="1292"/>
      <c r="I546" s="2351" t="s">
        <v>940</v>
      </c>
      <c r="J546" s="2352"/>
      <c r="K546" s="2352"/>
      <c r="L546" s="2352"/>
      <c r="M546" s="2352"/>
      <c r="N546" s="2352"/>
      <c r="O546" s="2352"/>
      <c r="P546" s="2352"/>
      <c r="Q546" s="2352"/>
      <c r="R546" s="2352"/>
      <c r="S546" s="2352"/>
      <c r="T546" s="2352"/>
      <c r="U546" s="2352"/>
      <c r="V546" s="2352"/>
      <c r="W546" s="2352"/>
      <c r="X546" s="2352"/>
      <c r="Y546" s="2352"/>
      <c r="Z546" s="2353"/>
      <c r="AA546" s="697"/>
      <c r="AB546" s="188"/>
      <c r="AC546" s="189"/>
      <c r="AD546" s="190"/>
    </row>
    <row r="547" spans="1:30" s="649" customFormat="1">
      <c r="A547" s="869"/>
      <c r="B547" s="883"/>
      <c r="C547" s="870"/>
      <c r="D547" s="1265"/>
      <c r="E547" s="1870"/>
      <c r="F547" s="25"/>
      <c r="G547" s="1272"/>
      <c r="H547" s="1292"/>
      <c r="I547" s="2351"/>
      <c r="J547" s="2352"/>
      <c r="K547" s="2352"/>
      <c r="L547" s="2352"/>
      <c r="M547" s="2352"/>
      <c r="N547" s="2352"/>
      <c r="O547" s="2352"/>
      <c r="P547" s="2352"/>
      <c r="Q547" s="2352"/>
      <c r="R547" s="2352"/>
      <c r="S547" s="2352"/>
      <c r="T547" s="2352"/>
      <c r="U547" s="2352"/>
      <c r="V547" s="2352"/>
      <c r="W547" s="2352"/>
      <c r="X547" s="2352"/>
      <c r="Y547" s="2352"/>
      <c r="Z547" s="2353"/>
      <c r="AA547" s="697"/>
      <c r="AB547" s="188"/>
      <c r="AC547" s="189"/>
      <c r="AD547" s="190"/>
    </row>
    <row r="548" spans="1:30" s="649" customFormat="1">
      <c r="A548" s="869"/>
      <c r="B548" s="883"/>
      <c r="C548" s="870"/>
      <c r="D548" s="1265"/>
      <c r="E548" s="1870" t="s">
        <v>1327</v>
      </c>
      <c r="F548" s="25"/>
      <c r="G548" s="1272"/>
      <c r="H548" s="1292"/>
      <c r="I548" s="2354" t="s">
        <v>941</v>
      </c>
      <c r="J548" s="2354"/>
      <c r="K548" s="2354"/>
      <c r="L548" s="2354"/>
      <c r="M548" s="2354"/>
      <c r="N548" s="2354"/>
      <c r="O548" s="2354"/>
      <c r="P548" s="2354"/>
      <c r="Q548" s="2354"/>
      <c r="R548" s="2354"/>
      <c r="S548" s="2354"/>
      <c r="T548" s="2354"/>
      <c r="U548" s="2354"/>
      <c r="V548" s="2354"/>
      <c r="W548" s="2354"/>
      <c r="X548" s="2354"/>
      <c r="Y548" s="2354"/>
      <c r="Z548" s="2354"/>
      <c r="AA548" s="697"/>
      <c r="AB548" s="183"/>
      <c r="AC548" s="184"/>
      <c r="AD548" s="185"/>
    </row>
    <row r="549" spans="1:30" s="649" customFormat="1">
      <c r="A549" s="869"/>
      <c r="B549" s="883"/>
      <c r="C549" s="870"/>
      <c r="D549" s="1265"/>
      <c r="E549" s="1870"/>
      <c r="F549" s="25"/>
      <c r="G549" s="1272"/>
      <c r="H549" s="1292"/>
      <c r="I549" s="2354"/>
      <c r="J549" s="2354"/>
      <c r="K549" s="2354"/>
      <c r="L549" s="2354"/>
      <c r="M549" s="2354"/>
      <c r="N549" s="2354"/>
      <c r="O549" s="2354"/>
      <c r="P549" s="2354"/>
      <c r="Q549" s="2354"/>
      <c r="R549" s="2354"/>
      <c r="S549" s="2354"/>
      <c r="T549" s="2354"/>
      <c r="U549" s="2354"/>
      <c r="V549" s="2354"/>
      <c r="W549" s="2354"/>
      <c r="X549" s="2354"/>
      <c r="Y549" s="2354"/>
      <c r="Z549" s="2354"/>
      <c r="AA549" s="697"/>
      <c r="AB549" s="183"/>
      <c r="AC549" s="184"/>
      <c r="AD549" s="185"/>
    </row>
    <row r="550" spans="1:30" s="649" customFormat="1">
      <c r="A550" s="869"/>
      <c r="B550" s="883"/>
      <c r="C550" s="870"/>
      <c r="D550" s="1265"/>
      <c r="E550" s="1870"/>
      <c r="F550" s="25"/>
      <c r="G550" s="1272"/>
      <c r="H550" s="1292"/>
      <c r="I550" s="2351" t="s">
        <v>942</v>
      </c>
      <c r="J550" s="2352"/>
      <c r="K550" s="2352"/>
      <c r="L550" s="2352"/>
      <c r="M550" s="2352"/>
      <c r="N550" s="2352"/>
      <c r="O550" s="2352"/>
      <c r="P550" s="2352"/>
      <c r="Q550" s="2352"/>
      <c r="R550" s="2352"/>
      <c r="S550" s="2352"/>
      <c r="T550" s="2352"/>
      <c r="U550" s="2352"/>
      <c r="V550" s="2352"/>
      <c r="W550" s="2352"/>
      <c r="X550" s="2352"/>
      <c r="Y550" s="2352"/>
      <c r="Z550" s="2353"/>
      <c r="AA550" s="697"/>
      <c r="AB550" s="183"/>
      <c r="AC550" s="184"/>
      <c r="AD550" s="185"/>
    </row>
    <row r="551" spans="1:30" s="649" customFormat="1">
      <c r="A551" s="869"/>
      <c r="B551" s="883"/>
      <c r="C551" s="870"/>
      <c r="D551" s="1265"/>
      <c r="E551" s="1870"/>
      <c r="F551" s="25"/>
      <c r="G551" s="1272"/>
      <c r="H551" s="1292"/>
      <c r="I551" s="2351"/>
      <c r="J551" s="2352"/>
      <c r="K551" s="2352"/>
      <c r="L551" s="2352"/>
      <c r="M551" s="2352"/>
      <c r="N551" s="2352"/>
      <c r="O551" s="2352"/>
      <c r="P551" s="2352"/>
      <c r="Q551" s="2352"/>
      <c r="R551" s="2352"/>
      <c r="S551" s="2352"/>
      <c r="T551" s="2352"/>
      <c r="U551" s="2352"/>
      <c r="V551" s="2352"/>
      <c r="W551" s="2352"/>
      <c r="X551" s="2352"/>
      <c r="Y551" s="2352"/>
      <c r="Z551" s="2353"/>
      <c r="AA551" s="697"/>
      <c r="AB551" s="183"/>
      <c r="AC551" s="184"/>
      <c r="AD551" s="185"/>
    </row>
    <row r="552" spans="1:30" s="649" customFormat="1">
      <c r="A552" s="869"/>
      <c r="B552" s="883"/>
      <c r="C552" s="870"/>
      <c r="D552" s="1265"/>
      <c r="E552" s="1870"/>
      <c r="F552" s="25"/>
      <c r="G552" s="1272"/>
      <c r="H552" s="1292"/>
      <c r="I552" s="2354" t="s">
        <v>943</v>
      </c>
      <c r="J552" s="2354"/>
      <c r="K552" s="2354"/>
      <c r="L552" s="2354"/>
      <c r="M552" s="2354"/>
      <c r="N552" s="2354"/>
      <c r="O552" s="2354"/>
      <c r="P552" s="2354"/>
      <c r="Q552" s="2354"/>
      <c r="R552" s="2354"/>
      <c r="S552" s="2354"/>
      <c r="T552" s="2354"/>
      <c r="U552" s="2354"/>
      <c r="V552" s="2354"/>
      <c r="W552" s="2354"/>
      <c r="X552" s="2354"/>
      <c r="Y552" s="2354"/>
      <c r="Z552" s="2354"/>
      <c r="AA552" s="697"/>
      <c r="AB552" s="188"/>
      <c r="AC552" s="189"/>
      <c r="AD552" s="190"/>
    </row>
    <row r="553" spans="1:30" s="649" customFormat="1">
      <c r="A553" s="869"/>
      <c r="B553" s="883"/>
      <c r="C553" s="870"/>
      <c r="D553" s="1265"/>
      <c r="E553" s="1870"/>
      <c r="F553" s="25"/>
      <c r="G553" s="1272"/>
      <c r="H553" s="1292"/>
      <c r="I553" s="2354"/>
      <c r="J553" s="2354"/>
      <c r="K553" s="2354"/>
      <c r="L553" s="2354"/>
      <c r="M553" s="2354"/>
      <c r="N553" s="2354"/>
      <c r="O553" s="2354"/>
      <c r="P553" s="2354"/>
      <c r="Q553" s="2354"/>
      <c r="R553" s="2354"/>
      <c r="S553" s="2354"/>
      <c r="T553" s="2354"/>
      <c r="U553" s="2354"/>
      <c r="V553" s="2354"/>
      <c r="W553" s="2354"/>
      <c r="X553" s="2354"/>
      <c r="Y553" s="2354"/>
      <c r="Z553" s="2354"/>
      <c r="AA553" s="697"/>
      <c r="AB553" s="188"/>
      <c r="AC553" s="189"/>
      <c r="AD553" s="190"/>
    </row>
    <row r="554" spans="1:30" s="649" customFormat="1">
      <c r="A554" s="869"/>
      <c r="B554" s="883"/>
      <c r="C554" s="870"/>
      <c r="D554" s="1265"/>
      <c r="E554" s="1870"/>
      <c r="F554" s="25"/>
      <c r="G554" s="1272"/>
      <c r="H554" s="1292"/>
      <c r="I554" s="2351" t="s">
        <v>945</v>
      </c>
      <c r="J554" s="2352"/>
      <c r="K554" s="2352"/>
      <c r="L554" s="2352"/>
      <c r="M554" s="2352"/>
      <c r="N554" s="2352"/>
      <c r="O554" s="2352"/>
      <c r="P554" s="2352"/>
      <c r="Q554" s="2352"/>
      <c r="R554" s="2352"/>
      <c r="S554" s="2352"/>
      <c r="T554" s="2352"/>
      <c r="U554" s="2352"/>
      <c r="V554" s="2352"/>
      <c r="W554" s="2352"/>
      <c r="X554" s="2352"/>
      <c r="Y554" s="2352"/>
      <c r="Z554" s="2353"/>
      <c r="AA554" s="697"/>
      <c r="AB554" s="188"/>
      <c r="AC554" s="189"/>
      <c r="AD554" s="190"/>
    </row>
    <row r="555" spans="1:30" s="649" customFormat="1">
      <c r="A555" s="869"/>
      <c r="B555" s="883"/>
      <c r="C555" s="870"/>
      <c r="D555" s="1265"/>
      <c r="E555" s="1870"/>
      <c r="F555" s="25"/>
      <c r="G555" s="1272"/>
      <c r="H555" s="1292"/>
      <c r="I555" s="2351"/>
      <c r="J555" s="2352"/>
      <c r="K555" s="2352"/>
      <c r="L555" s="2352"/>
      <c r="M555" s="2352"/>
      <c r="N555" s="2352"/>
      <c r="O555" s="2352"/>
      <c r="P555" s="2352"/>
      <c r="Q555" s="2352"/>
      <c r="R555" s="2352"/>
      <c r="S555" s="2352"/>
      <c r="T555" s="2352"/>
      <c r="U555" s="2352"/>
      <c r="V555" s="2352"/>
      <c r="W555" s="2352"/>
      <c r="X555" s="2352"/>
      <c r="Y555" s="2352"/>
      <c r="Z555" s="2353"/>
      <c r="AA555" s="697"/>
      <c r="AB555" s="188"/>
      <c r="AC555" s="189"/>
      <c r="AD555" s="190"/>
    </row>
    <row r="556" spans="1:30" ht="4.5" customHeight="1">
      <c r="A556" s="869"/>
      <c r="B556" s="883"/>
      <c r="C556" s="870"/>
      <c r="D556" s="1265"/>
      <c r="E556" s="1870"/>
      <c r="F556" s="25"/>
      <c r="G556" s="867"/>
      <c r="H556" s="867"/>
      <c r="I556" s="867"/>
      <c r="J556" s="867"/>
      <c r="K556" s="867"/>
      <c r="L556" s="867"/>
      <c r="M556" s="867"/>
      <c r="N556" s="867"/>
      <c r="O556" s="867"/>
      <c r="P556" s="867"/>
      <c r="Q556" s="867"/>
      <c r="R556" s="867"/>
      <c r="S556" s="867"/>
      <c r="T556" s="867"/>
      <c r="U556" s="867"/>
      <c r="V556" s="867"/>
      <c r="W556" s="867"/>
      <c r="X556" s="867"/>
      <c r="Y556" s="867"/>
      <c r="Z556" s="867"/>
      <c r="AA556" s="864"/>
      <c r="AB556" s="183"/>
      <c r="AC556" s="184"/>
      <c r="AD556" s="185"/>
    </row>
    <row r="557" spans="1:30">
      <c r="A557" s="869"/>
      <c r="B557" s="883"/>
      <c r="C557" s="870"/>
      <c r="D557" s="870"/>
      <c r="E557" s="1870" t="s">
        <v>1361</v>
      </c>
      <c r="F557" s="25"/>
      <c r="G557" s="1264" t="s">
        <v>680</v>
      </c>
      <c r="H557" s="2341"/>
      <c r="I557" s="2341"/>
      <c r="J557" s="2341"/>
      <c r="K557" s="2341"/>
      <c r="L557" s="2341"/>
      <c r="M557" s="2341"/>
      <c r="N557" s="2341"/>
      <c r="O557" s="2341"/>
      <c r="P557" s="2341"/>
      <c r="Q557" s="2341"/>
      <c r="R557" s="2341"/>
      <c r="S557" s="2341"/>
      <c r="T557" s="2341"/>
      <c r="U557" s="2341"/>
      <c r="V557" s="2341"/>
      <c r="W557" s="2341"/>
      <c r="X557" s="2341"/>
      <c r="Y557" s="2341"/>
      <c r="Z557" s="2341"/>
      <c r="AA557" s="864"/>
      <c r="AB557" s="183"/>
      <c r="AC557" s="184"/>
      <c r="AD557" s="185"/>
    </row>
    <row r="558" spans="1:30">
      <c r="A558" s="869"/>
      <c r="B558" s="883"/>
      <c r="C558" s="870"/>
      <c r="D558" s="870"/>
      <c r="E558" s="1870"/>
      <c r="F558" s="25"/>
      <c r="G558" s="2514"/>
      <c r="H558" s="2514"/>
      <c r="I558" s="2514"/>
      <c r="J558" s="2514"/>
      <c r="K558" s="2514"/>
      <c r="L558" s="2514"/>
      <c r="M558" s="2514"/>
      <c r="N558" s="2514"/>
      <c r="O558" s="2514"/>
      <c r="P558" s="2514"/>
      <c r="Q558" s="2514"/>
      <c r="R558" s="2514"/>
      <c r="S558" s="2514"/>
      <c r="T558" s="2514"/>
      <c r="U558" s="2514"/>
      <c r="V558" s="2514"/>
      <c r="W558" s="2514"/>
      <c r="X558" s="2514"/>
      <c r="Y558" s="2514"/>
      <c r="Z558" s="2514"/>
      <c r="AA558" s="538"/>
      <c r="AB558" s="183"/>
      <c r="AC558" s="184"/>
      <c r="AD558" s="185"/>
    </row>
    <row r="559" spans="1:30">
      <c r="A559" s="869"/>
      <c r="B559" s="883"/>
      <c r="C559" s="870"/>
      <c r="D559" s="870"/>
      <c r="E559" s="1870"/>
      <c r="F559" s="25"/>
      <c r="G559" s="1963"/>
      <c r="H559" s="2342"/>
      <c r="I559" s="2342"/>
      <c r="J559" s="2342"/>
      <c r="K559" s="2342"/>
      <c r="L559" s="2342"/>
      <c r="M559" s="2342"/>
      <c r="N559" s="2342"/>
      <c r="O559" s="2342"/>
      <c r="P559" s="2342"/>
      <c r="Q559" s="2342"/>
      <c r="R559" s="2342"/>
      <c r="S559" s="2342"/>
      <c r="T559" s="2342"/>
      <c r="U559" s="2342"/>
      <c r="V559" s="2342"/>
      <c r="W559" s="2342"/>
      <c r="X559" s="2342"/>
      <c r="Y559" s="2342"/>
      <c r="Z559" s="2343"/>
      <c r="AA559" s="538"/>
      <c r="AB559" s="183"/>
      <c r="AC559" s="184"/>
      <c r="AD559" s="185"/>
    </row>
    <row r="560" spans="1:30">
      <c r="A560" s="869"/>
      <c r="B560" s="883"/>
      <c r="C560" s="870"/>
      <c r="D560" s="870"/>
      <c r="E560" s="1870"/>
      <c r="F560" s="25"/>
      <c r="G560" s="2344"/>
      <c r="H560" s="2345"/>
      <c r="I560" s="2345"/>
      <c r="J560" s="2345"/>
      <c r="K560" s="2345"/>
      <c r="L560" s="2345"/>
      <c r="M560" s="2345"/>
      <c r="N560" s="2345"/>
      <c r="O560" s="2345"/>
      <c r="P560" s="2345"/>
      <c r="Q560" s="2345"/>
      <c r="R560" s="2345"/>
      <c r="S560" s="2345"/>
      <c r="T560" s="2345"/>
      <c r="U560" s="2345"/>
      <c r="V560" s="2345"/>
      <c r="W560" s="2345"/>
      <c r="X560" s="2345"/>
      <c r="Y560" s="2345"/>
      <c r="Z560" s="2346"/>
      <c r="AA560" s="538"/>
      <c r="AB560" s="188"/>
      <c r="AC560" s="189"/>
      <c r="AD560" s="190"/>
    </row>
    <row r="561" spans="1:30">
      <c r="A561" s="869"/>
      <c r="B561" s="883"/>
      <c r="C561" s="870"/>
      <c r="D561" s="870"/>
      <c r="E561" s="1870"/>
      <c r="F561" s="25"/>
      <c r="G561" s="2344"/>
      <c r="H561" s="2345"/>
      <c r="I561" s="2345"/>
      <c r="J561" s="2345"/>
      <c r="K561" s="2345"/>
      <c r="L561" s="2345"/>
      <c r="M561" s="2345"/>
      <c r="N561" s="2345"/>
      <c r="O561" s="2345"/>
      <c r="P561" s="2345"/>
      <c r="Q561" s="2345"/>
      <c r="R561" s="2345"/>
      <c r="S561" s="2345"/>
      <c r="T561" s="2345"/>
      <c r="U561" s="2345"/>
      <c r="V561" s="2345"/>
      <c r="W561" s="2345"/>
      <c r="X561" s="2345"/>
      <c r="Y561" s="2345"/>
      <c r="Z561" s="2346"/>
      <c r="AA561" s="538"/>
      <c r="AB561" s="188"/>
      <c r="AC561" s="189"/>
      <c r="AD561" s="190"/>
    </row>
    <row r="562" spans="1:30">
      <c r="A562" s="869"/>
      <c r="B562" s="883"/>
      <c r="C562" s="870"/>
      <c r="D562" s="870"/>
      <c r="E562" s="1870"/>
      <c r="F562" s="25"/>
      <c r="G562" s="2344"/>
      <c r="H562" s="2345"/>
      <c r="I562" s="2345"/>
      <c r="J562" s="2345"/>
      <c r="K562" s="2345"/>
      <c r="L562" s="2345"/>
      <c r="M562" s="2345"/>
      <c r="N562" s="2345"/>
      <c r="O562" s="2345"/>
      <c r="P562" s="2345"/>
      <c r="Q562" s="2345"/>
      <c r="R562" s="2345"/>
      <c r="S562" s="2345"/>
      <c r="T562" s="2345"/>
      <c r="U562" s="2345"/>
      <c r="V562" s="2345"/>
      <c r="W562" s="2345"/>
      <c r="X562" s="2345"/>
      <c r="Y562" s="2345"/>
      <c r="Z562" s="2346"/>
      <c r="AA562" s="538"/>
      <c r="AB562" s="188"/>
      <c r="AC562" s="189"/>
      <c r="AD562" s="190"/>
    </row>
    <row r="563" spans="1:30">
      <c r="A563" s="869"/>
      <c r="B563" s="883"/>
      <c r="C563" s="870"/>
      <c r="D563" s="870"/>
      <c r="E563" s="1870"/>
      <c r="F563" s="25"/>
      <c r="G563" s="2344"/>
      <c r="H563" s="2345"/>
      <c r="I563" s="2345"/>
      <c r="J563" s="2345"/>
      <c r="K563" s="2345"/>
      <c r="L563" s="2345"/>
      <c r="M563" s="2345"/>
      <c r="N563" s="2345"/>
      <c r="O563" s="2345"/>
      <c r="P563" s="2345"/>
      <c r="Q563" s="2345"/>
      <c r="R563" s="2345"/>
      <c r="S563" s="2345"/>
      <c r="T563" s="2345"/>
      <c r="U563" s="2345"/>
      <c r="V563" s="2345"/>
      <c r="W563" s="2345"/>
      <c r="X563" s="2345"/>
      <c r="Y563" s="2345"/>
      <c r="Z563" s="2346"/>
      <c r="AA563" s="538"/>
      <c r="AB563" s="188"/>
      <c r="AC563" s="189"/>
      <c r="AD563" s="190"/>
    </row>
    <row r="564" spans="1:30">
      <c r="A564" s="869"/>
      <c r="B564" s="883"/>
      <c r="C564" s="870"/>
      <c r="D564" s="870"/>
      <c r="E564" s="872"/>
      <c r="F564" s="25"/>
      <c r="G564" s="2347"/>
      <c r="H564" s="2348"/>
      <c r="I564" s="2348"/>
      <c r="J564" s="2348"/>
      <c r="K564" s="2348"/>
      <c r="L564" s="2348"/>
      <c r="M564" s="2348"/>
      <c r="N564" s="2348"/>
      <c r="O564" s="2348"/>
      <c r="P564" s="2348"/>
      <c r="Q564" s="2348"/>
      <c r="R564" s="2348"/>
      <c r="S564" s="2348"/>
      <c r="T564" s="2348"/>
      <c r="U564" s="2348"/>
      <c r="V564" s="2348"/>
      <c r="W564" s="2348"/>
      <c r="X564" s="2348"/>
      <c r="Y564" s="2348"/>
      <c r="Z564" s="2349"/>
      <c r="AA564" s="538"/>
      <c r="AB564" s="188"/>
      <c r="AC564" s="189"/>
      <c r="AD564" s="190"/>
    </row>
    <row r="565" spans="1:30">
      <c r="A565" s="869"/>
      <c r="B565" s="883"/>
      <c r="C565" s="870"/>
      <c r="D565" s="870"/>
      <c r="E565" s="1870" t="s">
        <v>944</v>
      </c>
      <c r="F565" s="25"/>
      <c r="AA565" s="538"/>
      <c r="AB565" s="188"/>
      <c r="AC565" s="189"/>
      <c r="AD565" s="190"/>
    </row>
    <row r="566" spans="1:30">
      <c r="A566" s="869"/>
      <c r="B566" s="883"/>
      <c r="C566" s="870"/>
      <c r="D566" s="870"/>
      <c r="E566" s="1870"/>
      <c r="F566" s="25"/>
      <c r="G566" s="649"/>
      <c r="H566" s="649"/>
      <c r="I566" s="649"/>
      <c r="J566" s="649"/>
      <c r="K566" s="649"/>
      <c r="L566" s="649"/>
      <c r="M566" s="649"/>
      <c r="N566" s="648"/>
      <c r="O566" s="648"/>
      <c r="P566" s="648"/>
      <c r="Q566" s="648"/>
      <c r="R566" s="648"/>
      <c r="S566" s="648"/>
      <c r="T566" s="648"/>
      <c r="U566" s="648"/>
      <c r="V566" s="648"/>
      <c r="W566" s="648"/>
      <c r="X566" s="648"/>
      <c r="Y566" s="648"/>
      <c r="Z566" s="648"/>
      <c r="AA566" s="650"/>
      <c r="AB566" s="188"/>
      <c r="AC566" s="189"/>
      <c r="AD566" s="190"/>
    </row>
    <row r="567" spans="1:30">
      <c r="A567" s="869"/>
      <c r="B567" s="883"/>
      <c r="C567" s="870"/>
      <c r="D567" s="870"/>
      <c r="E567" s="1870"/>
      <c r="F567" s="25"/>
      <c r="G567" s="649"/>
      <c r="H567" s="649"/>
      <c r="I567" s="649"/>
      <c r="J567" s="649"/>
      <c r="K567" s="649"/>
      <c r="L567" s="649"/>
      <c r="M567" s="649"/>
      <c r="N567" s="648"/>
      <c r="O567" s="648"/>
      <c r="P567" s="648"/>
      <c r="Q567" s="648"/>
      <c r="R567" s="648"/>
      <c r="S567" s="648"/>
      <c r="T567" s="648"/>
      <c r="U567" s="648"/>
      <c r="V567" s="648"/>
      <c r="W567" s="648"/>
      <c r="X567" s="648"/>
      <c r="Y567" s="648"/>
      <c r="Z567" s="648"/>
      <c r="AA567" s="650"/>
      <c r="AB567" s="188"/>
      <c r="AC567" s="189"/>
      <c r="AD567" s="190"/>
    </row>
    <row r="568" spans="1:30">
      <c r="A568" s="869"/>
      <c r="B568" s="883"/>
      <c r="C568" s="870"/>
      <c r="D568" s="870"/>
      <c r="E568" s="1870"/>
      <c r="F568" s="25"/>
      <c r="G568" s="649"/>
      <c r="H568" s="649"/>
      <c r="I568" s="649"/>
      <c r="J568" s="649"/>
      <c r="K568" s="649"/>
      <c r="L568" s="649"/>
      <c r="M568" s="649"/>
      <c r="N568" s="648"/>
      <c r="O568" s="648"/>
      <c r="P568" s="648"/>
      <c r="Q568" s="648"/>
      <c r="R568" s="648"/>
      <c r="S568" s="648"/>
      <c r="T568" s="648"/>
      <c r="U568" s="648"/>
      <c r="V568" s="648"/>
      <c r="W568" s="648"/>
      <c r="X568" s="648"/>
      <c r="Y568" s="648"/>
      <c r="Z568" s="648"/>
      <c r="AA568" s="650"/>
      <c r="AB568" s="188"/>
      <c r="AC568" s="189"/>
      <c r="AD568" s="190"/>
    </row>
    <row r="569" spans="1:30">
      <c r="A569" s="869"/>
      <c r="B569" s="883"/>
      <c r="C569" s="870"/>
      <c r="D569" s="870"/>
      <c r="E569" s="1870"/>
      <c r="F569" s="25"/>
      <c r="G569" s="649"/>
      <c r="H569" s="649"/>
      <c r="I569" s="649"/>
      <c r="J569" s="649"/>
      <c r="K569" s="649"/>
      <c r="L569" s="649"/>
      <c r="M569" s="649"/>
      <c r="N569" s="648"/>
      <c r="O569" s="648"/>
      <c r="P569" s="648"/>
      <c r="Q569" s="648"/>
      <c r="R569" s="648"/>
      <c r="S569" s="648"/>
      <c r="T569" s="648"/>
      <c r="U569" s="648"/>
      <c r="V569" s="648"/>
      <c r="W569" s="648"/>
      <c r="X569" s="648"/>
      <c r="Y569" s="648"/>
      <c r="Z569" s="648"/>
      <c r="AA569" s="650"/>
      <c r="AB569" s="188"/>
      <c r="AC569" s="189"/>
      <c r="AD569" s="190"/>
    </row>
    <row r="570" spans="1:30">
      <c r="A570" s="869"/>
      <c r="B570" s="883"/>
      <c r="C570" s="870"/>
      <c r="D570" s="870"/>
      <c r="E570" s="1870"/>
      <c r="F570" s="25"/>
      <c r="G570" s="649"/>
      <c r="H570" s="649"/>
      <c r="I570" s="649"/>
      <c r="J570" s="649"/>
      <c r="K570" s="649"/>
      <c r="L570" s="649"/>
      <c r="M570" s="649"/>
      <c r="N570" s="648"/>
      <c r="O570" s="648"/>
      <c r="P570" s="648"/>
      <c r="Q570" s="648"/>
      <c r="R570" s="648"/>
      <c r="S570" s="648"/>
      <c r="T570" s="648"/>
      <c r="U570" s="648"/>
      <c r="V570" s="648"/>
      <c r="W570" s="648"/>
      <c r="X570" s="648"/>
      <c r="Y570" s="648"/>
      <c r="Z570" s="648"/>
      <c r="AA570" s="650"/>
      <c r="AB570" s="188"/>
      <c r="AC570" s="189"/>
      <c r="AD570" s="190"/>
    </row>
    <row r="571" spans="1:30">
      <c r="A571" s="869"/>
      <c r="B571" s="883"/>
      <c r="C571" s="870"/>
      <c r="D571" s="870"/>
      <c r="E571" s="1870"/>
      <c r="F571" s="25"/>
      <c r="G571" s="649"/>
      <c r="H571" s="649"/>
      <c r="I571" s="649"/>
      <c r="J571" s="649"/>
      <c r="K571" s="649"/>
      <c r="L571" s="649"/>
      <c r="M571" s="649"/>
      <c r="N571" s="648"/>
      <c r="O571" s="648"/>
      <c r="P571" s="648"/>
      <c r="Q571" s="648"/>
      <c r="R571" s="648"/>
      <c r="S571" s="648"/>
      <c r="T571" s="648"/>
      <c r="U571" s="648"/>
      <c r="V571" s="648"/>
      <c r="W571" s="648"/>
      <c r="X571" s="648"/>
      <c r="Y571" s="648"/>
      <c r="Z571" s="648"/>
      <c r="AA571" s="650"/>
      <c r="AB571" s="188"/>
      <c r="AC571" s="189"/>
      <c r="AD571" s="190"/>
    </row>
    <row r="572" spans="1:30">
      <c r="A572" s="869"/>
      <c r="B572" s="883"/>
      <c r="C572" s="870"/>
      <c r="D572" s="870"/>
      <c r="E572" s="1870"/>
      <c r="F572" s="25"/>
      <c r="G572" s="649"/>
      <c r="H572" s="649"/>
      <c r="I572" s="649"/>
      <c r="J572" s="649"/>
      <c r="K572" s="649"/>
      <c r="L572" s="649"/>
      <c r="M572" s="649"/>
      <c r="N572" s="648"/>
      <c r="O572" s="648"/>
      <c r="P572" s="648"/>
      <c r="Q572" s="648"/>
      <c r="R572" s="648"/>
      <c r="S572" s="648"/>
      <c r="T572" s="648"/>
      <c r="U572" s="648"/>
      <c r="V572" s="648"/>
      <c r="W572" s="648"/>
      <c r="X572" s="648"/>
      <c r="Y572" s="648"/>
      <c r="Z572" s="648"/>
      <c r="AA572" s="650"/>
      <c r="AB572" s="188"/>
      <c r="AC572" s="189"/>
      <c r="AD572" s="190"/>
    </row>
    <row r="573" spans="1:30">
      <c r="A573" s="869"/>
      <c r="B573" s="883"/>
      <c r="C573" s="870"/>
      <c r="D573" s="870"/>
      <c r="E573" s="1870"/>
      <c r="F573" s="25"/>
      <c r="G573" s="649"/>
      <c r="H573" s="649"/>
      <c r="I573" s="649"/>
      <c r="J573" s="649"/>
      <c r="K573" s="649"/>
      <c r="L573" s="649"/>
      <c r="M573" s="649"/>
      <c r="N573" s="648"/>
      <c r="O573" s="648"/>
      <c r="P573" s="648"/>
      <c r="Q573" s="648"/>
      <c r="R573" s="648"/>
      <c r="S573" s="648"/>
      <c r="T573" s="648"/>
      <c r="U573" s="648"/>
      <c r="V573" s="648"/>
      <c r="W573" s="648"/>
      <c r="X573" s="648"/>
      <c r="Y573" s="648"/>
      <c r="Z573" s="648"/>
      <c r="AA573" s="650"/>
      <c r="AB573" s="188"/>
      <c r="AC573" s="189"/>
      <c r="AD573" s="190"/>
    </row>
    <row r="574" spans="1:30">
      <c r="A574" s="869"/>
      <c r="B574" s="883"/>
      <c r="C574" s="870"/>
      <c r="D574" s="870"/>
      <c r="E574" s="1870"/>
      <c r="F574" s="25"/>
      <c r="G574" s="649"/>
      <c r="H574" s="649"/>
      <c r="I574" s="649"/>
      <c r="J574" s="649"/>
      <c r="K574" s="649"/>
      <c r="L574" s="649"/>
      <c r="M574" s="649"/>
      <c r="N574" s="648"/>
      <c r="O574" s="648"/>
      <c r="P574" s="648"/>
      <c r="Q574" s="648"/>
      <c r="R574" s="648"/>
      <c r="S574" s="648"/>
      <c r="T574" s="648"/>
      <c r="U574" s="648"/>
      <c r="V574" s="648"/>
      <c r="W574" s="648"/>
      <c r="X574" s="648"/>
      <c r="Y574" s="648"/>
      <c r="Z574" s="648"/>
      <c r="AA574" s="650"/>
      <c r="AB574" s="188"/>
      <c r="AC574" s="189"/>
      <c r="AD574" s="190"/>
    </row>
    <row r="575" spans="1:30">
      <c r="A575" s="869"/>
      <c r="B575" s="883"/>
      <c r="C575" s="870"/>
      <c r="D575" s="870"/>
      <c r="E575" s="1870"/>
      <c r="F575" s="25"/>
      <c r="G575" s="649"/>
      <c r="H575" s="649"/>
      <c r="I575" s="649"/>
      <c r="J575" s="649"/>
      <c r="K575" s="649"/>
      <c r="L575" s="649"/>
      <c r="M575" s="649"/>
      <c r="N575" s="648"/>
      <c r="O575" s="648"/>
      <c r="P575" s="648"/>
      <c r="Q575" s="648"/>
      <c r="R575" s="648"/>
      <c r="S575" s="648"/>
      <c r="T575" s="648"/>
      <c r="U575" s="648"/>
      <c r="V575" s="648"/>
      <c r="W575" s="648"/>
      <c r="X575" s="648"/>
      <c r="Y575" s="648"/>
      <c r="Z575" s="648"/>
      <c r="AA575" s="650"/>
      <c r="AB575" s="188"/>
      <c r="AC575" s="189"/>
      <c r="AD575" s="190"/>
    </row>
    <row r="576" spans="1:30">
      <c r="A576" s="869"/>
      <c r="B576" s="883"/>
      <c r="C576" s="870"/>
      <c r="D576" s="870"/>
      <c r="E576" s="1870"/>
      <c r="F576" s="25"/>
      <c r="G576" s="649"/>
      <c r="H576" s="649"/>
      <c r="I576" s="649"/>
      <c r="J576" s="649"/>
      <c r="K576" s="649"/>
      <c r="L576" s="649"/>
      <c r="M576" s="649"/>
      <c r="N576" s="648"/>
      <c r="O576" s="648"/>
      <c r="P576" s="648"/>
      <c r="Q576" s="648"/>
      <c r="R576" s="648"/>
      <c r="S576" s="648"/>
      <c r="T576" s="648"/>
      <c r="U576" s="648"/>
      <c r="V576" s="648"/>
      <c r="W576" s="648"/>
      <c r="X576" s="648"/>
      <c r="Y576" s="648"/>
      <c r="Z576" s="648"/>
      <c r="AA576" s="650"/>
      <c r="AB576" s="188"/>
      <c r="AC576" s="189"/>
      <c r="AD576" s="190"/>
    </row>
    <row r="577" spans="1:30">
      <c r="A577" s="869"/>
      <c r="B577" s="883"/>
      <c r="C577" s="870"/>
      <c r="D577" s="870"/>
      <c r="E577" s="1870"/>
      <c r="F577" s="25"/>
      <c r="G577" s="555"/>
      <c r="H577" s="555"/>
      <c r="I577" s="555"/>
      <c r="J577" s="555"/>
      <c r="K577" s="555"/>
      <c r="L577" s="555"/>
      <c r="M577" s="555"/>
      <c r="N577" s="555"/>
      <c r="O577" s="555"/>
      <c r="P577" s="555"/>
      <c r="Q577" s="555"/>
      <c r="R577" s="555"/>
      <c r="S577" s="555"/>
      <c r="T577" s="555"/>
      <c r="U577" s="555"/>
      <c r="V577" s="555"/>
      <c r="W577" s="555"/>
      <c r="X577" s="555"/>
      <c r="Y577" s="555"/>
      <c r="Z577" s="555"/>
      <c r="AA577" s="538"/>
      <c r="AB577" s="188"/>
      <c r="AC577" s="189"/>
      <c r="AD577" s="190"/>
    </row>
    <row r="578" spans="1:30" s="899" customFormat="1">
      <c r="A578" s="895"/>
      <c r="B578" s="902"/>
      <c r="C578" s="894"/>
      <c r="D578" s="894"/>
      <c r="E578" s="1870"/>
      <c r="F578" s="25"/>
      <c r="G578" s="903"/>
      <c r="H578" s="903"/>
      <c r="I578" s="903"/>
      <c r="J578" s="903"/>
      <c r="K578" s="903"/>
      <c r="L578" s="903"/>
      <c r="M578" s="903"/>
      <c r="N578" s="903"/>
      <c r="O578" s="903"/>
      <c r="P578" s="903"/>
      <c r="Q578" s="903"/>
      <c r="R578" s="903"/>
      <c r="S578" s="903"/>
      <c r="T578" s="903"/>
      <c r="U578" s="903"/>
      <c r="V578" s="903"/>
      <c r="W578" s="903"/>
      <c r="X578" s="903"/>
      <c r="Y578" s="903"/>
      <c r="Z578" s="903"/>
      <c r="AA578" s="900"/>
      <c r="AB578" s="188"/>
      <c r="AC578" s="189"/>
      <c r="AD578" s="190"/>
    </row>
    <row r="579" spans="1:30">
      <c r="A579" s="869"/>
      <c r="B579" s="883"/>
      <c r="C579" s="870"/>
      <c r="D579" s="870"/>
      <c r="E579" s="1870"/>
      <c r="F579" s="25"/>
      <c r="AA579" s="538"/>
      <c r="AB579" s="188"/>
      <c r="AC579" s="189"/>
      <c r="AD579" s="190"/>
    </row>
    <row r="580" spans="1:30">
      <c r="A580" s="877"/>
      <c r="B580" s="884"/>
      <c r="C580" s="871"/>
      <c r="D580" s="871"/>
      <c r="E580" s="877"/>
      <c r="F580" s="66"/>
      <c r="G580" s="169"/>
      <c r="H580" s="169"/>
      <c r="I580" s="169"/>
      <c r="J580" s="169"/>
      <c r="K580" s="169"/>
      <c r="L580" s="169"/>
      <c r="M580" s="169"/>
      <c r="N580" s="169"/>
      <c r="O580" s="169"/>
      <c r="P580" s="169"/>
      <c r="Q580" s="169"/>
      <c r="R580" s="169"/>
      <c r="S580" s="169"/>
      <c r="T580" s="169"/>
      <c r="U580" s="169"/>
      <c r="V580" s="169"/>
      <c r="W580" s="169"/>
      <c r="X580" s="169"/>
      <c r="Y580" s="169"/>
      <c r="Z580" s="169"/>
      <c r="AA580" s="34"/>
      <c r="AB580" s="170"/>
      <c r="AC580" s="171"/>
      <c r="AD580" s="172"/>
    </row>
    <row r="581" spans="1:30" ht="6.75" customHeight="1">
      <c r="A581" s="869"/>
      <c r="B581" s="883"/>
      <c r="C581" s="870"/>
      <c r="D581" s="870"/>
      <c r="E581" s="869"/>
      <c r="F581" s="25"/>
      <c r="G581" s="710"/>
      <c r="H581" s="710"/>
      <c r="I581" s="710"/>
      <c r="J581" s="710"/>
      <c r="K581" s="710"/>
      <c r="L581" s="710"/>
      <c r="M581" s="710"/>
      <c r="N581" s="710"/>
      <c r="O581" s="710"/>
      <c r="P581" s="710"/>
      <c r="Q581" s="710"/>
      <c r="R581" s="710"/>
      <c r="S581" s="710"/>
      <c r="T581" s="710"/>
      <c r="U581" s="710"/>
      <c r="V581" s="710"/>
      <c r="W581" s="710"/>
      <c r="X581" s="710"/>
      <c r="Y581" s="710"/>
      <c r="Z581" s="710"/>
      <c r="AA581" s="697"/>
      <c r="AB581" s="166"/>
      <c r="AC581" s="167"/>
      <c r="AD581" s="168"/>
    </row>
    <row r="582" spans="1:30">
      <c r="A582" s="869"/>
      <c r="B582" s="883"/>
      <c r="C582" s="870"/>
      <c r="D582" s="870"/>
      <c r="E582" s="1870" t="s">
        <v>946</v>
      </c>
      <c r="F582" s="25"/>
      <c r="G582" s="696"/>
      <c r="H582" s="696"/>
      <c r="I582" s="696"/>
      <c r="J582" s="696"/>
      <c r="K582" s="696"/>
      <c r="L582" s="696"/>
      <c r="M582" s="696"/>
      <c r="N582" s="696"/>
      <c r="O582" s="696"/>
      <c r="P582" s="696"/>
      <c r="Q582" s="696"/>
      <c r="R582" s="696"/>
      <c r="S582" s="696"/>
      <c r="T582" s="696"/>
      <c r="U582" s="696"/>
      <c r="V582" s="696"/>
      <c r="W582" s="696"/>
      <c r="X582" s="696"/>
      <c r="Y582" s="696"/>
      <c r="Z582" s="696"/>
      <c r="AA582" s="697"/>
      <c r="AB582" s="188"/>
      <c r="AC582" s="189"/>
      <c r="AD582" s="190"/>
    </row>
    <row r="583" spans="1:30">
      <c r="A583" s="869"/>
      <c r="B583" s="883"/>
      <c r="C583" s="870"/>
      <c r="D583" s="870"/>
      <c r="E583" s="1870"/>
      <c r="F583" s="25"/>
      <c r="G583" s="696"/>
      <c r="H583" s="696"/>
      <c r="I583" s="696"/>
      <c r="J583" s="696"/>
      <c r="K583" s="696"/>
      <c r="L583" s="696"/>
      <c r="M583" s="696"/>
      <c r="N583" s="696"/>
      <c r="O583" s="696"/>
      <c r="P583" s="696"/>
      <c r="Q583" s="696"/>
      <c r="R583" s="696"/>
      <c r="S583" s="696"/>
      <c r="T583" s="696"/>
      <c r="U583" s="696"/>
      <c r="V583" s="696"/>
      <c r="W583" s="696"/>
      <c r="X583" s="696"/>
      <c r="Y583" s="696"/>
      <c r="Z583" s="696"/>
      <c r="AA583" s="697"/>
      <c r="AB583" s="188"/>
      <c r="AC583" s="189"/>
      <c r="AD583" s="190"/>
    </row>
    <row r="584" spans="1:30">
      <c r="A584" s="869"/>
      <c r="B584" s="883"/>
      <c r="C584" s="870"/>
      <c r="D584" s="870"/>
      <c r="E584" s="1870"/>
      <c r="F584" s="25"/>
      <c r="G584" s="696"/>
      <c r="H584" s="696"/>
      <c r="I584" s="696"/>
      <c r="J584" s="696"/>
      <c r="K584" s="696"/>
      <c r="L584" s="696"/>
      <c r="M584" s="696"/>
      <c r="N584" s="696"/>
      <c r="O584" s="696"/>
      <c r="P584" s="696"/>
      <c r="Q584" s="696"/>
      <c r="R584" s="696"/>
      <c r="S584" s="696"/>
      <c r="T584" s="696"/>
      <c r="U584" s="696"/>
      <c r="V584" s="696"/>
      <c r="W584" s="696"/>
      <c r="X584" s="696"/>
      <c r="Y584" s="696"/>
      <c r="Z584" s="696"/>
      <c r="AA584" s="697"/>
      <c r="AB584" s="188"/>
      <c r="AC584" s="189"/>
      <c r="AD584" s="190"/>
    </row>
    <row r="585" spans="1:30">
      <c r="A585" s="869"/>
      <c r="B585" s="883"/>
      <c r="C585" s="870"/>
      <c r="D585" s="870"/>
      <c r="E585" s="1870"/>
      <c r="F585" s="25"/>
      <c r="G585" s="696"/>
      <c r="H585" s="696"/>
      <c r="I585" s="696"/>
      <c r="J585" s="696"/>
      <c r="K585" s="696"/>
      <c r="L585" s="696"/>
      <c r="M585" s="696"/>
      <c r="N585" s="696"/>
      <c r="O585" s="696"/>
      <c r="P585" s="696"/>
      <c r="Q585" s="696"/>
      <c r="R585" s="696"/>
      <c r="S585" s="696"/>
      <c r="T585" s="696"/>
      <c r="U585" s="696"/>
      <c r="V585" s="696"/>
      <c r="W585" s="696"/>
      <c r="X585" s="696"/>
      <c r="Y585" s="696"/>
      <c r="Z585" s="696"/>
      <c r="AA585" s="697"/>
      <c r="AB585" s="188"/>
      <c r="AC585" s="189"/>
      <c r="AD585" s="190"/>
    </row>
    <row r="586" spans="1:30">
      <c r="A586" s="869"/>
      <c r="B586" s="883"/>
      <c r="C586" s="870"/>
      <c r="D586" s="870"/>
      <c r="E586" s="1870" t="s">
        <v>1362</v>
      </c>
      <c r="F586" s="25"/>
      <c r="G586" s="696"/>
      <c r="H586" s="696"/>
      <c r="I586" s="696"/>
      <c r="J586" s="696"/>
      <c r="K586" s="696"/>
      <c r="L586" s="696"/>
      <c r="M586" s="696"/>
      <c r="N586" s="696"/>
      <c r="O586" s="696"/>
      <c r="P586" s="696"/>
      <c r="Q586" s="696"/>
      <c r="R586" s="696"/>
      <c r="S586" s="696"/>
      <c r="T586" s="696"/>
      <c r="U586" s="696"/>
      <c r="V586" s="696"/>
      <c r="W586" s="696"/>
      <c r="X586" s="696"/>
      <c r="Y586" s="696"/>
      <c r="Z586" s="696"/>
      <c r="AA586" s="697"/>
      <c r="AB586" s="188"/>
      <c r="AC586" s="189"/>
      <c r="AD586" s="190"/>
    </row>
    <row r="587" spans="1:30">
      <c r="A587" s="869"/>
      <c r="B587" s="883"/>
      <c r="C587" s="870"/>
      <c r="D587" s="870"/>
      <c r="E587" s="1870"/>
      <c r="F587" s="25"/>
      <c r="G587" s="696"/>
      <c r="H587" s="696"/>
      <c r="I587" s="696"/>
      <c r="J587" s="696"/>
      <c r="K587" s="696"/>
      <c r="L587" s="696"/>
      <c r="M587" s="696"/>
      <c r="N587" s="696"/>
      <c r="O587" s="696"/>
      <c r="P587" s="696"/>
      <c r="Q587" s="696"/>
      <c r="R587" s="696"/>
      <c r="S587" s="696"/>
      <c r="T587" s="696"/>
      <c r="U587" s="696"/>
      <c r="V587" s="696"/>
      <c r="W587" s="696"/>
      <c r="X587" s="696"/>
      <c r="Y587" s="696"/>
      <c r="Z587" s="696"/>
      <c r="AA587" s="697"/>
      <c r="AB587" s="188"/>
      <c r="AC587" s="189"/>
      <c r="AD587" s="190"/>
    </row>
    <row r="588" spans="1:30">
      <c r="A588" s="869"/>
      <c r="B588" s="883"/>
      <c r="C588" s="870"/>
      <c r="D588" s="870"/>
      <c r="E588" s="1870"/>
      <c r="F588" s="25"/>
      <c r="G588" s="696"/>
      <c r="H588" s="696"/>
      <c r="I588" s="696"/>
      <c r="J588" s="696"/>
      <c r="K588" s="696"/>
      <c r="L588" s="696"/>
      <c r="M588" s="696"/>
      <c r="N588" s="696"/>
      <c r="O588" s="696"/>
      <c r="P588" s="696"/>
      <c r="Q588" s="696"/>
      <c r="R588" s="696"/>
      <c r="S588" s="696"/>
      <c r="T588" s="696"/>
      <c r="U588" s="696"/>
      <c r="V588" s="696"/>
      <c r="W588" s="696"/>
      <c r="X588" s="696"/>
      <c r="Y588" s="696"/>
      <c r="Z588" s="696"/>
      <c r="AA588" s="697"/>
      <c r="AB588" s="188"/>
      <c r="AC588" s="189"/>
      <c r="AD588" s="190"/>
    </row>
    <row r="589" spans="1:30">
      <c r="A589" s="869"/>
      <c r="B589" s="883"/>
      <c r="C589" s="870"/>
      <c r="D589" s="870"/>
      <c r="E589" s="1870"/>
      <c r="F589" s="25"/>
      <c r="G589" s="696"/>
      <c r="H589" s="696"/>
      <c r="I589" s="696"/>
      <c r="J589" s="696"/>
      <c r="K589" s="696"/>
      <c r="L589" s="696"/>
      <c r="M589" s="696"/>
      <c r="N589" s="696"/>
      <c r="O589" s="696"/>
      <c r="P589" s="696"/>
      <c r="Q589" s="696"/>
      <c r="R589" s="696"/>
      <c r="S589" s="696"/>
      <c r="T589" s="696"/>
      <c r="U589" s="696"/>
      <c r="V589" s="696"/>
      <c r="W589" s="696"/>
      <c r="X589" s="696"/>
      <c r="Y589" s="696"/>
      <c r="Z589" s="696"/>
      <c r="AA589" s="697"/>
      <c r="AB589" s="188"/>
      <c r="AC589" s="189"/>
      <c r="AD589" s="190"/>
    </row>
    <row r="590" spans="1:30">
      <c r="A590" s="869"/>
      <c r="B590" s="883"/>
      <c r="C590" s="870"/>
      <c r="D590" s="870"/>
      <c r="E590" s="1870"/>
      <c r="F590" s="25"/>
      <c r="G590" s="696"/>
      <c r="H590" s="696"/>
      <c r="I590" s="696"/>
      <c r="J590" s="696"/>
      <c r="K590" s="696"/>
      <c r="L590" s="696"/>
      <c r="M590" s="696"/>
      <c r="N590" s="696"/>
      <c r="O590" s="696"/>
      <c r="P590" s="696"/>
      <c r="Q590" s="696"/>
      <c r="R590" s="696"/>
      <c r="S590" s="696"/>
      <c r="T590" s="696"/>
      <c r="U590" s="696"/>
      <c r="V590" s="696"/>
      <c r="W590" s="696"/>
      <c r="X590" s="696"/>
      <c r="Y590" s="696"/>
      <c r="Z590" s="696"/>
      <c r="AA590" s="697"/>
      <c r="AB590" s="188"/>
      <c r="AC590" s="189"/>
      <c r="AD590" s="190"/>
    </row>
    <row r="591" spans="1:30">
      <c r="A591" s="869"/>
      <c r="B591" s="883"/>
      <c r="C591" s="870"/>
      <c r="D591" s="870"/>
      <c r="E591" s="1870"/>
      <c r="F591" s="25"/>
      <c r="G591" s="696"/>
      <c r="H591" s="696"/>
      <c r="I591" s="696"/>
      <c r="J591" s="696"/>
      <c r="K591" s="696"/>
      <c r="L591" s="696"/>
      <c r="M591" s="696"/>
      <c r="N591" s="696"/>
      <c r="O591" s="696"/>
      <c r="P591" s="696"/>
      <c r="Q591" s="696"/>
      <c r="R591" s="696"/>
      <c r="S591" s="696"/>
      <c r="T591" s="696"/>
      <c r="U591" s="696"/>
      <c r="V591" s="696"/>
      <c r="W591" s="696"/>
      <c r="X591" s="696"/>
      <c r="Y591" s="696"/>
      <c r="Z591" s="696"/>
      <c r="AA591" s="697"/>
      <c r="AB591" s="188"/>
      <c r="AC591" s="189"/>
      <c r="AD591" s="190"/>
    </row>
    <row r="592" spans="1:30">
      <c r="A592" s="869"/>
      <c r="B592" s="883"/>
      <c r="C592" s="870"/>
      <c r="D592" s="870"/>
      <c r="E592" s="1870"/>
      <c r="F592" s="25"/>
      <c r="G592" s="696"/>
      <c r="H592" s="696"/>
      <c r="I592" s="696"/>
      <c r="J592" s="696"/>
      <c r="K592" s="696"/>
      <c r="L592" s="696"/>
      <c r="M592" s="696"/>
      <c r="N592" s="696"/>
      <c r="O592" s="696"/>
      <c r="P592" s="696"/>
      <c r="Q592" s="696"/>
      <c r="R592" s="696"/>
      <c r="S592" s="696"/>
      <c r="T592" s="696"/>
      <c r="U592" s="696"/>
      <c r="V592" s="696"/>
      <c r="W592" s="696"/>
      <c r="X592" s="696"/>
      <c r="Y592" s="696"/>
      <c r="Z592" s="696"/>
      <c r="AA592" s="697"/>
      <c r="AB592" s="188"/>
      <c r="AC592" s="189"/>
      <c r="AD592" s="190"/>
    </row>
    <row r="593" spans="1:30">
      <c r="A593" s="869"/>
      <c r="B593" s="883"/>
      <c r="C593" s="870"/>
      <c r="D593" s="870"/>
      <c r="E593" s="1870"/>
      <c r="F593" s="25"/>
      <c r="G593" s="696"/>
      <c r="H593" s="696"/>
      <c r="I593" s="696"/>
      <c r="J593" s="696"/>
      <c r="K593" s="696"/>
      <c r="L593" s="696"/>
      <c r="M593" s="696"/>
      <c r="N593" s="696"/>
      <c r="O593" s="696"/>
      <c r="P593" s="696"/>
      <c r="Q593" s="696"/>
      <c r="R593" s="696"/>
      <c r="S593" s="696"/>
      <c r="T593" s="696"/>
      <c r="U593" s="696"/>
      <c r="V593" s="696"/>
      <c r="W593" s="696"/>
      <c r="X593" s="696"/>
      <c r="Y593" s="696"/>
      <c r="Z593" s="696"/>
      <c r="AA593" s="697"/>
      <c r="AB593" s="188"/>
      <c r="AC593" s="189"/>
      <c r="AD593" s="190"/>
    </row>
    <row r="594" spans="1:30">
      <c r="A594" s="869"/>
      <c r="B594" s="883"/>
      <c r="C594" s="870"/>
      <c r="D594" s="870"/>
      <c r="E594" s="1870"/>
      <c r="F594" s="25"/>
      <c r="G594" s="696"/>
      <c r="H594" s="696"/>
      <c r="I594" s="696"/>
      <c r="J594" s="696"/>
      <c r="K594" s="696"/>
      <c r="L594" s="696"/>
      <c r="M594" s="696"/>
      <c r="N594" s="696"/>
      <c r="O594" s="696"/>
      <c r="P594" s="696"/>
      <c r="Q594" s="696"/>
      <c r="R594" s="696"/>
      <c r="S594" s="696"/>
      <c r="T594" s="696"/>
      <c r="U594" s="696"/>
      <c r="V594" s="696"/>
      <c r="W594" s="696"/>
      <c r="X594" s="696"/>
      <c r="Y594" s="696"/>
      <c r="Z594" s="696"/>
      <c r="AA594" s="697"/>
      <c r="AB594" s="188"/>
      <c r="AC594" s="189"/>
      <c r="AD594" s="190"/>
    </row>
    <row r="595" spans="1:30">
      <c r="A595" s="869"/>
      <c r="B595" s="883"/>
      <c r="C595" s="870"/>
      <c r="D595" s="870"/>
      <c r="E595" s="1870"/>
      <c r="F595" s="25"/>
      <c r="G595" s="696"/>
      <c r="H595" s="696"/>
      <c r="I595" s="696"/>
      <c r="J595" s="696"/>
      <c r="K595" s="696"/>
      <c r="L595" s="696"/>
      <c r="M595" s="696"/>
      <c r="N595" s="696"/>
      <c r="O595" s="696"/>
      <c r="P595" s="696"/>
      <c r="Q595" s="696"/>
      <c r="R595" s="696"/>
      <c r="S595" s="696"/>
      <c r="T595" s="696"/>
      <c r="U595" s="696"/>
      <c r="V595" s="696"/>
      <c r="W595" s="696"/>
      <c r="X595" s="696"/>
      <c r="Y595" s="696"/>
      <c r="Z595" s="696"/>
      <c r="AA595" s="697"/>
      <c r="AB595" s="188"/>
      <c r="AC595" s="189"/>
      <c r="AD595" s="190"/>
    </row>
    <row r="596" spans="1:30" ht="10.5" customHeight="1">
      <c r="A596" s="869"/>
      <c r="B596" s="883"/>
      <c r="C596" s="870"/>
      <c r="D596" s="870"/>
      <c r="E596" s="1870"/>
      <c r="F596" s="25"/>
      <c r="G596" s="696"/>
      <c r="H596" s="696"/>
      <c r="I596" s="696"/>
      <c r="J596" s="696"/>
      <c r="K596" s="696"/>
      <c r="L596" s="696"/>
      <c r="M596" s="696"/>
      <c r="N596" s="696"/>
      <c r="O596" s="696"/>
      <c r="P596" s="696"/>
      <c r="Q596" s="696"/>
      <c r="R596" s="696"/>
      <c r="S596" s="696"/>
      <c r="T596" s="696"/>
      <c r="U596" s="696"/>
      <c r="V596" s="696"/>
      <c r="W596" s="696"/>
      <c r="X596" s="696"/>
      <c r="Y596" s="696"/>
      <c r="Z596" s="696"/>
      <c r="AA596" s="697"/>
      <c r="AB596" s="188"/>
      <c r="AC596" s="189"/>
      <c r="AD596" s="190"/>
    </row>
    <row r="597" spans="1:30" s="696" customFormat="1" ht="17.25" customHeight="1">
      <c r="A597" s="869"/>
      <c r="B597" s="883"/>
      <c r="C597" s="870"/>
      <c r="D597" s="870"/>
      <c r="E597" s="869"/>
      <c r="F597" s="25"/>
      <c r="G597" s="863"/>
      <c r="H597" s="863"/>
      <c r="I597" s="863"/>
      <c r="J597" s="863"/>
      <c r="K597" s="863"/>
      <c r="L597" s="863"/>
      <c r="M597" s="863"/>
      <c r="N597" s="863"/>
      <c r="O597" s="863"/>
      <c r="P597" s="863"/>
      <c r="Q597" s="863"/>
      <c r="R597" s="863"/>
      <c r="S597" s="863"/>
      <c r="T597" s="863"/>
      <c r="U597" s="863"/>
      <c r="V597" s="863"/>
      <c r="W597" s="863"/>
      <c r="X597" s="863"/>
      <c r="Y597" s="863"/>
      <c r="Z597" s="863"/>
      <c r="AA597" s="864"/>
      <c r="AB597" s="188"/>
      <c r="AC597" s="189"/>
      <c r="AD597" s="190"/>
    </row>
    <row r="598" spans="1:30">
      <c r="A598" s="869"/>
      <c r="B598" s="883"/>
      <c r="C598" s="870"/>
      <c r="D598" s="870"/>
      <c r="E598" s="1870" t="s">
        <v>947</v>
      </c>
      <c r="F598" s="25"/>
      <c r="G598" s="863"/>
      <c r="H598" s="863"/>
      <c r="I598" s="863"/>
      <c r="J598" s="863"/>
      <c r="K598" s="863"/>
      <c r="L598" s="863"/>
      <c r="M598" s="863"/>
      <c r="N598" s="863"/>
      <c r="O598" s="863"/>
      <c r="P598" s="863"/>
      <c r="Q598" s="863"/>
      <c r="R598" s="863"/>
      <c r="S598" s="863"/>
      <c r="T598" s="863"/>
      <c r="U598" s="863"/>
      <c r="V598" s="863"/>
      <c r="W598" s="863"/>
      <c r="X598" s="863"/>
      <c r="Y598" s="863"/>
      <c r="Z598" s="863"/>
      <c r="AA598" s="864"/>
      <c r="AB598" s="188"/>
      <c r="AC598" s="189"/>
      <c r="AD598" s="190"/>
    </row>
    <row r="599" spans="1:30" ht="13.5" customHeight="1">
      <c r="A599" s="869"/>
      <c r="B599" s="883"/>
      <c r="C599" s="870"/>
      <c r="D599" s="870"/>
      <c r="E599" s="1870"/>
      <c r="F599" s="25"/>
      <c r="G599" s="863"/>
      <c r="H599" s="863"/>
      <c r="I599" s="863"/>
      <c r="J599" s="863"/>
      <c r="K599" s="863"/>
      <c r="L599" s="863"/>
      <c r="M599" s="863"/>
      <c r="N599" s="863"/>
      <c r="O599" s="863"/>
      <c r="P599" s="863"/>
      <c r="Q599" s="863"/>
      <c r="R599" s="863"/>
      <c r="S599" s="863"/>
      <c r="T599" s="863"/>
      <c r="U599" s="863"/>
      <c r="V599" s="863"/>
      <c r="W599" s="863"/>
      <c r="X599" s="863"/>
      <c r="Y599" s="863"/>
      <c r="Z599" s="863"/>
      <c r="AA599" s="864"/>
      <c r="AB599" s="188"/>
      <c r="AC599" s="189"/>
      <c r="AD599" s="190"/>
    </row>
    <row r="600" spans="1:30">
      <c r="A600" s="869"/>
      <c r="B600" s="883"/>
      <c r="C600" s="870"/>
      <c r="D600" s="870"/>
      <c r="E600" s="1870"/>
      <c r="F600" s="25"/>
      <c r="G600" s="863"/>
      <c r="H600" s="863"/>
      <c r="I600" s="863"/>
      <c r="J600" s="863"/>
      <c r="K600" s="863"/>
      <c r="L600" s="863"/>
      <c r="M600" s="863"/>
      <c r="N600" s="863"/>
      <c r="O600" s="863"/>
      <c r="P600" s="863"/>
      <c r="Q600" s="863"/>
      <c r="R600" s="863"/>
      <c r="S600" s="863"/>
      <c r="T600" s="863"/>
      <c r="U600" s="863"/>
      <c r="V600" s="863"/>
      <c r="W600" s="863"/>
      <c r="X600" s="863"/>
      <c r="Y600" s="863"/>
      <c r="Z600" s="863"/>
      <c r="AA600" s="864"/>
      <c r="AB600" s="188"/>
      <c r="AC600" s="189"/>
      <c r="AD600" s="190"/>
    </row>
    <row r="601" spans="1:30">
      <c r="A601" s="869"/>
      <c r="B601" s="883"/>
      <c r="C601" s="870"/>
      <c r="D601" s="870"/>
      <c r="E601" s="1870"/>
      <c r="F601" s="25"/>
      <c r="G601" s="863"/>
      <c r="H601" s="863"/>
      <c r="I601" s="863"/>
      <c r="J601" s="863"/>
      <c r="K601" s="863"/>
      <c r="L601" s="863"/>
      <c r="M601" s="863"/>
      <c r="N601" s="863"/>
      <c r="O601" s="863"/>
      <c r="P601" s="863"/>
      <c r="Q601" s="863"/>
      <c r="R601" s="863"/>
      <c r="S601" s="863"/>
      <c r="T601" s="863"/>
      <c r="U601" s="863"/>
      <c r="V601" s="863"/>
      <c r="W601" s="863"/>
      <c r="X601" s="863"/>
      <c r="Y601" s="863"/>
      <c r="Z601" s="863"/>
      <c r="AA601" s="864"/>
      <c r="AB601" s="188"/>
      <c r="AC601" s="189"/>
      <c r="AD601" s="190"/>
    </row>
    <row r="602" spans="1:30">
      <c r="A602" s="869"/>
      <c r="B602" s="883"/>
      <c r="C602" s="870"/>
      <c r="D602" s="870"/>
      <c r="E602" s="1870"/>
      <c r="F602" s="25"/>
      <c r="G602" s="863"/>
      <c r="H602" s="863"/>
      <c r="I602" s="863"/>
      <c r="J602" s="863"/>
      <c r="K602" s="863"/>
      <c r="L602" s="863"/>
      <c r="M602" s="863"/>
      <c r="N602" s="863"/>
      <c r="O602" s="863"/>
      <c r="P602" s="863"/>
      <c r="Q602" s="863"/>
      <c r="R602" s="863"/>
      <c r="S602" s="863"/>
      <c r="T602" s="863"/>
      <c r="U602" s="863"/>
      <c r="V602" s="863"/>
      <c r="W602" s="863"/>
      <c r="X602" s="863"/>
      <c r="Y602" s="863"/>
      <c r="Z602" s="863"/>
      <c r="AA602" s="864"/>
      <c r="AB602" s="188"/>
      <c r="AC602" s="189"/>
      <c r="AD602" s="190"/>
    </row>
    <row r="603" spans="1:30">
      <c r="A603" s="869"/>
      <c r="B603" s="883"/>
      <c r="C603" s="870"/>
      <c r="D603" s="870"/>
      <c r="E603" s="1870"/>
      <c r="F603" s="25"/>
      <c r="G603" s="863"/>
      <c r="H603" s="863"/>
      <c r="I603" s="863"/>
      <c r="J603" s="863"/>
      <c r="K603" s="863"/>
      <c r="L603" s="863"/>
      <c r="M603" s="863"/>
      <c r="N603" s="863"/>
      <c r="O603" s="863"/>
      <c r="P603" s="863"/>
      <c r="Q603" s="863"/>
      <c r="R603" s="863"/>
      <c r="S603" s="863"/>
      <c r="T603" s="863"/>
      <c r="U603" s="863"/>
      <c r="V603" s="863"/>
      <c r="W603" s="863"/>
      <c r="X603" s="863"/>
      <c r="Y603" s="863"/>
      <c r="Z603" s="863"/>
      <c r="AA603" s="864"/>
      <c r="AB603" s="188"/>
      <c r="AC603" s="189"/>
      <c r="AD603" s="190"/>
    </row>
    <row r="604" spans="1:30">
      <c r="A604" s="869"/>
      <c r="B604" s="883"/>
      <c r="C604" s="870"/>
      <c r="D604" s="870"/>
      <c r="E604" s="1870"/>
      <c r="F604" s="25"/>
      <c r="G604" s="863"/>
      <c r="H604" s="863"/>
      <c r="I604" s="863"/>
      <c r="J604" s="863"/>
      <c r="K604" s="863"/>
      <c r="L604" s="863"/>
      <c r="M604" s="863"/>
      <c r="N604" s="863"/>
      <c r="O604" s="863"/>
      <c r="P604" s="863"/>
      <c r="Q604" s="863"/>
      <c r="R604" s="863"/>
      <c r="S604" s="863"/>
      <c r="T604" s="863"/>
      <c r="U604" s="863"/>
      <c r="V604" s="863"/>
      <c r="W604" s="863"/>
      <c r="X604" s="863"/>
      <c r="Y604" s="863"/>
      <c r="Z604" s="863"/>
      <c r="AA604" s="864"/>
      <c r="AB604" s="188"/>
      <c r="AC604" s="189"/>
      <c r="AD604" s="190"/>
    </row>
    <row r="605" spans="1:30">
      <c r="A605" s="869"/>
      <c r="B605" s="883"/>
      <c r="C605" s="870"/>
      <c r="D605" s="870"/>
      <c r="E605" s="1870"/>
      <c r="F605" s="25"/>
      <c r="G605" s="863"/>
      <c r="H605" s="863"/>
      <c r="I605" s="863"/>
      <c r="J605" s="863"/>
      <c r="K605" s="863"/>
      <c r="L605" s="863"/>
      <c r="M605" s="863"/>
      <c r="N605" s="863"/>
      <c r="O605" s="863"/>
      <c r="P605" s="863"/>
      <c r="Q605" s="863"/>
      <c r="R605" s="863"/>
      <c r="S605" s="863"/>
      <c r="T605" s="863"/>
      <c r="U605" s="863"/>
      <c r="V605" s="863"/>
      <c r="W605" s="863"/>
      <c r="X605" s="863"/>
      <c r="Y605" s="863"/>
      <c r="Z605" s="863"/>
      <c r="AA605" s="864"/>
      <c r="AB605" s="188"/>
      <c r="AC605" s="189"/>
      <c r="AD605" s="190"/>
    </row>
    <row r="606" spans="1:30">
      <c r="A606" s="869"/>
      <c r="B606" s="883"/>
      <c r="C606" s="870"/>
      <c r="D606" s="870"/>
      <c r="E606" s="1870"/>
      <c r="F606" s="25"/>
      <c r="G606" s="863"/>
      <c r="H606" s="863"/>
      <c r="I606" s="863"/>
      <c r="J606" s="863"/>
      <c r="K606" s="863"/>
      <c r="L606" s="863"/>
      <c r="M606" s="863"/>
      <c r="N606" s="863"/>
      <c r="O606" s="863"/>
      <c r="P606" s="863"/>
      <c r="Q606" s="863"/>
      <c r="R606" s="863"/>
      <c r="S606" s="863"/>
      <c r="T606" s="863"/>
      <c r="U606" s="863"/>
      <c r="V606" s="863"/>
      <c r="W606" s="863"/>
      <c r="X606" s="863"/>
      <c r="Y606" s="863"/>
      <c r="Z606" s="863"/>
      <c r="AA606" s="864"/>
      <c r="AB606" s="188"/>
      <c r="AC606" s="189"/>
      <c r="AD606" s="190"/>
    </row>
    <row r="607" spans="1:30" ht="14.25" customHeight="1">
      <c r="A607" s="877"/>
      <c r="B607" s="884"/>
      <c r="C607" s="871"/>
      <c r="D607" s="871"/>
      <c r="E607" s="2350"/>
      <c r="F607" s="66"/>
      <c r="G607" s="386"/>
      <c r="H607" s="386"/>
      <c r="I607" s="386"/>
      <c r="J607" s="386"/>
      <c r="K607" s="386"/>
      <c r="L607" s="386"/>
      <c r="M607" s="386"/>
      <c r="N607" s="386"/>
      <c r="O607" s="386"/>
      <c r="P607" s="386"/>
      <c r="Q607" s="386"/>
      <c r="R607" s="386"/>
      <c r="S607" s="386"/>
      <c r="T607" s="386"/>
      <c r="U607" s="386"/>
      <c r="V607" s="386"/>
      <c r="W607" s="386"/>
      <c r="X607" s="386"/>
      <c r="Y607" s="386"/>
      <c r="Z607" s="386"/>
      <c r="AA607" s="34"/>
      <c r="AB607" s="195"/>
      <c r="AC607" s="196"/>
      <c r="AD607" s="197"/>
    </row>
    <row r="608" spans="1:30" ht="9" customHeight="1">
      <c r="A608" s="869"/>
      <c r="B608" s="883"/>
      <c r="C608" s="870"/>
      <c r="D608" s="870"/>
      <c r="E608" s="869"/>
      <c r="F608" s="25"/>
      <c r="AA608" s="538"/>
      <c r="AB608" s="188"/>
      <c r="AC608" s="189"/>
      <c r="AD608" s="190"/>
    </row>
    <row r="609" spans="1:30">
      <c r="A609" s="869"/>
      <c r="B609" s="883">
        <v>19</v>
      </c>
      <c r="C609" s="1403" t="s">
        <v>948</v>
      </c>
      <c r="D609" s="1265" t="s">
        <v>842</v>
      </c>
      <c r="E609" s="1870" t="s">
        <v>949</v>
      </c>
      <c r="F609" s="25"/>
      <c r="G609" s="1268" t="s">
        <v>71</v>
      </c>
      <c r="H609" s="1268"/>
      <c r="I609" s="1268"/>
      <c r="J609" s="1268"/>
      <c r="K609" s="1268"/>
      <c r="L609" s="1268"/>
      <c r="M609" s="1600"/>
      <c r="N609" s="1227" t="s">
        <v>667</v>
      </c>
      <c r="O609" s="1228"/>
      <c r="P609" s="1228"/>
      <c r="Q609" s="1228"/>
      <c r="R609" s="1228"/>
      <c r="S609" s="1228"/>
      <c r="T609" s="1228"/>
      <c r="U609" s="1228"/>
      <c r="V609" s="1972"/>
      <c r="W609" s="555"/>
      <c r="X609" s="555"/>
      <c r="Y609" s="555"/>
      <c r="Z609" s="555"/>
      <c r="AA609" s="538"/>
      <c r="AB609" s="2311" t="s">
        <v>849</v>
      </c>
      <c r="AC609" s="2312"/>
      <c r="AD609" s="2313"/>
    </row>
    <row r="610" spans="1:30" ht="13.5" customHeight="1">
      <c r="A610" s="869"/>
      <c r="B610" s="883"/>
      <c r="C610" s="1403"/>
      <c r="D610" s="1265"/>
      <c r="E610" s="1870"/>
      <c r="F610" s="25"/>
      <c r="G610" s="1268"/>
      <c r="H610" s="1268"/>
      <c r="I610" s="1268"/>
      <c r="J610" s="1268"/>
      <c r="K610" s="1268"/>
      <c r="L610" s="1268"/>
      <c r="M610" s="1600"/>
      <c r="N610" s="1231"/>
      <c r="O610" s="1232"/>
      <c r="P610" s="1232"/>
      <c r="Q610" s="1232"/>
      <c r="R610" s="1232"/>
      <c r="S610" s="1232"/>
      <c r="T610" s="1232"/>
      <c r="U610" s="1232"/>
      <c r="V610" s="1973"/>
      <c r="W610" s="555"/>
      <c r="X610" s="555"/>
      <c r="Y610" s="555"/>
      <c r="Z610" s="555"/>
      <c r="AA610" s="538"/>
      <c r="AB610" s="2311"/>
      <c r="AC610" s="2312"/>
      <c r="AD610" s="2313"/>
    </row>
    <row r="611" spans="1:30">
      <c r="A611" s="869"/>
      <c r="B611" s="883"/>
      <c r="C611" s="1403"/>
      <c r="D611" s="1265"/>
      <c r="E611" s="1870"/>
      <c r="F611" s="25"/>
      <c r="G611" s="555"/>
      <c r="H611" s="555"/>
      <c r="I611" s="555"/>
      <c r="J611" s="555"/>
      <c r="K611" s="555"/>
      <c r="L611" s="555"/>
      <c r="M611" s="555"/>
      <c r="N611" s="555"/>
      <c r="O611" s="555"/>
      <c r="P611" s="555"/>
      <c r="Q611" s="555"/>
      <c r="R611" s="555"/>
      <c r="S611" s="555"/>
      <c r="T611" s="555"/>
      <c r="U611" s="555"/>
      <c r="V611" s="555"/>
      <c r="W611" s="555"/>
      <c r="X611" s="555"/>
      <c r="Y611" s="555"/>
      <c r="Z611" s="555"/>
      <c r="AA611" s="538"/>
      <c r="AB611" s="2311"/>
      <c r="AC611" s="2312"/>
      <c r="AD611" s="2313"/>
    </row>
    <row r="612" spans="1:30">
      <c r="A612" s="869"/>
      <c r="B612" s="883"/>
      <c r="C612" s="870"/>
      <c r="D612" s="1265"/>
      <c r="E612" s="1870"/>
      <c r="F612" s="25"/>
      <c r="N612" s="555"/>
      <c r="O612" s="555"/>
      <c r="P612" s="555"/>
      <c r="Q612" s="555"/>
      <c r="R612" s="555"/>
      <c r="S612" s="555"/>
      <c r="T612" s="555"/>
      <c r="U612" s="555"/>
      <c r="V612" s="555"/>
      <c r="W612" s="555"/>
      <c r="X612" s="555"/>
      <c r="Y612" s="555"/>
      <c r="Z612" s="555"/>
      <c r="AA612" s="538"/>
      <c r="AB612" s="188"/>
      <c r="AC612" s="189"/>
      <c r="AD612" s="190"/>
    </row>
    <row r="613" spans="1:30">
      <c r="A613" s="869"/>
      <c r="B613" s="883"/>
      <c r="C613" s="870"/>
      <c r="D613" s="1265"/>
      <c r="E613" s="1870"/>
      <c r="F613" s="25"/>
      <c r="N613" s="555"/>
      <c r="O613" s="555"/>
      <c r="P613" s="555"/>
      <c r="Q613" s="555"/>
      <c r="R613" s="555"/>
      <c r="S613" s="555"/>
      <c r="T613" s="555"/>
      <c r="U613" s="555"/>
      <c r="V613" s="555"/>
      <c r="W613" s="555"/>
      <c r="X613" s="555"/>
      <c r="Y613" s="555"/>
      <c r="Z613" s="555"/>
      <c r="AA613" s="538"/>
      <c r="AB613" s="188"/>
      <c r="AC613" s="189"/>
      <c r="AD613" s="190"/>
    </row>
    <row r="614" spans="1:30" ht="8.25" customHeight="1">
      <c r="A614" s="869"/>
      <c r="B614" s="883"/>
      <c r="C614" s="870"/>
      <c r="D614" s="870"/>
      <c r="E614" s="1870"/>
      <c r="F614" s="25"/>
      <c r="G614" s="555"/>
      <c r="H614" s="555"/>
      <c r="I614" s="555"/>
      <c r="J614" s="555"/>
      <c r="K614" s="555"/>
      <c r="L614" s="555"/>
      <c r="M614" s="555"/>
      <c r="N614" s="555"/>
      <c r="O614" s="555"/>
      <c r="P614" s="555"/>
      <c r="Q614" s="555"/>
      <c r="R614" s="555"/>
      <c r="S614" s="555"/>
      <c r="T614" s="555"/>
      <c r="U614" s="555"/>
      <c r="V614" s="555"/>
      <c r="W614" s="555"/>
      <c r="X614" s="555"/>
      <c r="Y614" s="555"/>
      <c r="Z614" s="555"/>
      <c r="AA614" s="538"/>
      <c r="AB614" s="188"/>
      <c r="AC614" s="189"/>
      <c r="AD614" s="190"/>
    </row>
    <row r="615" spans="1:30">
      <c r="A615" s="869"/>
      <c r="B615" s="883"/>
      <c r="C615" s="870"/>
      <c r="D615" s="870"/>
      <c r="E615" s="869"/>
      <c r="F615" s="25"/>
      <c r="G615" s="555"/>
      <c r="H615" s="555"/>
      <c r="I615" s="555"/>
      <c r="J615" s="555"/>
      <c r="K615" s="555"/>
      <c r="L615" s="555"/>
      <c r="M615" s="555"/>
      <c r="N615" s="555"/>
      <c r="O615" s="555"/>
      <c r="P615" s="555"/>
      <c r="Q615" s="555"/>
      <c r="R615" s="555"/>
      <c r="S615" s="555"/>
      <c r="T615" s="555"/>
      <c r="U615" s="555"/>
      <c r="V615" s="555"/>
      <c r="W615" s="555"/>
      <c r="X615" s="555"/>
      <c r="Y615" s="555"/>
      <c r="Z615" s="555"/>
      <c r="AA615" s="538"/>
      <c r="AB615" s="188"/>
      <c r="AC615" s="189"/>
      <c r="AD615" s="190"/>
    </row>
    <row r="616" spans="1:30">
      <c r="A616" s="1870" t="s">
        <v>681</v>
      </c>
      <c r="B616" s="2294">
        <v>20</v>
      </c>
      <c r="C616" s="1403" t="s">
        <v>950</v>
      </c>
      <c r="D616" s="2295" t="s">
        <v>1380</v>
      </c>
      <c r="E616" s="1870" t="s">
        <v>1328</v>
      </c>
      <c r="F616" s="25"/>
      <c r="G616" s="1268" t="s">
        <v>71</v>
      </c>
      <c r="H616" s="1268"/>
      <c r="I616" s="1268"/>
      <c r="J616" s="1268"/>
      <c r="K616" s="1268"/>
      <c r="L616" s="1268"/>
      <c r="M616" s="1600"/>
      <c r="N616" s="1227" t="s">
        <v>640</v>
      </c>
      <c r="O616" s="1228"/>
      <c r="P616" s="1228"/>
      <c r="Q616" s="1228"/>
      <c r="R616" s="1228"/>
      <c r="S616" s="1228"/>
      <c r="T616" s="1228"/>
      <c r="U616" s="1228"/>
      <c r="V616" s="1972"/>
      <c r="W616" s="555"/>
      <c r="X616" s="555"/>
      <c r="Y616" s="555"/>
      <c r="Z616" s="555"/>
      <c r="AA616" s="538"/>
      <c r="AB616" s="2311" t="s">
        <v>849</v>
      </c>
      <c r="AC616" s="2312"/>
      <c r="AD616" s="2313"/>
    </row>
    <row r="617" spans="1:30">
      <c r="A617" s="1870"/>
      <c r="B617" s="2294"/>
      <c r="C617" s="1403"/>
      <c r="D617" s="2295"/>
      <c r="E617" s="1870"/>
      <c r="F617" s="25"/>
      <c r="G617" s="1268"/>
      <c r="H617" s="1268"/>
      <c r="I617" s="1268"/>
      <c r="J617" s="1268"/>
      <c r="K617" s="1268"/>
      <c r="L617" s="1268"/>
      <c r="M617" s="1600"/>
      <c r="N617" s="1231"/>
      <c r="O617" s="1232"/>
      <c r="P617" s="1232"/>
      <c r="Q617" s="1232"/>
      <c r="R617" s="1232"/>
      <c r="S617" s="1232"/>
      <c r="T617" s="1232"/>
      <c r="U617" s="1232"/>
      <c r="V617" s="1973"/>
      <c r="W617" s="555"/>
      <c r="X617" s="555"/>
      <c r="Y617" s="555"/>
      <c r="Z617" s="555"/>
      <c r="AA617" s="538"/>
      <c r="AB617" s="2311"/>
      <c r="AC617" s="2312"/>
      <c r="AD617" s="2313"/>
    </row>
    <row r="618" spans="1:30">
      <c r="A618" s="1870"/>
      <c r="B618" s="2294"/>
      <c r="C618" s="1403"/>
      <c r="D618" s="2295"/>
      <c r="E618" s="1870"/>
      <c r="F618" s="25"/>
      <c r="G618" s="555"/>
      <c r="H618" s="555"/>
      <c r="I618" s="555"/>
      <c r="J618" s="555"/>
      <c r="K618" s="555"/>
      <c r="L618" s="555"/>
      <c r="M618" s="555"/>
      <c r="N618" s="555" t="s">
        <v>641</v>
      </c>
      <c r="O618" s="555"/>
      <c r="P618" s="555"/>
      <c r="Q618" s="555"/>
      <c r="R618" s="555"/>
      <c r="S618" s="555"/>
      <c r="T618" s="555"/>
      <c r="U618" s="555"/>
      <c r="V618" s="555"/>
      <c r="W618" s="555"/>
      <c r="X618" s="555"/>
      <c r="Y618" s="555"/>
      <c r="Z618" s="555"/>
      <c r="AA618" s="538"/>
      <c r="AB618" s="2311"/>
      <c r="AC618" s="2312"/>
      <c r="AD618" s="2313"/>
    </row>
    <row r="619" spans="1:30" ht="14.25" thickBot="1">
      <c r="A619" s="1870"/>
      <c r="B619" s="2294"/>
      <c r="C619" s="1403"/>
      <c r="D619" s="2295"/>
      <c r="E619" s="1870"/>
      <c r="F619" s="25"/>
      <c r="G619" s="9"/>
      <c r="H619" s="9"/>
      <c r="I619" s="9"/>
      <c r="J619" s="9"/>
      <c r="K619" s="9"/>
      <c r="L619" s="9"/>
      <c r="M619" s="9"/>
      <c r="N619" s="9"/>
      <c r="O619" s="9"/>
      <c r="P619" s="9"/>
      <c r="Q619" s="9"/>
      <c r="R619" s="9"/>
      <c r="S619" s="9"/>
      <c r="T619" s="9"/>
      <c r="U619" s="9"/>
      <c r="V619" s="9"/>
      <c r="W619" s="9"/>
      <c r="X619" s="9"/>
      <c r="Y619" s="9"/>
      <c r="Z619" s="9"/>
      <c r="AA619" s="538"/>
      <c r="AB619" s="188"/>
      <c r="AC619" s="189"/>
      <c r="AD619" s="190"/>
    </row>
    <row r="620" spans="1:30" ht="14.25" thickBot="1">
      <c r="A620" s="1870"/>
      <c r="B620" s="2294"/>
      <c r="C620" s="1403"/>
      <c r="D620" s="2295"/>
      <c r="E620" s="1870"/>
      <c r="F620" s="25"/>
      <c r="G620" s="1465" t="s">
        <v>834</v>
      </c>
      <c r="H620" s="1465"/>
      <c r="I620" s="1465"/>
      <c r="J620" s="1465"/>
      <c r="K620" s="1465"/>
      <c r="L620" s="1465"/>
      <c r="M620" s="1465"/>
      <c r="N620" s="1465"/>
      <c r="O620" s="1465"/>
      <c r="P620" s="1465"/>
      <c r="Q620" s="1465"/>
      <c r="R620" s="1465"/>
      <c r="S620" s="1465"/>
      <c r="T620" s="1465"/>
      <c r="U620" s="1465"/>
      <c r="V620" s="2301"/>
      <c r="W620" s="2302"/>
      <c r="X620" s="2302"/>
      <c r="Y620" s="2302"/>
      <c r="Z620" s="2303"/>
      <c r="AA620" s="538"/>
      <c r="AB620" s="188"/>
      <c r="AC620" s="189"/>
      <c r="AD620" s="190"/>
    </row>
    <row r="621" spans="1:30" ht="14.25" thickBot="1">
      <c r="A621" s="1870"/>
      <c r="B621" s="2294"/>
      <c r="C621" s="1403"/>
      <c r="D621" s="2295"/>
      <c r="E621" s="1870"/>
      <c r="F621" s="25"/>
      <c r="G621" s="9"/>
      <c r="H621" s="9"/>
      <c r="I621" s="9"/>
      <c r="J621" s="9"/>
      <c r="K621" s="9"/>
      <c r="L621" s="9"/>
      <c r="M621" s="9"/>
      <c r="N621" s="9"/>
      <c r="O621" s="9"/>
      <c r="P621" s="9"/>
      <c r="Q621" s="9"/>
      <c r="R621" s="9"/>
      <c r="S621" s="9"/>
      <c r="T621" s="9"/>
      <c r="U621" s="9"/>
      <c r="V621" s="9"/>
      <c r="W621" s="9"/>
      <c r="X621" s="9"/>
      <c r="Y621" s="9"/>
      <c r="Z621" s="9"/>
      <c r="AA621" s="538"/>
      <c r="AB621" s="188"/>
      <c r="AC621" s="189"/>
      <c r="AD621" s="190"/>
    </row>
    <row r="622" spans="1:30" ht="14.25" thickBot="1">
      <c r="A622" s="1870"/>
      <c r="B622" s="2294"/>
      <c r="C622" s="1403"/>
      <c r="D622" s="2295"/>
      <c r="E622" s="1870"/>
      <c r="F622" s="25"/>
      <c r="G622" s="1791" t="s">
        <v>951</v>
      </c>
      <c r="H622" s="1792"/>
      <c r="I622" s="1792"/>
      <c r="J622" s="1792"/>
      <c r="K622" s="1792"/>
      <c r="L622" s="1792"/>
      <c r="M622" s="1792"/>
      <c r="N622" s="1792"/>
      <c r="O622" s="2530"/>
      <c r="P622" s="2305">
        <f>SUM(管理運営!J49:AA49)</f>
        <v>0</v>
      </c>
      <c r="Q622" s="2306"/>
      <c r="R622" s="2307"/>
      <c r="S622" s="178" t="s">
        <v>89</v>
      </c>
      <c r="T622" s="9"/>
      <c r="U622" s="9"/>
      <c r="V622" s="9"/>
      <c r="W622" s="9"/>
      <c r="X622" s="9"/>
      <c r="Y622" s="9"/>
      <c r="Z622" s="9"/>
      <c r="AA622" s="538"/>
      <c r="AB622" s="188"/>
      <c r="AC622" s="189"/>
      <c r="AD622" s="190"/>
    </row>
    <row r="623" spans="1:30">
      <c r="A623" s="869"/>
      <c r="B623" s="883"/>
      <c r="C623" s="870"/>
      <c r="D623" s="870"/>
      <c r="E623" s="869"/>
      <c r="F623" s="25"/>
      <c r="G623" s="2283"/>
      <c r="H623" s="2284"/>
      <c r="I623" s="2285" t="s">
        <v>682</v>
      </c>
      <c r="J623" s="2286"/>
      <c r="K623" s="2286"/>
      <c r="L623" s="2286"/>
      <c r="M623" s="2286"/>
      <c r="N623" s="2286"/>
      <c r="O623" s="2287"/>
      <c r="P623" s="9"/>
      <c r="Q623" s="9"/>
      <c r="R623" s="9"/>
      <c r="S623" s="130"/>
      <c r="T623" s="9"/>
      <c r="U623" s="9"/>
      <c r="V623" s="9"/>
      <c r="W623" s="9"/>
      <c r="X623" s="9"/>
      <c r="Y623" s="9"/>
      <c r="Z623" s="9"/>
      <c r="AA623" s="538"/>
      <c r="AB623" s="188"/>
      <c r="AC623" s="189"/>
      <c r="AD623" s="190"/>
    </row>
    <row r="624" spans="1:30" s="696" customFormat="1" ht="6.75" customHeight="1">
      <c r="A624" s="869"/>
      <c r="B624" s="883"/>
      <c r="C624" s="870"/>
      <c r="D624" s="870"/>
      <c r="E624" s="869"/>
      <c r="F624" s="25"/>
      <c r="W624" s="9"/>
      <c r="X624" s="9"/>
      <c r="Y624" s="9"/>
      <c r="Z624" s="9"/>
      <c r="AA624" s="697"/>
      <c r="AB624" s="188"/>
      <c r="AC624" s="189"/>
      <c r="AD624" s="190"/>
    </row>
    <row r="625" spans="1:30" s="696" customFormat="1" ht="5.25" customHeight="1">
      <c r="A625" s="1870"/>
      <c r="B625" s="889"/>
      <c r="C625" s="890"/>
      <c r="D625" s="890"/>
      <c r="E625" s="891"/>
      <c r="F625" s="25"/>
      <c r="G625" s="892"/>
      <c r="H625" s="892"/>
      <c r="I625" s="892"/>
      <c r="J625" s="892"/>
      <c r="K625" s="892"/>
      <c r="L625" s="892"/>
      <c r="M625" s="892"/>
      <c r="N625" s="892"/>
      <c r="O625" s="892"/>
      <c r="P625" s="892"/>
      <c r="Q625" s="892"/>
      <c r="R625" s="892"/>
      <c r="S625" s="892"/>
      <c r="T625" s="892"/>
      <c r="U625" s="892"/>
      <c r="V625" s="892"/>
      <c r="W625" s="892"/>
      <c r="X625" s="892"/>
      <c r="Y625" s="903"/>
      <c r="Z625" s="903"/>
      <c r="AA625" s="900"/>
      <c r="AB625" s="2311" t="s">
        <v>849</v>
      </c>
      <c r="AC625" s="2312"/>
      <c r="AD625" s="2313"/>
    </row>
    <row r="626" spans="1:30">
      <c r="A626" s="1870"/>
      <c r="B626" s="889">
        <v>21</v>
      </c>
      <c r="C626" s="2314" t="s">
        <v>952</v>
      </c>
      <c r="D626" s="2315" t="s">
        <v>1379</v>
      </c>
      <c r="E626" s="2043" t="s">
        <v>1329</v>
      </c>
      <c r="F626" s="276"/>
      <c r="G626" s="1226" t="s">
        <v>71</v>
      </c>
      <c r="H626" s="1226"/>
      <c r="I626" s="1226"/>
      <c r="J626" s="1226"/>
      <c r="K626" s="1226"/>
      <c r="L626" s="1226"/>
      <c r="M626" s="2082"/>
      <c r="N626" s="1227" t="s">
        <v>640</v>
      </c>
      <c r="O626" s="1228"/>
      <c r="P626" s="1228"/>
      <c r="Q626" s="1228"/>
      <c r="R626" s="1228"/>
      <c r="S626" s="1228"/>
      <c r="T626" s="1228"/>
      <c r="U626" s="1228"/>
      <c r="V626" s="1972"/>
      <c r="W626" s="302"/>
      <c r="X626" s="302"/>
      <c r="Y626" s="903"/>
      <c r="Z626" s="903"/>
      <c r="AA626" s="900"/>
      <c r="AB626" s="2311"/>
      <c r="AC626" s="2312"/>
      <c r="AD626" s="2313"/>
    </row>
    <row r="627" spans="1:30" ht="13.5" customHeight="1">
      <c r="A627" s="1870"/>
      <c r="B627" s="889"/>
      <c r="C627" s="2314"/>
      <c r="D627" s="2315"/>
      <c r="E627" s="2043"/>
      <c r="F627" s="276"/>
      <c r="G627" s="1226"/>
      <c r="H627" s="1226"/>
      <c r="I627" s="1226"/>
      <c r="J627" s="1226"/>
      <c r="K627" s="1226"/>
      <c r="L627" s="1226"/>
      <c r="M627" s="2082"/>
      <c r="N627" s="1231"/>
      <c r="O627" s="1232"/>
      <c r="P627" s="1232"/>
      <c r="Q627" s="1232"/>
      <c r="R627" s="1232"/>
      <c r="S627" s="1232"/>
      <c r="T627" s="1232"/>
      <c r="U627" s="1232"/>
      <c r="V627" s="1973"/>
      <c r="W627" s="302"/>
      <c r="X627" s="302"/>
      <c r="Y627" s="903"/>
      <c r="Z627" s="903"/>
      <c r="AA627" s="900"/>
      <c r="AB627" s="2311"/>
      <c r="AC627" s="2312"/>
      <c r="AD627" s="2313"/>
    </row>
    <row r="628" spans="1:30" ht="14.25" thickBot="1">
      <c r="A628" s="1870"/>
      <c r="B628" s="889"/>
      <c r="C628" s="2314"/>
      <c r="D628" s="2315"/>
      <c r="E628" s="2043"/>
      <c r="F628" s="276"/>
      <c r="G628" s="897"/>
      <c r="H628" s="897"/>
      <c r="I628" s="897"/>
      <c r="J628" s="897"/>
      <c r="K628" s="897"/>
      <c r="L628" s="897"/>
      <c r="M628" s="897"/>
      <c r="N628" s="897"/>
      <c r="O628" s="897"/>
      <c r="P628" s="897"/>
      <c r="Q628" s="897"/>
      <c r="R628" s="897"/>
      <c r="S628" s="897"/>
      <c r="T628" s="897"/>
      <c r="U628" s="897"/>
      <c r="V628" s="897"/>
      <c r="W628" s="302"/>
      <c r="X628" s="302"/>
      <c r="Y628" s="9"/>
      <c r="Z628" s="9"/>
      <c r="AA628" s="900"/>
      <c r="AB628" s="183"/>
      <c r="AC628" s="184"/>
      <c r="AD628" s="185"/>
    </row>
    <row r="629" spans="1:30" ht="14.25" thickBot="1">
      <c r="A629" s="1870"/>
      <c r="B629" s="889"/>
      <c r="C629" s="2314"/>
      <c r="D629" s="2315"/>
      <c r="E629" s="2043"/>
      <c r="F629" s="276"/>
      <c r="G629" s="2316" t="s">
        <v>835</v>
      </c>
      <c r="H629" s="2316"/>
      <c r="I629" s="2316"/>
      <c r="J629" s="2316"/>
      <c r="K629" s="2316"/>
      <c r="L629" s="2316"/>
      <c r="M629" s="2316"/>
      <c r="N629" s="2316"/>
      <c r="O629" s="2316"/>
      <c r="P629" s="2316"/>
      <c r="Q629" s="2316"/>
      <c r="R629" s="2316"/>
      <c r="S629" s="2316"/>
      <c r="T629" s="2316"/>
      <c r="U629" s="2316"/>
      <c r="V629" s="2301"/>
      <c r="W629" s="2302"/>
      <c r="X629" s="2302"/>
      <c r="Y629" s="2302"/>
      <c r="Z629" s="2303"/>
      <c r="AA629" s="900"/>
      <c r="AB629" s="188"/>
      <c r="AC629" s="189"/>
      <c r="AD629" s="190"/>
    </row>
    <row r="630" spans="1:30" ht="14.25" thickBot="1">
      <c r="A630" s="1870"/>
      <c r="B630" s="889"/>
      <c r="C630" s="2314"/>
      <c r="D630" s="2315"/>
      <c r="E630" s="2043"/>
      <c r="F630" s="276"/>
      <c r="G630" s="897"/>
      <c r="H630" s="897"/>
      <c r="I630" s="897"/>
      <c r="J630" s="897"/>
      <c r="K630" s="897"/>
      <c r="L630" s="897"/>
      <c r="M630" s="897"/>
      <c r="N630" s="897"/>
      <c r="O630" s="897"/>
      <c r="P630" s="897"/>
      <c r="Q630" s="897"/>
      <c r="R630" s="897"/>
      <c r="S630" s="897"/>
      <c r="T630" s="897"/>
      <c r="U630" s="897"/>
      <c r="V630" s="897"/>
      <c r="W630" s="302"/>
      <c r="X630" s="302"/>
      <c r="Y630" s="9"/>
      <c r="Z630" s="9"/>
      <c r="AA630" s="900"/>
      <c r="AB630" s="188"/>
      <c r="AC630" s="189"/>
      <c r="AD630" s="190"/>
    </row>
    <row r="631" spans="1:30" ht="14.25" thickBot="1">
      <c r="A631" s="1870"/>
      <c r="B631" s="889"/>
      <c r="C631" s="2314"/>
      <c r="D631" s="2315"/>
      <c r="E631" s="2043"/>
      <c r="F631" s="276"/>
      <c r="G631" s="2317" t="s">
        <v>813</v>
      </c>
      <c r="H631" s="2318"/>
      <c r="I631" s="2318"/>
      <c r="J631" s="2318"/>
      <c r="K631" s="2318"/>
      <c r="L631" s="2318"/>
      <c r="M631" s="2318"/>
      <c r="N631" s="2318"/>
      <c r="O631" s="2319"/>
      <c r="P631" s="2320">
        <f>SUM(管理運営!J49:O49)+SUM(管理運営!S49:X49)</f>
        <v>0</v>
      </c>
      <c r="Q631" s="2321"/>
      <c r="R631" s="2322"/>
      <c r="S631" s="329" t="s">
        <v>89</v>
      </c>
      <c r="T631" s="302"/>
      <c r="U631" s="897"/>
      <c r="V631" s="897"/>
      <c r="W631" s="302"/>
      <c r="X631" s="302"/>
      <c r="Y631" s="9"/>
      <c r="Z631" s="9"/>
      <c r="AA631" s="900"/>
      <c r="AB631" s="188"/>
      <c r="AC631" s="189"/>
      <c r="AD631" s="190"/>
    </row>
    <row r="632" spans="1:30">
      <c r="A632" s="1870"/>
      <c r="B632" s="889"/>
      <c r="C632" s="2314"/>
      <c r="D632" s="2315"/>
      <c r="E632" s="2043"/>
      <c r="F632" s="276"/>
      <c r="G632" s="2283"/>
      <c r="H632" s="2284"/>
      <c r="I632" s="2308" t="s">
        <v>684</v>
      </c>
      <c r="J632" s="2309"/>
      <c r="K632" s="2309"/>
      <c r="L632" s="2309"/>
      <c r="M632" s="2309"/>
      <c r="N632" s="2309"/>
      <c r="O632" s="2310"/>
      <c r="P632" s="302"/>
      <c r="Q632" s="302"/>
      <c r="R632" s="302"/>
      <c r="S632" s="330"/>
      <c r="T632" s="302"/>
      <c r="U632" s="897"/>
      <c r="V632" s="897"/>
      <c r="W632" s="302"/>
      <c r="X632" s="302"/>
      <c r="Y632" s="9"/>
      <c r="Z632" s="9"/>
      <c r="AA632" s="900"/>
      <c r="AB632" s="188"/>
      <c r="AC632" s="189"/>
      <c r="AD632" s="190"/>
    </row>
    <row r="633" spans="1:30">
      <c r="A633" s="895"/>
      <c r="B633" s="902"/>
      <c r="C633" s="894"/>
      <c r="D633" s="894"/>
      <c r="E633" s="895"/>
      <c r="F633" s="899"/>
      <c r="G633" s="903"/>
      <c r="H633" s="903"/>
      <c r="I633" s="903"/>
      <c r="J633" s="903"/>
      <c r="K633" s="903"/>
      <c r="L633" s="903"/>
      <c r="M633" s="903"/>
      <c r="N633" s="903"/>
      <c r="O633" s="903"/>
      <c r="P633" s="903"/>
      <c r="Q633" s="903"/>
      <c r="R633" s="903"/>
      <c r="S633" s="903"/>
      <c r="T633" s="903"/>
      <c r="U633" s="903"/>
      <c r="V633" s="903"/>
      <c r="W633" s="903"/>
      <c r="X633" s="903"/>
      <c r="Y633" s="903"/>
      <c r="Z633" s="903"/>
      <c r="AA633" s="900"/>
      <c r="AB633" s="188"/>
      <c r="AC633" s="189"/>
      <c r="AD633" s="190"/>
    </row>
    <row r="634" spans="1:30">
      <c r="A634" s="869"/>
      <c r="B634" s="883">
        <v>22</v>
      </c>
      <c r="C634" s="1403" t="s">
        <v>953</v>
      </c>
      <c r="D634" s="1265" t="s">
        <v>1380</v>
      </c>
      <c r="E634" s="1870" t="s">
        <v>1363</v>
      </c>
      <c r="F634" s="25"/>
      <c r="G634" s="1268" t="s">
        <v>71</v>
      </c>
      <c r="H634" s="1268"/>
      <c r="I634" s="1268"/>
      <c r="J634" s="1268"/>
      <c r="K634" s="1268"/>
      <c r="L634" s="1268"/>
      <c r="M634" s="1600"/>
      <c r="N634" s="1227" t="s">
        <v>640</v>
      </c>
      <c r="O634" s="1228"/>
      <c r="P634" s="1228"/>
      <c r="Q634" s="1228"/>
      <c r="R634" s="1228"/>
      <c r="S634" s="1228"/>
      <c r="T634" s="1228"/>
      <c r="U634" s="1228"/>
      <c r="V634" s="1972"/>
      <c r="W634" s="555"/>
      <c r="X634" s="555"/>
      <c r="Y634" s="555"/>
      <c r="Z634" s="555"/>
      <c r="AA634" s="538"/>
      <c r="AB634" s="2296" t="s">
        <v>849</v>
      </c>
      <c r="AC634" s="2297"/>
      <c r="AD634" s="2298"/>
    </row>
    <row r="635" spans="1:30">
      <c r="A635" s="869"/>
      <c r="B635" s="883"/>
      <c r="C635" s="2525"/>
      <c r="D635" s="2526"/>
      <c r="E635" s="2523"/>
      <c r="F635" s="25"/>
      <c r="G635" s="1268"/>
      <c r="H635" s="1268"/>
      <c r="I635" s="1268"/>
      <c r="J635" s="1268"/>
      <c r="K635" s="1268"/>
      <c r="L635" s="1268"/>
      <c r="M635" s="1600"/>
      <c r="N635" s="1231"/>
      <c r="O635" s="1232"/>
      <c r="P635" s="1232"/>
      <c r="Q635" s="1232"/>
      <c r="R635" s="1232"/>
      <c r="S635" s="1232"/>
      <c r="T635" s="1232"/>
      <c r="U635" s="1232"/>
      <c r="V635" s="1973"/>
      <c r="W635" s="555"/>
      <c r="X635" s="555"/>
      <c r="Y635" s="555"/>
      <c r="Z635" s="555"/>
      <c r="AA635" s="538"/>
      <c r="AB635" s="2296"/>
      <c r="AC635" s="2297"/>
      <c r="AD635" s="2298"/>
    </row>
    <row r="636" spans="1:30">
      <c r="A636" s="869"/>
      <c r="B636" s="883"/>
      <c r="C636" s="2525"/>
      <c r="D636" s="2526"/>
      <c r="E636" s="2523"/>
      <c r="F636" s="25"/>
      <c r="G636" s="555"/>
      <c r="H636" s="555"/>
      <c r="I636" s="555"/>
      <c r="J636" s="555"/>
      <c r="K636" s="555"/>
      <c r="L636" s="555"/>
      <c r="M636" s="555"/>
      <c r="N636" s="555" t="s">
        <v>641</v>
      </c>
      <c r="O636" s="555"/>
      <c r="P636" s="555"/>
      <c r="Q636" s="555"/>
      <c r="R636" s="555"/>
      <c r="S636" s="555"/>
      <c r="T636" s="555"/>
      <c r="U636" s="555"/>
      <c r="V636" s="555"/>
      <c r="W636" s="555"/>
      <c r="X636" s="555"/>
      <c r="Y636" s="555"/>
      <c r="Z636" s="555"/>
      <c r="AA636" s="538"/>
      <c r="AB636" s="2296"/>
      <c r="AC636" s="2297"/>
      <c r="AD636" s="2298"/>
    </row>
    <row r="637" spans="1:30">
      <c r="A637" s="869"/>
      <c r="B637" s="883"/>
      <c r="C637" s="2525"/>
      <c r="D637" s="2526"/>
      <c r="E637" s="2523"/>
      <c r="F637" s="25"/>
      <c r="G637" s="9"/>
      <c r="H637" s="9"/>
      <c r="I637" s="9"/>
      <c r="J637" s="9"/>
      <c r="K637" s="9"/>
      <c r="L637" s="9"/>
      <c r="M637" s="9"/>
      <c r="N637" s="9"/>
      <c r="O637" s="9"/>
      <c r="P637" s="9"/>
      <c r="Q637" s="9"/>
      <c r="R637" s="9"/>
      <c r="S637" s="9"/>
      <c r="T637" s="9"/>
      <c r="U637" s="9"/>
      <c r="V637" s="9"/>
      <c r="W637" s="9"/>
      <c r="X637" s="9"/>
      <c r="Y637" s="9"/>
      <c r="Z637" s="555"/>
      <c r="AA637" s="538"/>
      <c r="AB637" s="2296"/>
      <c r="AC637" s="2297"/>
      <c r="AD637" s="2298"/>
    </row>
    <row r="638" spans="1:30" ht="14.25" thickBot="1">
      <c r="A638" s="869"/>
      <c r="B638" s="883"/>
      <c r="C638" s="870"/>
      <c r="D638" s="882"/>
      <c r="E638" s="2523"/>
      <c r="F638" s="25"/>
      <c r="G638" s="1729" t="s">
        <v>683</v>
      </c>
      <c r="H638" s="1729"/>
      <c r="I638" s="1729"/>
      <c r="J638" s="1729"/>
      <c r="K638" s="1729"/>
      <c r="L638" s="1729"/>
      <c r="M638" s="1729"/>
      <c r="N638" s="1729"/>
      <c r="O638" s="1729"/>
      <c r="P638" s="1729"/>
      <c r="Q638" s="1729"/>
      <c r="R638" s="1729"/>
      <c r="S638" s="1729"/>
      <c r="T638" s="1729"/>
      <c r="U638" s="1729"/>
      <c r="V638" s="1729"/>
      <c r="Y638" s="9"/>
      <c r="Z638" s="555"/>
      <c r="AA638" s="538"/>
      <c r="AB638" s="188"/>
      <c r="AC638" s="189"/>
      <c r="AD638" s="190"/>
    </row>
    <row r="639" spans="1:30" ht="14.25" thickBot="1">
      <c r="A639" s="869"/>
      <c r="B639" s="883"/>
      <c r="C639" s="870"/>
      <c r="D639" s="882"/>
      <c r="E639" s="2523"/>
      <c r="F639" s="25"/>
      <c r="G639" s="528"/>
      <c r="H639" s="2299" t="s">
        <v>836</v>
      </c>
      <c r="I639" s="2299"/>
      <c r="J639" s="2299"/>
      <c r="K639" s="2299"/>
      <c r="L639" s="2299"/>
      <c r="M639" s="2299"/>
      <c r="N639" s="2299"/>
      <c r="O639" s="2299"/>
      <c r="P639" s="2299"/>
      <c r="Q639" s="2299"/>
      <c r="R639" s="2299"/>
      <c r="S639" s="2299"/>
      <c r="T639" s="2300"/>
      <c r="U639" s="2301"/>
      <c r="V639" s="2302"/>
      <c r="W639" s="2302"/>
      <c r="X639" s="2302"/>
      <c r="Y639" s="2302"/>
      <c r="Z639" s="2303"/>
      <c r="AA639" s="538"/>
      <c r="AB639" s="188"/>
      <c r="AC639" s="189"/>
      <c r="AD639" s="190"/>
    </row>
    <row r="640" spans="1:30">
      <c r="A640" s="869"/>
      <c r="B640" s="883"/>
      <c r="C640" s="870"/>
      <c r="D640" s="882"/>
      <c r="E640" s="2523"/>
      <c r="F640" s="25"/>
      <c r="G640" s="9"/>
      <c r="H640" s="9"/>
      <c r="I640" s="9"/>
      <c r="J640" s="9"/>
      <c r="K640" s="9"/>
      <c r="L640" s="9"/>
      <c r="M640" s="9"/>
      <c r="N640" s="9"/>
      <c r="O640" s="9"/>
      <c r="P640" s="9"/>
      <c r="Q640" s="9"/>
      <c r="R640" s="9"/>
      <c r="S640" s="9"/>
      <c r="T640" s="9"/>
      <c r="U640" s="9"/>
      <c r="V640" s="9"/>
      <c r="W640" s="9"/>
      <c r="X640" s="9"/>
      <c r="Y640" s="9"/>
      <c r="Z640" s="555"/>
      <c r="AA640" s="538"/>
      <c r="AB640" s="188"/>
      <c r="AC640" s="189"/>
      <c r="AD640" s="190"/>
    </row>
    <row r="641" spans="1:57" s="696" customFormat="1" ht="8.25" customHeight="1" thickBot="1">
      <c r="A641" s="869"/>
      <c r="B641" s="883"/>
      <c r="C641" s="870"/>
      <c r="D641" s="882"/>
      <c r="E641" s="869"/>
      <c r="F641" s="25"/>
      <c r="G641" s="9"/>
      <c r="H641" s="9"/>
      <c r="I641" s="9"/>
      <c r="J641" s="9"/>
      <c r="K641" s="9"/>
      <c r="L641" s="9"/>
      <c r="M641" s="9"/>
      <c r="N641" s="9"/>
      <c r="O641" s="9"/>
      <c r="P641" s="9"/>
      <c r="Q641" s="9"/>
      <c r="R641" s="9"/>
      <c r="S641" s="9"/>
      <c r="T641" s="9"/>
      <c r="U641" s="9"/>
      <c r="V641" s="9"/>
      <c r="W641" s="9"/>
      <c r="X641" s="9"/>
      <c r="Y641" s="9"/>
      <c r="Z641" s="710"/>
      <c r="AA641" s="697"/>
      <c r="AB641" s="188"/>
      <c r="AC641" s="189"/>
      <c r="AD641" s="190"/>
    </row>
    <row r="642" spans="1:57" ht="14.25" thickBot="1">
      <c r="A642" s="869"/>
      <c r="B642" s="883"/>
      <c r="C642" s="870"/>
      <c r="D642" s="882"/>
      <c r="E642" s="869"/>
      <c r="F642" s="25"/>
      <c r="G642" s="1791" t="s">
        <v>951</v>
      </c>
      <c r="H642" s="1792"/>
      <c r="I642" s="1792"/>
      <c r="J642" s="1792"/>
      <c r="K642" s="1792"/>
      <c r="L642" s="1792"/>
      <c r="M642" s="1792"/>
      <c r="N642" s="1792"/>
      <c r="O642" s="2304"/>
      <c r="P642" s="2305">
        <f>SUM(管理運営!J49:AA49)</f>
        <v>0</v>
      </c>
      <c r="Q642" s="2306"/>
      <c r="R642" s="2307"/>
      <c r="S642" s="178" t="s">
        <v>89</v>
      </c>
      <c r="T642" s="9"/>
      <c r="U642" s="9"/>
      <c r="V642" s="9"/>
      <c r="W642" s="9"/>
      <c r="X642" s="9"/>
      <c r="Y642" s="9"/>
      <c r="Z642" s="555"/>
      <c r="AA642" s="538"/>
      <c r="AB642" s="188"/>
      <c r="AC642" s="189"/>
      <c r="AD642" s="190"/>
    </row>
    <row r="643" spans="1:57">
      <c r="A643" s="869"/>
      <c r="B643" s="883"/>
      <c r="C643" s="870"/>
      <c r="D643" s="870"/>
      <c r="E643" s="869"/>
      <c r="F643" s="25"/>
      <c r="G643" s="2283"/>
      <c r="H643" s="2284"/>
      <c r="I643" s="2285" t="s">
        <v>684</v>
      </c>
      <c r="J643" s="2286"/>
      <c r="K643" s="2286"/>
      <c r="L643" s="2286"/>
      <c r="M643" s="2286"/>
      <c r="N643" s="2286"/>
      <c r="O643" s="2287"/>
      <c r="P643" s="9"/>
      <c r="Q643" s="9"/>
      <c r="R643" s="9"/>
      <c r="S643" s="130"/>
      <c r="T643" s="9"/>
      <c r="U643" s="9"/>
      <c r="V643" s="9"/>
      <c r="W643" s="9"/>
      <c r="X643" s="9"/>
      <c r="Y643" s="9"/>
      <c r="Z643" s="555"/>
      <c r="AA643" s="538"/>
      <c r="AB643" s="188"/>
      <c r="AC643" s="189"/>
      <c r="AD643" s="190"/>
    </row>
    <row r="644" spans="1:57">
      <c r="A644" s="869"/>
      <c r="B644" s="883"/>
      <c r="C644" s="870"/>
      <c r="D644" s="870"/>
      <c r="E644" s="869"/>
      <c r="G644" s="555"/>
      <c r="H644" s="555"/>
      <c r="I644" s="555"/>
      <c r="J644" s="555"/>
      <c r="K644" s="555"/>
      <c r="L644" s="555"/>
      <c r="M644" s="555"/>
      <c r="N644" s="555"/>
      <c r="O644" s="555"/>
      <c r="P644" s="555"/>
      <c r="Q644" s="555"/>
      <c r="R644" s="555"/>
      <c r="S644" s="555"/>
      <c r="T644" s="555"/>
      <c r="U644" s="555"/>
      <c r="V644" s="555"/>
      <c r="W644" s="555"/>
      <c r="X644" s="555"/>
      <c r="Y644" s="555"/>
      <c r="Z644" s="555"/>
      <c r="AA644" s="538"/>
      <c r="AB644" s="188"/>
      <c r="AC644" s="189"/>
      <c r="AD644" s="190"/>
    </row>
    <row r="645" spans="1:57" ht="13.5" customHeight="1">
      <c r="A645" s="1304" t="s">
        <v>954</v>
      </c>
      <c r="B645" s="2294">
        <v>23</v>
      </c>
      <c r="C645" s="1403" t="s">
        <v>955</v>
      </c>
      <c r="D645" s="2295" t="s">
        <v>358</v>
      </c>
      <c r="E645" s="1870" t="s">
        <v>956</v>
      </c>
      <c r="G645" s="1268" t="s">
        <v>71</v>
      </c>
      <c r="H645" s="1268"/>
      <c r="I645" s="1268"/>
      <c r="J645" s="1268"/>
      <c r="K645" s="1268"/>
      <c r="L645" s="1268"/>
      <c r="M645" s="1268"/>
      <c r="N645" s="1374" t="s">
        <v>820</v>
      </c>
      <c r="O645" s="1375"/>
      <c r="P645" s="1375"/>
      <c r="Q645" s="1375"/>
      <c r="R645" s="1375"/>
      <c r="S645" s="1375"/>
      <c r="T645" s="1375"/>
      <c r="U645" s="1375"/>
      <c r="V645" s="1501"/>
      <c r="AA645" s="538"/>
      <c r="AB645" s="2296" t="s">
        <v>849</v>
      </c>
      <c r="AC645" s="2297"/>
      <c r="AD645" s="2298"/>
    </row>
    <row r="646" spans="1:57">
      <c r="A646" s="1304"/>
      <c r="B646" s="2294"/>
      <c r="C646" s="1403"/>
      <c r="D646" s="2295"/>
      <c r="E646" s="1870"/>
      <c r="G646" s="1268"/>
      <c r="H646" s="1268"/>
      <c r="I646" s="1268"/>
      <c r="J646" s="1268"/>
      <c r="K646" s="1268"/>
      <c r="L646" s="1268"/>
      <c r="M646" s="1268"/>
      <c r="N646" s="1377"/>
      <c r="O646" s="1378"/>
      <c r="P646" s="1378"/>
      <c r="Q646" s="1378"/>
      <c r="R646" s="1378"/>
      <c r="S646" s="1378"/>
      <c r="T646" s="1378"/>
      <c r="U646" s="1378"/>
      <c r="V646" s="1545"/>
      <c r="AA646" s="538"/>
      <c r="AB646" s="2296"/>
      <c r="AC646" s="2297"/>
      <c r="AD646" s="2298"/>
    </row>
    <row r="647" spans="1:57">
      <c r="A647" s="1304"/>
      <c r="B647" s="2294"/>
      <c r="C647" s="1403"/>
      <c r="D647" s="2295"/>
      <c r="E647" s="1870"/>
      <c r="AA647" s="538"/>
      <c r="AB647" s="2296"/>
      <c r="AC647" s="2297"/>
      <c r="AD647" s="2298"/>
    </row>
    <row r="648" spans="1:57">
      <c r="A648" s="1304"/>
      <c r="B648" s="2294"/>
      <c r="C648" s="1403"/>
      <c r="D648" s="2295"/>
      <c r="E648" s="1870"/>
      <c r="AA648" s="538"/>
      <c r="AB648" s="2296"/>
      <c r="AC648" s="2297"/>
      <c r="AD648" s="2298"/>
    </row>
    <row r="649" spans="1:57">
      <c r="A649" s="531"/>
      <c r="B649" s="523"/>
      <c r="C649" s="524"/>
      <c r="D649" s="524"/>
      <c r="E649" s="531"/>
      <c r="F649" s="386"/>
      <c r="G649" s="386"/>
      <c r="H649" s="386"/>
      <c r="I649" s="386"/>
      <c r="J649" s="386"/>
      <c r="K649" s="386"/>
      <c r="L649" s="386"/>
      <c r="M649" s="386"/>
      <c r="N649" s="386"/>
      <c r="O649" s="386"/>
      <c r="P649" s="386"/>
      <c r="Q649" s="386"/>
      <c r="R649" s="386"/>
      <c r="S649" s="386"/>
      <c r="T649" s="386"/>
      <c r="U649" s="386"/>
      <c r="V649" s="386"/>
      <c r="W649" s="386"/>
      <c r="X649" s="386"/>
      <c r="Y649" s="386"/>
      <c r="Z649" s="386"/>
      <c r="AA649" s="34"/>
      <c r="AB649" s="195"/>
      <c r="AC649" s="196"/>
      <c r="AD649" s="197"/>
    </row>
    <row r="650" spans="1:57" ht="3.75" customHeight="1"/>
    <row r="651" spans="1:57" ht="14.25">
      <c r="A651" s="173" t="s">
        <v>1158</v>
      </c>
      <c r="B651" s="182"/>
      <c r="C651" s="376" t="s">
        <v>1101</v>
      </c>
      <c r="D651" s="375"/>
      <c r="E651" s="182"/>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30"/>
      <c r="BE651" s="649"/>
    </row>
    <row r="652" spans="1:57">
      <c r="A652" s="346"/>
      <c r="O652" s="2282" t="s">
        <v>638</v>
      </c>
      <c r="P652" s="2282"/>
      <c r="Q652" s="2282"/>
      <c r="R652" s="2282"/>
      <c r="S652" s="2282"/>
      <c r="T652" s="2282"/>
      <c r="U652" s="2282"/>
      <c r="V652" s="2282"/>
      <c r="W652" s="2282"/>
      <c r="X652" s="2280" t="str">
        <f>Q184</f>
        <v/>
      </c>
      <c r="Y652" s="2281"/>
      <c r="Z652" s="334" t="s">
        <v>5</v>
      </c>
      <c r="AD652" s="538"/>
      <c r="BE652" s="649"/>
    </row>
    <row r="653" spans="1:57">
      <c r="A653" s="346"/>
      <c r="O653" s="2282" t="s">
        <v>829</v>
      </c>
      <c r="P653" s="2282"/>
      <c r="Q653" s="2282"/>
      <c r="R653" s="2282"/>
      <c r="S653" s="2282"/>
      <c r="T653" s="2282"/>
      <c r="U653" s="2282"/>
      <c r="V653" s="2282"/>
      <c r="W653" s="2282"/>
      <c r="X653" s="2280" t="str">
        <f>Q185</f>
        <v/>
      </c>
      <c r="Y653" s="2281"/>
      <c r="Z653" s="334" t="s">
        <v>5</v>
      </c>
      <c r="AD653" s="538"/>
      <c r="BE653" s="649"/>
    </row>
    <row r="654" spans="1:57">
      <c r="A654" s="346"/>
      <c r="O654" s="2282" t="s">
        <v>109</v>
      </c>
      <c r="P654" s="2282"/>
      <c r="Q654" s="2282"/>
      <c r="R654" s="2282"/>
      <c r="S654" s="2282"/>
      <c r="T654" s="2282"/>
      <c r="U654" s="2282"/>
      <c r="V654" s="2282"/>
      <c r="W654" s="2282"/>
      <c r="X654" s="2280">
        <f>IF(X652="",0,X652)+IF(X653="",0,X653)</f>
        <v>0</v>
      </c>
      <c r="Y654" s="2281"/>
      <c r="Z654" s="334" t="s">
        <v>5</v>
      </c>
      <c r="AD654" s="538"/>
      <c r="BE654" s="649"/>
    </row>
    <row r="655" spans="1:57" ht="6" customHeight="1">
      <c r="A655" s="346"/>
      <c r="AD655" s="538"/>
      <c r="BE655" s="649"/>
    </row>
    <row r="656" spans="1:57">
      <c r="A656" s="346" t="s">
        <v>1330</v>
      </c>
      <c r="G656" s="1627" t="s">
        <v>17</v>
      </c>
      <c r="H656" s="2291"/>
      <c r="I656" s="1626" t="s">
        <v>611</v>
      </c>
      <c r="J656" s="1626"/>
      <c r="K656" s="2250" t="s">
        <v>957</v>
      </c>
      <c r="L656" s="2275"/>
      <c r="M656" s="2275"/>
      <c r="N656" s="2248"/>
      <c r="O656" s="2250" t="s">
        <v>957</v>
      </c>
      <c r="P656" s="2275"/>
      <c r="Q656" s="2275"/>
      <c r="R656" s="2248"/>
      <c r="S656" s="2250" t="s">
        <v>957</v>
      </c>
      <c r="T656" s="2275"/>
      <c r="U656" s="2275"/>
      <c r="V656" s="2248"/>
      <c r="W656" s="2250" t="s">
        <v>957</v>
      </c>
      <c r="X656" s="2275"/>
      <c r="Y656" s="2275"/>
      <c r="Z656" s="2248"/>
      <c r="AB656" s="1037" t="s">
        <v>270</v>
      </c>
      <c r="AC656" s="1038"/>
      <c r="AD656" s="1039"/>
    </row>
    <row r="657" spans="1:57">
      <c r="A657" s="2507" t="s">
        <v>1331</v>
      </c>
      <c r="B657" s="1268"/>
      <c r="C657" s="1268"/>
      <c r="D657" s="1268"/>
      <c r="E657" s="1268"/>
      <c r="G657" s="2292"/>
      <c r="H657" s="2293"/>
      <c r="I657" s="2276" t="s">
        <v>613</v>
      </c>
      <c r="J657" s="2276"/>
      <c r="K657" s="2277" t="s">
        <v>1159</v>
      </c>
      <c r="L657" s="2278"/>
      <c r="M657" s="2278"/>
      <c r="N657" s="2279"/>
      <c r="O657" s="2277" t="s">
        <v>1160</v>
      </c>
      <c r="P657" s="2278"/>
      <c r="Q657" s="2278"/>
      <c r="R657" s="2279"/>
      <c r="S657" s="2277" t="s">
        <v>1161</v>
      </c>
      <c r="T657" s="2278"/>
      <c r="U657" s="2278"/>
      <c r="V657" s="2279"/>
      <c r="W657" s="2277" t="s">
        <v>1162</v>
      </c>
      <c r="X657" s="2278"/>
      <c r="Y657" s="2278"/>
      <c r="Z657" s="2279"/>
      <c r="AB657" s="2288" t="s">
        <v>1348</v>
      </c>
      <c r="AC657" s="2289"/>
      <c r="AD657" s="2290"/>
    </row>
    <row r="658" spans="1:57">
      <c r="A658" s="2507"/>
      <c r="B658" s="1268"/>
      <c r="C658" s="1268"/>
      <c r="D658" s="1268"/>
      <c r="E658" s="1268"/>
      <c r="G658" s="2267" t="s">
        <v>614</v>
      </c>
      <c r="H658" s="2268"/>
      <c r="I658" s="2269">
        <f t="shared" ref="I658:I664" si="4">J264+O264</f>
        <v>0</v>
      </c>
      <c r="J658" s="2269"/>
      <c r="K658" s="1037">
        <f>ROUNDDOWN(I658/3,1)</f>
        <v>0</v>
      </c>
      <c r="L658" s="1038"/>
      <c r="M658" s="1038"/>
      <c r="N658" s="1038"/>
      <c r="O658" s="1037">
        <f>ROUNDDOWN(I658/3,1)</f>
        <v>0</v>
      </c>
      <c r="P658" s="1038"/>
      <c r="Q658" s="1038"/>
      <c r="R658" s="1038"/>
      <c r="S658" s="1037">
        <f>ROUNDDOWN(I658/3,1)</f>
        <v>0</v>
      </c>
      <c r="T658" s="1038"/>
      <c r="U658" s="1038"/>
      <c r="V658" s="1038"/>
      <c r="W658" s="1037">
        <f>ROUNDDOWN(I658/3,1)</f>
        <v>0</v>
      </c>
      <c r="X658" s="1038"/>
      <c r="Y658" s="1038"/>
      <c r="Z658" s="1039"/>
      <c r="AB658" s="2257"/>
      <c r="AC658" s="1026"/>
      <c r="AD658" s="1027"/>
    </row>
    <row r="659" spans="1:57">
      <c r="A659" s="2507"/>
      <c r="B659" s="1268"/>
      <c r="C659" s="1268"/>
      <c r="D659" s="1268"/>
      <c r="E659" s="1268"/>
      <c r="G659" s="2267" t="s">
        <v>615</v>
      </c>
      <c r="H659" s="2268"/>
      <c r="I659" s="2269">
        <f t="shared" si="4"/>
        <v>0</v>
      </c>
      <c r="J659" s="2269"/>
      <c r="K659" s="1037">
        <f>ROUNDDOWN((I659+I660)/6,1)</f>
        <v>0</v>
      </c>
      <c r="L659" s="1038"/>
      <c r="M659" s="1038"/>
      <c r="N659" s="1039"/>
      <c r="O659" s="1037">
        <f>ROUNDDOWN((I659+I660)/6,1)</f>
        <v>0</v>
      </c>
      <c r="P659" s="1038"/>
      <c r="Q659" s="1038"/>
      <c r="R659" s="1039"/>
      <c r="S659" s="1037">
        <f>ROUNDDOWN((I659+I660)/6,1)</f>
        <v>0</v>
      </c>
      <c r="T659" s="1038"/>
      <c r="U659" s="1038"/>
      <c r="V659" s="1039"/>
      <c r="W659" s="1037">
        <f>ROUNDDOWN((I659+I660)/6,1)</f>
        <v>0</v>
      </c>
      <c r="X659" s="1038"/>
      <c r="Y659" s="1038"/>
      <c r="Z659" s="1039"/>
      <c r="AB659" s="1037"/>
      <c r="AC659" s="1038"/>
      <c r="AD659" s="1039"/>
    </row>
    <row r="660" spans="1:57">
      <c r="A660" s="2507"/>
      <c r="B660" s="1268"/>
      <c r="C660" s="1268"/>
      <c r="D660" s="1268"/>
      <c r="E660" s="1268"/>
      <c r="G660" s="2267" t="s">
        <v>617</v>
      </c>
      <c r="H660" s="2268"/>
      <c r="I660" s="2269">
        <f t="shared" si="4"/>
        <v>0</v>
      </c>
      <c r="J660" s="2269"/>
      <c r="K660" s="1040"/>
      <c r="L660" s="1041"/>
      <c r="M660" s="1041"/>
      <c r="N660" s="1042"/>
      <c r="O660" s="1040"/>
      <c r="P660" s="1041"/>
      <c r="Q660" s="1041"/>
      <c r="R660" s="1042"/>
      <c r="S660" s="1040"/>
      <c r="T660" s="1041"/>
      <c r="U660" s="1041"/>
      <c r="V660" s="1042"/>
      <c r="W660" s="1040"/>
      <c r="X660" s="1041"/>
      <c r="Y660" s="1041"/>
      <c r="Z660" s="1042"/>
      <c r="AB660" s="1040"/>
      <c r="AC660" s="1041"/>
      <c r="AD660" s="1042"/>
    </row>
    <row r="661" spans="1:57">
      <c r="A661" s="2507"/>
      <c r="B661" s="1268"/>
      <c r="C661" s="1268"/>
      <c r="D661" s="1268"/>
      <c r="E661" s="1268"/>
      <c r="G661" s="2267" t="s">
        <v>649</v>
      </c>
      <c r="H661" s="2268"/>
      <c r="I661" s="2269">
        <f t="shared" si="4"/>
        <v>0</v>
      </c>
      <c r="J661" s="2269"/>
      <c r="K661" s="1037">
        <f>ROUNDDOWN(I661/6,1)</f>
        <v>0</v>
      </c>
      <c r="L661" s="1038"/>
      <c r="M661" s="1038"/>
      <c r="N661" s="1038"/>
      <c r="O661" s="1037">
        <f>ROUNDDOWN((I661+I662)/15,1)</f>
        <v>0</v>
      </c>
      <c r="P661" s="1038"/>
      <c r="Q661" s="1038"/>
      <c r="R661" s="1039"/>
      <c r="S661" s="1037">
        <f>ROUNDDOWN(I661/6,1)</f>
        <v>0</v>
      </c>
      <c r="T661" s="1038"/>
      <c r="U661" s="1038"/>
      <c r="V661" s="1038"/>
      <c r="W661" s="1037">
        <f>ROUNDDOWN((I661+I662)/20,1)</f>
        <v>0</v>
      </c>
      <c r="X661" s="1038"/>
      <c r="Y661" s="1038"/>
      <c r="Z661" s="1039"/>
      <c r="AB661" s="1037"/>
      <c r="AC661" s="1038"/>
      <c r="AD661" s="1039"/>
    </row>
    <row r="662" spans="1:57">
      <c r="A662" s="2507"/>
      <c r="B662" s="1268"/>
      <c r="C662" s="1268"/>
      <c r="D662" s="1268"/>
      <c r="E662" s="1268"/>
      <c r="G662" s="2267" t="s">
        <v>618</v>
      </c>
      <c r="H662" s="2268"/>
      <c r="I662" s="2269">
        <f t="shared" si="4"/>
        <v>0</v>
      </c>
      <c r="J662" s="2269"/>
      <c r="K662" s="1037">
        <f>ROUNDDOWN(I662/15,1)</f>
        <v>0</v>
      </c>
      <c r="L662" s="1038"/>
      <c r="M662" s="1038"/>
      <c r="N662" s="1038"/>
      <c r="O662" s="1040"/>
      <c r="P662" s="1041"/>
      <c r="Q662" s="1041"/>
      <c r="R662" s="1042"/>
      <c r="S662" s="1037">
        <f>ROUNDDOWN(I662/20,1)</f>
        <v>0</v>
      </c>
      <c r="T662" s="1038"/>
      <c r="U662" s="1038"/>
      <c r="V662" s="1038"/>
      <c r="W662" s="1040"/>
      <c r="X662" s="1041"/>
      <c r="Y662" s="1041"/>
      <c r="Z662" s="1042"/>
      <c r="AB662" s="1040"/>
      <c r="AC662" s="1041"/>
      <c r="AD662" s="1042"/>
    </row>
    <row r="663" spans="1:57">
      <c r="A663" s="346"/>
      <c r="G663" s="2267" t="s">
        <v>619</v>
      </c>
      <c r="H663" s="2268"/>
      <c r="I663" s="2269">
        <f t="shared" si="4"/>
        <v>0</v>
      </c>
      <c r="J663" s="2269"/>
      <c r="K663" s="1037">
        <f>ROUNDDOWN((I663+I664)/30,1)</f>
        <v>0</v>
      </c>
      <c r="L663" s="1038"/>
      <c r="M663" s="1038"/>
      <c r="N663" s="1039"/>
      <c r="O663" s="1037">
        <f>ROUNDDOWN((I663+I664)/30,1)</f>
        <v>0</v>
      </c>
      <c r="P663" s="1038"/>
      <c r="Q663" s="1038"/>
      <c r="R663" s="1039"/>
      <c r="S663" s="1037">
        <f>ROUNDDOWN((I663+I664)/30,1)</f>
        <v>0</v>
      </c>
      <c r="T663" s="1038"/>
      <c r="U663" s="1038"/>
      <c r="V663" s="1039"/>
      <c r="W663" s="1037">
        <f>ROUNDDOWN((I663+I664)/30,1)</f>
        <v>0</v>
      </c>
      <c r="X663" s="1038"/>
      <c r="Y663" s="1038"/>
      <c r="Z663" s="1039"/>
      <c r="AB663" s="1037"/>
      <c r="AC663" s="1038"/>
      <c r="AD663" s="1039"/>
    </row>
    <row r="664" spans="1:57" ht="14.25" thickBot="1">
      <c r="A664" s="346"/>
      <c r="G664" s="2273" t="s">
        <v>621</v>
      </c>
      <c r="H664" s="2274"/>
      <c r="I664" s="2269">
        <f t="shared" si="4"/>
        <v>0</v>
      </c>
      <c r="J664" s="2269"/>
      <c r="K664" s="2270"/>
      <c r="L664" s="2271"/>
      <c r="M664" s="2271"/>
      <c r="N664" s="2272"/>
      <c r="O664" s="2270"/>
      <c r="P664" s="2271"/>
      <c r="Q664" s="2271"/>
      <c r="R664" s="2272"/>
      <c r="S664" s="2270"/>
      <c r="T664" s="2271"/>
      <c r="U664" s="2271"/>
      <c r="V664" s="2272"/>
      <c r="W664" s="2270"/>
      <c r="X664" s="2271"/>
      <c r="Y664" s="2271"/>
      <c r="Z664" s="2272"/>
      <c r="AB664" s="2270"/>
      <c r="AC664" s="2271"/>
      <c r="AD664" s="2272"/>
    </row>
    <row r="665" spans="1:57" ht="14.25" thickTop="1">
      <c r="A665" s="2508" t="s">
        <v>1349</v>
      </c>
      <c r="B665" s="2509"/>
      <c r="C665" s="2509"/>
      <c r="D665" s="2509"/>
      <c r="E665" s="2509"/>
      <c r="G665" s="2260" t="s">
        <v>16</v>
      </c>
      <c r="H665" s="2261"/>
      <c r="I665" s="2262">
        <f>SUM(I658:J664)</f>
        <v>0</v>
      </c>
      <c r="J665" s="2263"/>
      <c r="K665" s="2264">
        <f>ROUND(SUM(K658:N664),0)</f>
        <v>0</v>
      </c>
      <c r="L665" s="2265"/>
      <c r="M665" s="2265"/>
      <c r="N665" s="2266"/>
      <c r="O665" s="2264">
        <f>ROUND(SUM(O658:R664),0)</f>
        <v>0</v>
      </c>
      <c r="P665" s="2265"/>
      <c r="Q665" s="2265"/>
      <c r="R665" s="2266"/>
      <c r="S665" s="2264">
        <f>ROUND(SUM(S658:V664),0)</f>
        <v>0</v>
      </c>
      <c r="T665" s="2265"/>
      <c r="U665" s="2265"/>
      <c r="V665" s="2266"/>
      <c r="W665" s="2264">
        <f>ROUND(SUM(W658:Z664),0)</f>
        <v>0</v>
      </c>
      <c r="X665" s="2265"/>
      <c r="Y665" s="2265"/>
      <c r="Z665" s="2266"/>
      <c r="AB665" s="2510"/>
      <c r="AC665" s="2511"/>
      <c r="AD665" s="2512"/>
    </row>
    <row r="666" spans="1:57">
      <c r="A666" s="2508"/>
      <c r="B666" s="2509"/>
      <c r="C666" s="2509"/>
      <c r="D666" s="2509"/>
      <c r="E666" s="2509"/>
      <c r="K666" s="1609">
        <f>SUM(K658:N664)</f>
        <v>0</v>
      </c>
      <c r="L666" s="1609"/>
      <c r="M666" s="1609"/>
      <c r="N666" s="1609"/>
      <c r="O666" s="1609">
        <f t="shared" ref="O666" si="5">SUM(O658:R664)</f>
        <v>0</v>
      </c>
      <c r="P666" s="1609"/>
      <c r="Q666" s="1609"/>
      <c r="R666" s="1609"/>
      <c r="S666" s="1609">
        <f t="shared" ref="S666" si="6">SUM(S658:V664)</f>
        <v>0</v>
      </c>
      <c r="T666" s="1609"/>
      <c r="U666" s="1609"/>
      <c r="V666" s="1609"/>
      <c r="W666" s="1609">
        <f t="shared" ref="W666" si="7">SUM(W658:Z664)</f>
        <v>0</v>
      </c>
      <c r="X666" s="1609"/>
      <c r="Y666" s="1609"/>
      <c r="Z666" s="1609"/>
      <c r="AB666" s="649"/>
      <c r="AC666" s="649"/>
      <c r="AD666" s="650"/>
      <c r="BE666" s="649"/>
    </row>
    <row r="667" spans="1:57" ht="6" customHeight="1">
      <c r="A667" s="2508"/>
      <c r="B667" s="2509"/>
      <c r="C667" s="2509"/>
      <c r="D667" s="2509"/>
      <c r="E667" s="2509"/>
      <c r="AB667" s="649"/>
      <c r="AC667" s="649"/>
      <c r="AD667" s="650"/>
      <c r="BE667" s="649"/>
    </row>
    <row r="668" spans="1:57">
      <c r="A668" s="2508"/>
      <c r="B668" s="2509"/>
      <c r="C668" s="2509"/>
      <c r="D668" s="2509"/>
      <c r="E668" s="2509"/>
      <c r="F668" s="2255" t="s">
        <v>958</v>
      </c>
      <c r="G668" s="2255"/>
      <c r="H668" s="2255"/>
      <c r="I668" s="2255"/>
      <c r="J668" s="2255"/>
      <c r="K668" s="2254">
        <f>Q177</f>
        <v>1</v>
      </c>
      <c r="L668" s="2254"/>
      <c r="M668" s="2254"/>
      <c r="N668" s="2254"/>
      <c r="O668" s="2254">
        <f>Q177</f>
        <v>1</v>
      </c>
      <c r="P668" s="2254"/>
      <c r="Q668" s="2254"/>
      <c r="R668" s="2254"/>
      <c r="S668" s="2254">
        <f>Q177</f>
        <v>1</v>
      </c>
      <c r="T668" s="2254"/>
      <c r="U668" s="2254"/>
      <c r="V668" s="2254"/>
      <c r="W668" s="2254">
        <f>Q177</f>
        <v>1</v>
      </c>
      <c r="X668" s="2254"/>
      <c r="Y668" s="2254"/>
      <c r="Z668" s="2254"/>
      <c r="AB668" s="2257"/>
      <c r="AC668" s="1026"/>
      <c r="AD668" s="1027"/>
      <c r="AJ668" s="537" t="s">
        <v>1163</v>
      </c>
    </row>
    <row r="669" spans="1:57">
      <c r="A669" s="2508"/>
      <c r="B669" s="2509"/>
      <c r="C669" s="2509"/>
      <c r="D669" s="2509"/>
      <c r="E669" s="2509"/>
      <c r="F669" s="2255" t="s">
        <v>827</v>
      </c>
      <c r="G669" s="2255"/>
      <c r="H669" s="2255"/>
      <c r="I669" s="2255"/>
      <c r="J669" s="2255"/>
      <c r="K669" s="2254">
        <f>IF(Q178="",0,Q178)</f>
        <v>0</v>
      </c>
      <c r="L669" s="2254"/>
      <c r="M669" s="2254"/>
      <c r="N669" s="2254"/>
      <c r="O669" s="2257">
        <f>IF(Q178="",0,Q178)</f>
        <v>0</v>
      </c>
      <c r="P669" s="1026"/>
      <c r="Q669" s="1026"/>
      <c r="R669" s="1027"/>
      <c r="S669" s="2257">
        <f>IF(Q178="",0,Q178)</f>
        <v>0</v>
      </c>
      <c r="T669" s="1026"/>
      <c r="U669" s="1026"/>
      <c r="V669" s="1027"/>
      <c r="W669" s="2257">
        <f>IF(Q178="",0,Q178)</f>
        <v>0</v>
      </c>
      <c r="X669" s="1026"/>
      <c r="Y669" s="1026"/>
      <c r="Z669" s="1027"/>
      <c r="AB669" s="2257"/>
      <c r="AC669" s="1026"/>
      <c r="AD669" s="1027"/>
      <c r="AJ669" s="546" t="e">
        <f>VLOOKUP(E689,勤務実績２!#REF!,5,0)</f>
        <v>#REF!</v>
      </c>
    </row>
    <row r="670" spans="1:57">
      <c r="A670" s="2508"/>
      <c r="B670" s="2509"/>
      <c r="C670" s="2509"/>
      <c r="D670" s="2509"/>
      <c r="E670" s="2509"/>
      <c r="F670" s="2255" t="s">
        <v>1149</v>
      </c>
      <c r="G670" s="2255"/>
      <c r="H670" s="2255"/>
      <c r="I670" s="2255"/>
      <c r="J670" s="2255"/>
      <c r="K670" s="2254">
        <f>IF(Q179="",0,Q179)</f>
        <v>0</v>
      </c>
      <c r="L670" s="2254"/>
      <c r="M670" s="2254"/>
      <c r="N670" s="2254"/>
      <c r="O670" s="2254">
        <f>IF(Q179="",0,Q179)</f>
        <v>0</v>
      </c>
      <c r="P670" s="2254"/>
      <c r="Q670" s="2254"/>
      <c r="R670" s="2254"/>
      <c r="S670" s="2254">
        <f>IF(Q179="",0,Q179)</f>
        <v>0</v>
      </c>
      <c r="T670" s="2254"/>
      <c r="U670" s="2254"/>
      <c r="V670" s="2254"/>
      <c r="W670" s="2254">
        <f>IF(Q179="",0,Q179)</f>
        <v>0</v>
      </c>
      <c r="X670" s="2254"/>
      <c r="Y670" s="2254"/>
      <c r="Z670" s="2254"/>
      <c r="AB670" s="2257"/>
      <c r="AC670" s="1026"/>
      <c r="AD670" s="1027"/>
      <c r="AJ670" s="537" t="s">
        <v>964</v>
      </c>
    </row>
    <row r="671" spans="1:57">
      <c r="A671" s="2508"/>
      <c r="B671" s="2509"/>
      <c r="C671" s="2509"/>
      <c r="D671" s="2509"/>
      <c r="E671" s="2509"/>
      <c r="F671" s="2255" t="s">
        <v>1150</v>
      </c>
      <c r="G671" s="2255"/>
      <c r="H671" s="2255"/>
      <c r="I671" s="2255"/>
      <c r="J671" s="2255"/>
      <c r="K671" s="2254">
        <f>IF(Q180="",0,Q180)</f>
        <v>0</v>
      </c>
      <c r="L671" s="2254"/>
      <c r="M671" s="2254"/>
      <c r="N671" s="2254"/>
      <c r="O671" s="2254">
        <f>IF(Q180="",0,Q180)</f>
        <v>0</v>
      </c>
      <c r="P671" s="2254"/>
      <c r="Q671" s="2254"/>
      <c r="R671" s="2254"/>
      <c r="S671" s="2254">
        <f>IF(Q180="",0,Q180)</f>
        <v>0</v>
      </c>
      <c r="T671" s="2254"/>
      <c r="U671" s="2254"/>
      <c r="V671" s="2254"/>
      <c r="W671" s="2254">
        <f>IF(Q180="",0,Q180)</f>
        <v>0</v>
      </c>
      <c r="X671" s="2254"/>
      <c r="Y671" s="2254"/>
      <c r="Z671" s="2254"/>
      <c r="AB671" s="2257"/>
      <c r="AC671" s="1026"/>
      <c r="AD671" s="1027"/>
      <c r="AJ671" s="537">
        <f>IF(V318="",1,AJ669)</f>
        <v>1</v>
      </c>
    </row>
    <row r="672" spans="1:57">
      <c r="A672" s="2508"/>
      <c r="B672" s="2509"/>
      <c r="C672" s="2509"/>
      <c r="D672" s="2509"/>
      <c r="E672" s="2509"/>
      <c r="K672" s="1609">
        <f>K665+K668+K669+K670+K671</f>
        <v>1</v>
      </c>
      <c r="L672" s="1609"/>
      <c r="M672" s="1609"/>
      <c r="N672" s="1609"/>
      <c r="O672" s="1609">
        <f>O665+O668+O669+O670+O671</f>
        <v>1</v>
      </c>
      <c r="P672" s="1609"/>
      <c r="Q672" s="1609"/>
      <c r="R672" s="1609"/>
      <c r="S672" s="1609">
        <f t="shared" ref="S672" si="8">S665+S668+S669+S670+S671</f>
        <v>1</v>
      </c>
      <c r="T672" s="1609"/>
      <c r="U672" s="1609"/>
      <c r="V672" s="1609"/>
      <c r="W672" s="1609">
        <f t="shared" ref="W672" si="9">W665+W668+W669+W670+W671</f>
        <v>1</v>
      </c>
      <c r="X672" s="1609"/>
      <c r="Y672" s="1609"/>
      <c r="Z672" s="1609"/>
      <c r="AB672" s="649"/>
      <c r="AC672" s="649"/>
      <c r="AD672" s="650"/>
    </row>
    <row r="673" spans="1:57" ht="6" customHeight="1">
      <c r="A673" s="2508"/>
      <c r="B673" s="2509"/>
      <c r="C673" s="2509"/>
      <c r="D673" s="2509"/>
      <c r="E673" s="2509"/>
      <c r="AB673" s="649"/>
      <c r="AC673" s="649"/>
      <c r="AD673" s="650"/>
    </row>
    <row r="674" spans="1:57">
      <c r="A674" s="346"/>
      <c r="F674" s="2255" t="s">
        <v>959</v>
      </c>
      <c r="G674" s="2255"/>
      <c r="H674" s="2255"/>
      <c r="I674" s="2255"/>
      <c r="J674" s="2255"/>
      <c r="K674" s="2254">
        <f>IF(AND(T253&gt;=36,T253&lt;=300),1,0)</f>
        <v>0</v>
      </c>
      <c r="L674" s="2254"/>
      <c r="M674" s="2254"/>
      <c r="N674" s="2254"/>
      <c r="O674" s="2254">
        <f>IF(AND(T253&gt;=36,T253&lt;=300),1,0)</f>
        <v>0</v>
      </c>
      <c r="P674" s="2254"/>
      <c r="Q674" s="2254"/>
      <c r="R674" s="2254"/>
      <c r="S674" s="2254">
        <f>IF(AND(T253&gt;=36,T253&lt;=300),1,0)</f>
        <v>0</v>
      </c>
      <c r="T674" s="2254"/>
      <c r="U674" s="2254"/>
      <c r="V674" s="2254"/>
      <c r="W674" s="2254">
        <f>IF(AND(T253&gt;=36,T253&lt;=300),1,0)</f>
        <v>0</v>
      </c>
      <c r="X674" s="2254"/>
      <c r="Y674" s="2254"/>
      <c r="Z674" s="2254"/>
      <c r="AB674" s="2257"/>
      <c r="AC674" s="1026"/>
      <c r="AD674" s="1027"/>
      <c r="AJ674" s="537" t="s">
        <v>1164</v>
      </c>
    </row>
    <row r="675" spans="1:57">
      <c r="A675" s="346" t="s">
        <v>1332</v>
      </c>
      <c r="K675" s="1609">
        <f>K665+K668+K669+K670+K674+K671</f>
        <v>1</v>
      </c>
      <c r="L675" s="1609"/>
      <c r="M675" s="1609"/>
      <c r="N675" s="1609"/>
      <c r="O675" s="1609">
        <f t="shared" ref="O675" si="10">O665+O668+O669+O670+O674+O671</f>
        <v>1</v>
      </c>
      <c r="P675" s="1609"/>
      <c r="Q675" s="1609"/>
      <c r="R675" s="1609"/>
      <c r="S675" s="1609">
        <f t="shared" ref="S675" si="11">S665+S668+S669+S670+S674+S671</f>
        <v>1</v>
      </c>
      <c r="T675" s="1609"/>
      <c r="U675" s="1609"/>
      <c r="V675" s="1609"/>
      <c r="W675" s="1609">
        <f t="shared" ref="W675" si="12">W665+W668+W669+W670+W674+W671</f>
        <v>1</v>
      </c>
      <c r="X675" s="1609"/>
      <c r="Y675" s="1609"/>
      <c r="Z675" s="1609"/>
      <c r="AB675" s="649"/>
      <c r="AC675" s="649"/>
      <c r="AD675" s="650"/>
      <c r="AJ675" s="537">
        <f>ROUNDDOWN(X654-AJ671,1)</f>
        <v>-1</v>
      </c>
    </row>
    <row r="676" spans="1:57" ht="6" customHeight="1">
      <c r="A676" s="346"/>
      <c r="AB676" s="649"/>
      <c r="AC676" s="649"/>
      <c r="AD676" s="650"/>
    </row>
    <row r="677" spans="1:57">
      <c r="A677" s="346"/>
      <c r="F677" s="2255" t="s">
        <v>960</v>
      </c>
      <c r="G677" s="2255"/>
      <c r="H677" s="2255"/>
      <c r="I677" s="2255"/>
      <c r="J677" s="2255"/>
      <c r="K677" s="2259">
        <f>MAX(MIN(AK688,$AI$678),0)</f>
        <v>0</v>
      </c>
      <c r="L677" s="2259"/>
      <c r="M677" s="2259"/>
      <c r="N677" s="2259"/>
      <c r="O677" s="2259">
        <f t="shared" ref="O677" si="13">MAX(MIN(AO688,$AI$678),0)</f>
        <v>0</v>
      </c>
      <c r="P677" s="2259"/>
      <c r="Q677" s="2259"/>
      <c r="R677" s="2259"/>
      <c r="S677" s="2259">
        <f t="shared" ref="S677" si="14">MAX(MIN(AS688,$AI$678),0)</f>
        <v>0</v>
      </c>
      <c r="T677" s="2259"/>
      <c r="U677" s="2259"/>
      <c r="V677" s="2259"/>
      <c r="W677" s="2259">
        <f>MAX(MIN(AW688,$AI$678),0)</f>
        <v>0</v>
      </c>
      <c r="X677" s="2259"/>
      <c r="Y677" s="2259"/>
      <c r="Z677" s="2259"/>
      <c r="AB677" s="2257"/>
      <c r="AC677" s="1026"/>
      <c r="AD677" s="1027"/>
      <c r="AF677" s="1609"/>
      <c r="AG677" s="1609"/>
      <c r="AH677" s="1609"/>
      <c r="AI677" s="1609" t="s">
        <v>1165</v>
      </c>
      <c r="AJ677" s="1609"/>
    </row>
    <row r="678" spans="1:57">
      <c r="A678" s="346"/>
      <c r="K678" s="1609">
        <f>K675+K677</f>
        <v>1</v>
      </c>
      <c r="L678" s="1609"/>
      <c r="M678" s="1609"/>
      <c r="N678" s="1609"/>
      <c r="O678" s="1609">
        <f t="shared" ref="O678" si="15">O675+O677</f>
        <v>1</v>
      </c>
      <c r="P678" s="1609"/>
      <c r="Q678" s="1609"/>
      <c r="R678" s="1609"/>
      <c r="S678" s="1609">
        <f t="shared" ref="S678" si="16">S675+S677</f>
        <v>1</v>
      </c>
      <c r="T678" s="1609"/>
      <c r="U678" s="1609"/>
      <c r="V678" s="1609"/>
      <c r="W678" s="1609">
        <f t="shared" ref="W678" si="17">W675+W677</f>
        <v>1</v>
      </c>
      <c r="X678" s="1609"/>
      <c r="Y678" s="1609"/>
      <c r="Z678" s="1609"/>
      <c r="AB678" s="649"/>
      <c r="AC678" s="649"/>
      <c r="AD678" s="650"/>
      <c r="AF678" s="2244"/>
      <c r="AG678" s="2244"/>
      <c r="AH678" s="2244"/>
      <c r="AI678" s="2258">
        <f>IF(R353&lt;46,1,IF(R353&lt;151,2,IF(R353&lt;241,3,IF(R353&lt;271,3.5,IF(R353&lt;301,5,IF(R353&lt;451,6,IF(R353&gt;=451,8," ")))))))</f>
        <v>1</v>
      </c>
      <c r="AJ678" s="2258"/>
      <c r="AK678" s="2256"/>
      <c r="AL678" s="2256"/>
      <c r="AM678" s="545"/>
      <c r="AN678" s="545"/>
      <c r="AO678" s="2256"/>
      <c r="AP678" s="2256"/>
      <c r="AQ678" s="545"/>
      <c r="AR678" s="545"/>
      <c r="AS678" s="2256"/>
      <c r="AT678" s="2256"/>
      <c r="AU678" s="545"/>
      <c r="AV678" s="545"/>
      <c r="AX678" s="2256"/>
      <c r="AY678" s="2256"/>
      <c r="AZ678" s="2256"/>
      <c r="BA678" s="2256"/>
      <c r="BB678" s="2256"/>
      <c r="BC678" s="2256"/>
      <c r="BD678" s="2256"/>
      <c r="BE678" s="2256"/>
    </row>
    <row r="679" spans="1:57" ht="6" customHeight="1">
      <c r="A679" s="346"/>
      <c r="AB679" s="649"/>
      <c r="AC679" s="649"/>
      <c r="AD679" s="650"/>
    </row>
    <row r="680" spans="1:57" ht="8.25" customHeight="1">
      <c r="A680" s="346"/>
      <c r="AB680" s="649"/>
      <c r="AC680" s="649"/>
      <c r="AD680" s="650"/>
    </row>
    <row r="681" spans="1:57">
      <c r="A681" s="346"/>
      <c r="C681" s="2243" t="s">
        <v>963</v>
      </c>
      <c r="D681" s="2243"/>
      <c r="E681" s="543" t="s">
        <v>964</v>
      </c>
      <c r="J681" s="2255" t="s">
        <v>965</v>
      </c>
      <c r="K681" s="2255"/>
      <c r="L681" s="2255"/>
      <c r="M681" s="2255"/>
      <c r="N681" s="2255"/>
      <c r="O681" s="2255"/>
      <c r="P681" s="2255"/>
      <c r="Q681" s="2255"/>
      <c r="R681" s="2255" t="str">
        <f>N257</f>
        <v>加算あり・加算なし</v>
      </c>
      <c r="S681" s="2255"/>
      <c r="T681" s="2255"/>
      <c r="U681" s="2255"/>
      <c r="V681" s="2255"/>
      <c r="W681" s="2255"/>
      <c r="X681" s="2254">
        <f>IF(AF681=1,K672,IF(AF681=2,O672,IF(AF681=3,S672,IF(AF681=4,W672,0))))</f>
        <v>0</v>
      </c>
      <c r="Y681" s="2254"/>
      <c r="Z681" s="2254"/>
      <c r="AB681" s="1037"/>
      <c r="AC681" s="1038"/>
      <c r="AD681" s="1039"/>
      <c r="AF681" s="537" t="str">
        <f>IF(AND(R681="加算あり",R682="加算あり"),1,IF(AND(R681="加算あり",R682="加算なし"),2,IF(AND(R681="加算なし",R682="加算あり"),3,IF(AND(R681="加算なし",R682="加算なし"),4,""))))</f>
        <v/>
      </c>
    </row>
    <row r="682" spans="1:57">
      <c r="A682" s="346"/>
      <c r="C682" s="2243" t="s">
        <v>966</v>
      </c>
      <c r="D682" s="2243"/>
      <c r="E682" s="347">
        <f>S205</f>
        <v>0</v>
      </c>
      <c r="J682" s="2255" t="s">
        <v>967</v>
      </c>
      <c r="K682" s="2255"/>
      <c r="L682" s="2255"/>
      <c r="M682" s="2255"/>
      <c r="N682" s="2255"/>
      <c r="O682" s="2255"/>
      <c r="P682" s="2255"/>
      <c r="Q682" s="2255"/>
      <c r="R682" s="2255" t="str">
        <f>N276</f>
        <v>加算あり・加算なし</v>
      </c>
      <c r="S682" s="2255"/>
      <c r="T682" s="2255"/>
      <c r="U682" s="2255"/>
      <c r="V682" s="2255"/>
      <c r="W682" s="2255"/>
      <c r="X682" s="2254"/>
      <c r="Y682" s="2254"/>
      <c r="Z682" s="2254"/>
      <c r="AB682" s="1040"/>
      <c r="AC682" s="1041"/>
      <c r="AD682" s="1042"/>
      <c r="AK682" s="537" t="s">
        <v>1166</v>
      </c>
    </row>
    <row r="683" spans="1:57">
      <c r="A683" s="346"/>
      <c r="C683" s="2243"/>
      <c r="D683" s="2243"/>
      <c r="E683" s="347">
        <f>S207</f>
        <v>0</v>
      </c>
      <c r="J683" s="2255" t="s">
        <v>959</v>
      </c>
      <c r="K683" s="2255"/>
      <c r="L683" s="2255"/>
      <c r="M683" s="2255"/>
      <c r="N683" s="2255"/>
      <c r="O683" s="2255"/>
      <c r="P683" s="2255"/>
      <c r="Q683" s="2255"/>
      <c r="R683" s="2255" t="str">
        <f>N247</f>
        <v>加算あり・加算なし</v>
      </c>
      <c r="S683" s="2255"/>
      <c r="T683" s="2255"/>
      <c r="U683" s="2255"/>
      <c r="V683" s="2255"/>
      <c r="W683" s="2255"/>
      <c r="X683" s="2254">
        <f>IF(R683="加算あり",IF(AF681=1,K674,IF(AF681=2,O674,IF(AF681=3,S674,IF(AF681=4,W674,0)))),0)</f>
        <v>0</v>
      </c>
      <c r="Y683" s="2254"/>
      <c r="Z683" s="2254"/>
      <c r="AB683" s="2257"/>
      <c r="AC683" s="1026"/>
      <c r="AD683" s="1027"/>
      <c r="AK683" s="537" t="s">
        <v>1167</v>
      </c>
      <c r="AO683" s="537" t="s">
        <v>1168</v>
      </c>
      <c r="AS683" s="537" t="s">
        <v>1169</v>
      </c>
      <c r="AW683" s="537" t="s">
        <v>1170</v>
      </c>
    </row>
    <row r="684" spans="1:57">
      <c r="A684" s="346"/>
      <c r="C684" s="2243"/>
      <c r="D684" s="2243"/>
      <c r="E684" s="347">
        <f>S208</f>
        <v>0</v>
      </c>
      <c r="J684" s="2255" t="s">
        <v>960</v>
      </c>
      <c r="K684" s="2255"/>
      <c r="L684" s="2255"/>
      <c r="M684" s="2255"/>
      <c r="N684" s="2255"/>
      <c r="O684" s="2255"/>
      <c r="P684" s="2255"/>
      <c r="Q684" s="2255"/>
      <c r="R684" s="2255" t="str">
        <f>N339</f>
        <v>加算あり・加算なし</v>
      </c>
      <c r="S684" s="2255"/>
      <c r="T684" s="2255"/>
      <c r="U684" s="2255"/>
      <c r="V684" s="2255"/>
      <c r="W684" s="2255"/>
      <c r="X684" s="2254">
        <f>IF(R684="加算あり",IF(AF681=1,K677,IF(AF681=2,O677,IF(AF681=3,S677,IF(AF681=4,W677,0)))),0)</f>
        <v>0</v>
      </c>
      <c r="Y684" s="2254"/>
      <c r="Z684" s="2254"/>
      <c r="AB684" s="2257"/>
      <c r="AC684" s="1026"/>
      <c r="AD684" s="1027"/>
      <c r="AJ684" s="537" t="s">
        <v>1171</v>
      </c>
      <c r="AK684" s="537">
        <f>IF($N$314="加算あり",$AJ$675,$X$654)-K675</f>
        <v>-1</v>
      </c>
      <c r="AO684" s="537">
        <f>IF($N$314="加算あり",$AJ$675,$X$654)-O675</f>
        <v>-1</v>
      </c>
      <c r="AS684" s="537">
        <f>IF($N$314="加算あり",$AJ$675,$X$654)-S675</f>
        <v>-1</v>
      </c>
      <c r="AW684" s="537">
        <f>IF($N$314="加算あり",$AJ$675,$X$654)-W675</f>
        <v>-1</v>
      </c>
    </row>
    <row r="685" spans="1:57">
      <c r="A685" s="346"/>
      <c r="C685" s="2243" t="s">
        <v>968</v>
      </c>
      <c r="D685" s="2243"/>
      <c r="E685" s="348">
        <f>V620</f>
        <v>0</v>
      </c>
      <c r="J685" s="2255" t="s">
        <v>970</v>
      </c>
      <c r="K685" s="2255"/>
      <c r="L685" s="2255"/>
      <c r="M685" s="2255"/>
      <c r="N685" s="2255"/>
      <c r="O685" s="2255"/>
      <c r="P685" s="2255"/>
      <c r="Q685" s="2255"/>
      <c r="R685" s="2255"/>
      <c r="S685" s="2255"/>
      <c r="T685" s="2255"/>
      <c r="U685" s="2255"/>
      <c r="V685" s="2255"/>
      <c r="W685" s="2255"/>
      <c r="X685" s="2254">
        <f>SUM(X681:Z684)</f>
        <v>0</v>
      </c>
      <c r="Y685" s="2254"/>
      <c r="Z685" s="2254"/>
      <c r="AB685" s="2257"/>
      <c r="AC685" s="1026"/>
      <c r="AD685" s="1027"/>
      <c r="AJ685" s="537" t="s">
        <v>1172</v>
      </c>
      <c r="AK685" s="537">
        <f>ROUNDDOWN(AK684,0)</f>
        <v>-1</v>
      </c>
      <c r="AO685" s="537">
        <f t="shared" ref="AO685:AW685" si="18">ROUNDDOWN(AO684,0)</f>
        <v>-1</v>
      </c>
      <c r="AS685" s="537">
        <f t="shared" si="18"/>
        <v>-1</v>
      </c>
      <c r="AW685" s="537">
        <f t="shared" si="18"/>
        <v>-1</v>
      </c>
    </row>
    <row r="686" spans="1:57">
      <c r="A686" s="346"/>
      <c r="C686" s="2243" t="s">
        <v>969</v>
      </c>
      <c r="D686" s="2243"/>
      <c r="E686" s="348">
        <f>U639</f>
        <v>0</v>
      </c>
      <c r="J686" s="2245" t="s">
        <v>1476</v>
      </c>
      <c r="K686" s="2246"/>
      <c r="L686" s="2246"/>
      <c r="M686" s="2246"/>
      <c r="N686" s="2246"/>
      <c r="O686" s="2246"/>
      <c r="P686" s="2246"/>
      <c r="Q686" s="2247"/>
      <c r="R686" s="2248" t="s">
        <v>1477</v>
      </c>
      <c r="S686" s="2249"/>
      <c r="T686" s="2249"/>
      <c r="U686" s="2249"/>
      <c r="V686" s="2249"/>
      <c r="W686" s="2250"/>
      <c r="X686" s="2251" t="s">
        <v>1478</v>
      </c>
      <c r="Y686" s="2252"/>
      <c r="Z686" s="1037"/>
      <c r="AD686" s="538"/>
      <c r="AJ686" s="537" t="s">
        <v>1173</v>
      </c>
      <c r="AK686" s="537">
        <f>+AK684-AK685</f>
        <v>0</v>
      </c>
      <c r="AO686" s="537">
        <f t="shared" ref="AO686:AW686" si="19">+AO684-AO685</f>
        <v>0</v>
      </c>
      <c r="AS686" s="537">
        <f t="shared" si="19"/>
        <v>0</v>
      </c>
      <c r="AW686" s="537">
        <f t="shared" si="19"/>
        <v>0</v>
      </c>
    </row>
    <row r="687" spans="1:57">
      <c r="A687" s="346"/>
      <c r="C687" s="2253"/>
      <c r="D687" s="2253"/>
      <c r="J687" s="539"/>
      <c r="K687" s="539"/>
      <c r="L687" s="539"/>
      <c r="M687" s="539"/>
      <c r="N687" s="539"/>
      <c r="O687" s="2114"/>
      <c r="P687" s="2114"/>
      <c r="Q687" s="2114"/>
      <c r="R687" s="2114"/>
      <c r="S687" s="2114"/>
      <c r="T687" s="2114"/>
      <c r="U687" s="2114"/>
      <c r="V687" s="2114"/>
      <c r="W687" s="2114"/>
      <c r="X687" s="2114"/>
      <c r="Y687" s="2114"/>
      <c r="Z687" s="2114"/>
      <c r="AD687" s="538"/>
      <c r="AJ687" s="537" t="s">
        <v>1174</v>
      </c>
      <c r="AK687" s="537">
        <f>IF(AK686&lt;0.3,0,IF(AK686&lt;0.5,0.5,1))</f>
        <v>0</v>
      </c>
      <c r="AO687" s="537">
        <f t="shared" ref="AO687:AW687" si="20">IF(AO686&lt;0.3,0,IF(AO686&lt;0.5,0.5,1))</f>
        <v>0</v>
      </c>
      <c r="AS687" s="537">
        <f t="shared" si="20"/>
        <v>0</v>
      </c>
      <c r="AW687" s="537">
        <f t="shared" si="20"/>
        <v>0</v>
      </c>
    </row>
    <row r="688" spans="1:57">
      <c r="A688" s="346"/>
      <c r="J688" s="544"/>
      <c r="K688" s="544"/>
      <c r="L688" s="544"/>
      <c r="M688" s="544"/>
      <c r="N688" s="544"/>
      <c r="O688" s="2240" t="s">
        <v>638</v>
      </c>
      <c r="P688" s="2240"/>
      <c r="Q688" s="2240"/>
      <c r="R688" s="2240"/>
      <c r="S688" s="2240"/>
      <c r="T688" s="2240"/>
      <c r="U688" s="2240"/>
      <c r="V688" s="2240"/>
      <c r="W688" s="2240"/>
      <c r="X688" s="2241"/>
      <c r="Y688" s="2242"/>
      <c r="Z688" s="676" t="s">
        <v>5</v>
      </c>
      <c r="AD688" s="538"/>
      <c r="AJ688" s="537" t="s">
        <v>1175</v>
      </c>
      <c r="AK688" s="537">
        <f>IF(AK684&lt;3,ROUND(AK684,0),AK685+AK687)</f>
        <v>-1</v>
      </c>
      <c r="AO688" s="537">
        <f t="shared" ref="AO688:AW688" si="21">IF(AO684&lt;3,ROUND(AO684,0),AO685+AO687)</f>
        <v>-1</v>
      </c>
      <c r="AS688" s="537">
        <f t="shared" si="21"/>
        <v>-1</v>
      </c>
      <c r="AW688" s="537">
        <f t="shared" si="21"/>
        <v>-1</v>
      </c>
    </row>
    <row r="689" spans="1:30">
      <c r="A689" s="346"/>
      <c r="C689" s="2243" t="s">
        <v>961</v>
      </c>
      <c r="D689" s="2243"/>
      <c r="E689" s="348">
        <f>V318</f>
        <v>0</v>
      </c>
      <c r="J689" s="539"/>
      <c r="K689" s="539"/>
      <c r="L689" s="539"/>
      <c r="M689" s="539"/>
      <c r="N689" s="539"/>
      <c r="O689" s="2240" t="s">
        <v>829</v>
      </c>
      <c r="P689" s="2240"/>
      <c r="Q689" s="2240"/>
      <c r="R689" s="2240"/>
      <c r="S689" s="2240"/>
      <c r="T689" s="2240"/>
      <c r="U689" s="2240"/>
      <c r="V689" s="2240"/>
      <c r="W689" s="2240"/>
      <c r="X689" s="2241"/>
      <c r="Y689" s="2242"/>
      <c r="Z689" s="676" t="s">
        <v>5</v>
      </c>
      <c r="AD689" s="538"/>
    </row>
    <row r="690" spans="1:30">
      <c r="A690" s="346"/>
      <c r="C690" s="2243" t="s">
        <v>962</v>
      </c>
      <c r="D690" s="2243"/>
      <c r="E690" s="348">
        <f>V629</f>
        <v>0</v>
      </c>
      <c r="J690" s="539"/>
      <c r="K690" s="2244"/>
      <c r="L690" s="2244"/>
      <c r="M690" s="2244"/>
      <c r="N690" s="539"/>
      <c r="O690" s="2240" t="s">
        <v>109</v>
      </c>
      <c r="P690" s="2240"/>
      <c r="Q690" s="2240"/>
      <c r="R690" s="2240"/>
      <c r="S690" s="2240"/>
      <c r="T690" s="2240"/>
      <c r="U690" s="2240"/>
      <c r="V690" s="2240"/>
      <c r="W690" s="2240"/>
      <c r="X690" s="2241"/>
      <c r="Y690" s="2242"/>
      <c r="Z690" s="676" t="s">
        <v>5</v>
      </c>
      <c r="AD690" s="538"/>
    </row>
    <row r="691" spans="1:30" ht="7.5" customHeight="1">
      <c r="A691" s="346"/>
      <c r="AD691" s="538"/>
    </row>
    <row r="692" spans="1:30">
      <c r="A692" s="346"/>
      <c r="O692" s="1970"/>
      <c r="P692" s="1970"/>
      <c r="Q692" s="1970"/>
      <c r="R692" s="1970"/>
      <c r="S692" s="1970"/>
      <c r="T692" s="1970"/>
      <c r="U692" s="1970"/>
      <c r="V692" s="1970"/>
      <c r="W692" s="1970"/>
      <c r="X692" s="2239"/>
      <c r="Y692" s="2239"/>
      <c r="Z692" s="652"/>
      <c r="AD692" s="538"/>
    </row>
    <row r="693" spans="1:30">
      <c r="A693" s="346"/>
      <c r="O693" s="1970"/>
      <c r="P693" s="1970"/>
      <c r="Q693" s="1970"/>
      <c r="R693" s="1970"/>
      <c r="S693" s="1970"/>
      <c r="T693" s="1970"/>
      <c r="U693" s="1970"/>
      <c r="V693" s="1970"/>
      <c r="W693" s="1970"/>
      <c r="X693" s="2239"/>
      <c r="Y693" s="2239"/>
      <c r="Z693" s="652"/>
      <c r="AD693" s="538"/>
    </row>
    <row r="694" spans="1:30">
      <c r="A694" s="385"/>
      <c r="B694" s="337"/>
      <c r="C694" s="337"/>
      <c r="D694" s="337"/>
      <c r="E694" s="337"/>
      <c r="F694" s="386"/>
      <c r="G694" s="386"/>
      <c r="H694" s="386"/>
      <c r="I694" s="386"/>
      <c r="J694" s="386"/>
      <c r="K694" s="386"/>
      <c r="L694" s="386"/>
      <c r="M694" s="386"/>
      <c r="N694" s="386"/>
      <c r="O694" s="386"/>
      <c r="P694" s="386"/>
      <c r="Q694" s="386"/>
      <c r="R694" s="386"/>
      <c r="S694" s="386"/>
      <c r="T694" s="386"/>
      <c r="U694" s="386"/>
      <c r="V694" s="386"/>
      <c r="W694" s="386"/>
      <c r="X694" s="386"/>
      <c r="Y694" s="386"/>
      <c r="Z694" s="386"/>
      <c r="AA694" s="386"/>
      <c r="AB694" s="386"/>
      <c r="AC694" s="386"/>
      <c r="AD694" s="34"/>
    </row>
  </sheetData>
  <sheetProtection sheet="1" objects="1" scenarios="1"/>
  <mergeCells count="971">
    <mergeCell ref="E284:E288"/>
    <mergeCell ref="E276:E283"/>
    <mergeCell ref="E531:E538"/>
    <mergeCell ref="C634:C637"/>
    <mergeCell ref="D634:D637"/>
    <mergeCell ref="E634:E640"/>
    <mergeCell ref="AB674:AD674"/>
    <mergeCell ref="AB677:AD677"/>
    <mergeCell ref="G554:H555"/>
    <mergeCell ref="I554:Z555"/>
    <mergeCell ref="C276:C277"/>
    <mergeCell ref="D276:D280"/>
    <mergeCell ref="G276:M277"/>
    <mergeCell ref="N276:V277"/>
    <mergeCell ref="AB276:AD278"/>
    <mergeCell ref="G280:L280"/>
    <mergeCell ref="M280:S280"/>
    <mergeCell ref="H288:I288"/>
    <mergeCell ref="J288:K288"/>
    <mergeCell ref="M288:N288"/>
    <mergeCell ref="O288:P288"/>
    <mergeCell ref="R288:U289"/>
    <mergeCell ref="V288:W289"/>
    <mergeCell ref="G622:O622"/>
    <mergeCell ref="P622:R622"/>
    <mergeCell ref="G623:H623"/>
    <mergeCell ref="I623:O623"/>
    <mergeCell ref="S657:V657"/>
    <mergeCell ref="O652:W652"/>
    <mergeCell ref="X652:Y652"/>
    <mergeCell ref="O653:W653"/>
    <mergeCell ref="E289:E296"/>
    <mergeCell ref="E565:E579"/>
    <mergeCell ref="E557:E563"/>
    <mergeCell ref="E598:E607"/>
    <mergeCell ref="H289:I289"/>
    <mergeCell ref="J289:K289"/>
    <mergeCell ref="M289:N289"/>
    <mergeCell ref="O289:P289"/>
    <mergeCell ref="O292:P292"/>
    <mergeCell ref="H294:I294"/>
    <mergeCell ref="J294:K294"/>
    <mergeCell ref="M294:N294"/>
    <mergeCell ref="O294:P294"/>
    <mergeCell ref="R294:U294"/>
    <mergeCell ref="V294:W294"/>
    <mergeCell ref="R292:U293"/>
    <mergeCell ref="V292:W293"/>
    <mergeCell ref="C609:C611"/>
    <mergeCell ref="D609:D613"/>
    <mergeCell ref="E609:E614"/>
    <mergeCell ref="G609:M610"/>
    <mergeCell ref="N609:V610"/>
    <mergeCell ref="G557:Z558"/>
    <mergeCell ref="G559:Z564"/>
    <mergeCell ref="E582:E585"/>
    <mergeCell ref="E586:E596"/>
    <mergeCell ref="AB685:AD685"/>
    <mergeCell ref="A657:E662"/>
    <mergeCell ref="A665:E673"/>
    <mergeCell ref="E134:E145"/>
    <mergeCell ref="E146:E158"/>
    <mergeCell ref="E299:E303"/>
    <mergeCell ref="C380:C387"/>
    <mergeCell ref="D380:D387"/>
    <mergeCell ref="E380:E386"/>
    <mergeCell ref="G380:M381"/>
    <mergeCell ref="N380:V381"/>
    <mergeCell ref="AB380:AD382"/>
    <mergeCell ref="E388:E394"/>
    <mergeCell ref="AB658:AD658"/>
    <mergeCell ref="AB659:AD660"/>
    <mergeCell ref="AB661:AD662"/>
    <mergeCell ref="AB663:AD664"/>
    <mergeCell ref="AB665:AD665"/>
    <mergeCell ref="AB668:AD668"/>
    <mergeCell ref="AB669:AD669"/>
    <mergeCell ref="AB670:AD670"/>
    <mergeCell ref="AB671:AD671"/>
    <mergeCell ref="V160:Z161"/>
    <mergeCell ref="G162:R162"/>
    <mergeCell ref="A4:AD5"/>
    <mergeCell ref="A6:AD6"/>
    <mergeCell ref="A7:AD7"/>
    <mergeCell ref="B8:D8"/>
    <mergeCell ref="F8:AA8"/>
    <mergeCell ref="AB8:AD8"/>
    <mergeCell ref="G18:S18"/>
    <mergeCell ref="T18:Y18"/>
    <mergeCell ref="E10:E12"/>
    <mergeCell ref="G10:M11"/>
    <mergeCell ref="D10:D12"/>
    <mergeCell ref="G19:S19"/>
    <mergeCell ref="T19:Y19"/>
    <mergeCell ref="A21:A24"/>
    <mergeCell ref="B21:B24"/>
    <mergeCell ref="C21:C24"/>
    <mergeCell ref="D21:D24"/>
    <mergeCell ref="E21:E24"/>
    <mergeCell ref="G21:M22"/>
    <mergeCell ref="N21:V22"/>
    <mergeCell ref="AB21:AD24"/>
    <mergeCell ref="A1:E1"/>
    <mergeCell ref="F1:L1"/>
    <mergeCell ref="M1:AD1"/>
    <mergeCell ref="A2:E2"/>
    <mergeCell ref="F2:AD2"/>
    <mergeCell ref="A3:AD3"/>
    <mergeCell ref="G16:S16"/>
    <mergeCell ref="T16:Z16"/>
    <mergeCell ref="G17:S17"/>
    <mergeCell ref="T17:Y17"/>
    <mergeCell ref="N10:V11"/>
    <mergeCell ref="AB10:AD12"/>
    <mergeCell ref="A13:A20"/>
    <mergeCell ref="B13:B20"/>
    <mergeCell ref="C13:C20"/>
    <mergeCell ref="D13:D20"/>
    <mergeCell ref="E13:E20"/>
    <mergeCell ref="G13:M14"/>
    <mergeCell ref="N13:V14"/>
    <mergeCell ref="AB13:AD20"/>
    <mergeCell ref="A10:A12"/>
    <mergeCell ref="B10:B12"/>
    <mergeCell ref="C10:C12"/>
    <mergeCell ref="A25:A26"/>
    <mergeCell ref="B25:B26"/>
    <mergeCell ref="C25:C26"/>
    <mergeCell ref="D25:D26"/>
    <mergeCell ref="E25:E26"/>
    <mergeCell ref="G25:R25"/>
    <mergeCell ref="AB25:AD26"/>
    <mergeCell ref="G26:J26"/>
    <mergeCell ref="K26:Q26"/>
    <mergeCell ref="R26:Z26"/>
    <mergeCell ref="A27:A28"/>
    <mergeCell ref="B27:B28"/>
    <mergeCell ref="C27:C28"/>
    <mergeCell ref="D27:D28"/>
    <mergeCell ref="E27:E28"/>
    <mergeCell ref="G27:J27"/>
    <mergeCell ref="K27:Q27"/>
    <mergeCell ref="R27:S27"/>
    <mergeCell ref="U27:Z27"/>
    <mergeCell ref="AB27:AD28"/>
    <mergeCell ref="G28:J28"/>
    <mergeCell ref="K28:Q28"/>
    <mergeCell ref="R28:S28"/>
    <mergeCell ref="U28:Z28"/>
    <mergeCell ref="A29:A33"/>
    <mergeCell ref="B29:B33"/>
    <mergeCell ref="C29:C33"/>
    <mergeCell ref="D29:D33"/>
    <mergeCell ref="E29:E34"/>
    <mergeCell ref="G29:J29"/>
    <mergeCell ref="K29:Q29"/>
    <mergeCell ref="R29:S29"/>
    <mergeCell ref="U29:Z29"/>
    <mergeCell ref="AB29:AD33"/>
    <mergeCell ref="G30:J30"/>
    <mergeCell ref="K30:Q30"/>
    <mergeCell ref="R30:S30"/>
    <mergeCell ref="U30:Z30"/>
    <mergeCell ref="G31:J31"/>
    <mergeCell ref="G33:J33"/>
    <mergeCell ref="K33:Q33"/>
    <mergeCell ref="R33:S33"/>
    <mergeCell ref="U33:Z33"/>
    <mergeCell ref="G34:J34"/>
    <mergeCell ref="K34:Q34"/>
    <mergeCell ref="R34:S34"/>
    <mergeCell ref="U34:Z34"/>
    <mergeCell ref="K31:Q31"/>
    <mergeCell ref="R31:S31"/>
    <mergeCell ref="U31:Z31"/>
    <mergeCell ref="G32:J32"/>
    <mergeCell ref="K32:Q32"/>
    <mergeCell ref="R32:S32"/>
    <mergeCell ref="U32:Z32"/>
    <mergeCell ref="K35:Q35"/>
    <mergeCell ref="R35:S35"/>
    <mergeCell ref="U35:Z35"/>
    <mergeCell ref="AB35:AD36"/>
    <mergeCell ref="G36:J36"/>
    <mergeCell ref="K36:Q36"/>
    <mergeCell ref="R36:S36"/>
    <mergeCell ref="U36:Z36"/>
    <mergeCell ref="A35:A36"/>
    <mergeCell ref="B35:B36"/>
    <mergeCell ref="C35:C36"/>
    <mergeCell ref="D35:D36"/>
    <mergeCell ref="E35:E36"/>
    <mergeCell ref="G35:J35"/>
    <mergeCell ref="A37:A42"/>
    <mergeCell ref="B37:B42"/>
    <mergeCell ref="C37:C42"/>
    <mergeCell ref="D37:D42"/>
    <mergeCell ref="E37:E42"/>
    <mergeCell ref="G37:J37"/>
    <mergeCell ref="G41:J41"/>
    <mergeCell ref="R39:S39"/>
    <mergeCell ref="U39:Z39"/>
    <mergeCell ref="G40:J40"/>
    <mergeCell ref="K40:Q40"/>
    <mergeCell ref="R40:S40"/>
    <mergeCell ref="U40:Z40"/>
    <mergeCell ref="K37:Q37"/>
    <mergeCell ref="R37:S37"/>
    <mergeCell ref="U37:Z37"/>
    <mergeCell ref="K41:Q41"/>
    <mergeCell ref="AB62:AD68"/>
    <mergeCell ref="G66:H66"/>
    <mergeCell ref="I66:X66"/>
    <mergeCell ref="G67:H67"/>
    <mergeCell ref="I67:X67"/>
    <mergeCell ref="G68:H70"/>
    <mergeCell ref="I68:K70"/>
    <mergeCell ref="L68:W70"/>
    <mergeCell ref="R41:S41"/>
    <mergeCell ref="U41:Z41"/>
    <mergeCell ref="G44:M45"/>
    <mergeCell ref="N44:V45"/>
    <mergeCell ref="AB37:AD42"/>
    <mergeCell ref="G38:J38"/>
    <mergeCell ref="K38:Q38"/>
    <mergeCell ref="R38:S38"/>
    <mergeCell ref="U38:Z38"/>
    <mergeCell ref="G39:J39"/>
    <mergeCell ref="K39:Q39"/>
    <mergeCell ref="AB44:AD47"/>
    <mergeCell ref="X68:X70"/>
    <mergeCell ref="A52:A60"/>
    <mergeCell ref="B52:B60"/>
    <mergeCell ref="C52:C60"/>
    <mergeCell ref="D52:D60"/>
    <mergeCell ref="E52:E60"/>
    <mergeCell ref="G52:M53"/>
    <mergeCell ref="N52:V53"/>
    <mergeCell ref="AB52:AD60"/>
    <mergeCell ref="A44:A47"/>
    <mergeCell ref="B44:B47"/>
    <mergeCell ref="C44:C47"/>
    <mergeCell ref="D44:D47"/>
    <mergeCell ref="E44:E47"/>
    <mergeCell ref="N72:V73"/>
    <mergeCell ref="AB72:AD77"/>
    <mergeCell ref="A79:A81"/>
    <mergeCell ref="B79:B81"/>
    <mergeCell ref="C79:C81"/>
    <mergeCell ref="D79:D93"/>
    <mergeCell ref="E79:E81"/>
    <mergeCell ref="G79:M80"/>
    <mergeCell ref="N79:V80"/>
    <mergeCell ref="AB79:AD81"/>
    <mergeCell ref="A72:A77"/>
    <mergeCell ref="B72:B77"/>
    <mergeCell ref="C72:C77"/>
    <mergeCell ref="D72:D77"/>
    <mergeCell ref="E72:E77"/>
    <mergeCell ref="G72:M73"/>
    <mergeCell ref="A62:A68"/>
    <mergeCell ref="B62:B68"/>
    <mergeCell ref="C62:C68"/>
    <mergeCell ref="D62:D68"/>
    <mergeCell ref="E62:E68"/>
    <mergeCell ref="G62:M63"/>
    <mergeCell ref="N62:V63"/>
    <mergeCell ref="J95:K95"/>
    <mergeCell ref="M95:N96"/>
    <mergeCell ref="O95:P95"/>
    <mergeCell ref="R95:W95"/>
    <mergeCell ref="J96:K96"/>
    <mergeCell ref="O96:P96"/>
    <mergeCell ref="R96:W96"/>
    <mergeCell ref="A82:A93"/>
    <mergeCell ref="B82:B93"/>
    <mergeCell ref="C82:C93"/>
    <mergeCell ref="E82:E93"/>
    <mergeCell ref="E94:E108"/>
    <mergeCell ref="H95:I96"/>
    <mergeCell ref="H97:I97"/>
    <mergeCell ref="J97:K97"/>
    <mergeCell ref="M97:N97"/>
    <mergeCell ref="O97:P97"/>
    <mergeCell ref="R97:U97"/>
    <mergeCell ref="V97:W97"/>
    <mergeCell ref="H98:I98"/>
    <mergeCell ref="J98:K98"/>
    <mergeCell ref="M98:N98"/>
    <mergeCell ref="O98:P98"/>
    <mergeCell ref="R98:U99"/>
    <mergeCell ref="V98:W99"/>
    <mergeCell ref="H99:I99"/>
    <mergeCell ref="J99:K99"/>
    <mergeCell ref="M99:N99"/>
    <mergeCell ref="O99:P99"/>
    <mergeCell ref="V100:W100"/>
    <mergeCell ref="H101:I101"/>
    <mergeCell ref="J101:K101"/>
    <mergeCell ref="M101:N101"/>
    <mergeCell ref="O101:P101"/>
    <mergeCell ref="R101:U102"/>
    <mergeCell ref="V101:W102"/>
    <mergeCell ref="H102:I102"/>
    <mergeCell ref="J102:K102"/>
    <mergeCell ref="M102:N102"/>
    <mergeCell ref="H100:I100"/>
    <mergeCell ref="J100:K100"/>
    <mergeCell ref="M100:N100"/>
    <mergeCell ref="O100:P100"/>
    <mergeCell ref="R100:U100"/>
    <mergeCell ref="O102:P102"/>
    <mergeCell ref="N163:R163"/>
    <mergeCell ref="V163:Z164"/>
    <mergeCell ref="G165:U165"/>
    <mergeCell ref="V103:W103"/>
    <mergeCell ref="A109:A120"/>
    <mergeCell ref="B109:B120"/>
    <mergeCell ref="C109:C120"/>
    <mergeCell ref="D109:D120"/>
    <mergeCell ref="E109:E120"/>
    <mergeCell ref="V165:Z167"/>
    <mergeCell ref="E122:E124"/>
    <mergeCell ref="E125:E133"/>
    <mergeCell ref="E160:E174"/>
    <mergeCell ref="G160:P160"/>
    <mergeCell ref="Q160:R160"/>
    <mergeCell ref="H103:I103"/>
    <mergeCell ref="J103:K103"/>
    <mergeCell ref="M103:N103"/>
    <mergeCell ref="O103:P103"/>
    <mergeCell ref="R103:U103"/>
    <mergeCell ref="K166:M166"/>
    <mergeCell ref="N166:R166"/>
    <mergeCell ref="K167:M167"/>
    <mergeCell ref="N167:R167"/>
    <mergeCell ref="T183:AA187"/>
    <mergeCell ref="H184:P184"/>
    <mergeCell ref="Q184:R184"/>
    <mergeCell ref="H185:P185"/>
    <mergeCell ref="Q185:R185"/>
    <mergeCell ref="H186:P186"/>
    <mergeCell ref="Q186:R186"/>
    <mergeCell ref="C194:C197"/>
    <mergeCell ref="E194:E197"/>
    <mergeCell ref="G194:R194"/>
    <mergeCell ref="S194:U194"/>
    <mergeCell ref="G195:H195"/>
    <mergeCell ref="I195:N195"/>
    <mergeCell ref="O195:R195"/>
    <mergeCell ref="E175:E188"/>
    <mergeCell ref="H176:P176"/>
    <mergeCell ref="Q176:R176"/>
    <mergeCell ref="H177:P177"/>
    <mergeCell ref="Q177:R177"/>
    <mergeCell ref="H180:P180"/>
    <mergeCell ref="Q180:R180"/>
    <mergeCell ref="H181:P181"/>
    <mergeCell ref="Q181:R181"/>
    <mergeCell ref="H178:P178"/>
    <mergeCell ref="Q178:R178"/>
    <mergeCell ref="H179:P179"/>
    <mergeCell ref="Q179:R179"/>
    <mergeCell ref="A189:A215"/>
    <mergeCell ref="B189:B191"/>
    <mergeCell ref="C189:C191"/>
    <mergeCell ref="D189:D215"/>
    <mergeCell ref="E189:E191"/>
    <mergeCell ref="G190:P190"/>
    <mergeCell ref="G196:H196"/>
    <mergeCell ref="I196:N196"/>
    <mergeCell ref="O196:R196"/>
    <mergeCell ref="G197:H197"/>
    <mergeCell ref="I197:N197"/>
    <mergeCell ref="O197:R197"/>
    <mergeCell ref="G199:L199"/>
    <mergeCell ref="G200:I200"/>
    <mergeCell ref="J200:K200"/>
    <mergeCell ref="G201:I201"/>
    <mergeCell ref="J201:K201"/>
    <mergeCell ref="Q190:V190"/>
    <mergeCell ref="N192:O192"/>
    <mergeCell ref="P192:V192"/>
    <mergeCell ref="C203:C209"/>
    <mergeCell ref="E203:E209"/>
    <mergeCell ref="G204:X204"/>
    <mergeCell ref="G205:H205"/>
    <mergeCell ref="I205:N205"/>
    <mergeCell ref="O205:Q205"/>
    <mergeCell ref="S205:X205"/>
    <mergeCell ref="G206:H206"/>
    <mergeCell ref="I206:N206"/>
    <mergeCell ref="O206:Q206"/>
    <mergeCell ref="S206:T206"/>
    <mergeCell ref="G207:H207"/>
    <mergeCell ref="I207:N207"/>
    <mergeCell ref="O207:Q207"/>
    <mergeCell ref="S207:X207"/>
    <mergeCell ref="G208:H208"/>
    <mergeCell ref="I208:N208"/>
    <mergeCell ref="O208:Q208"/>
    <mergeCell ref="S208:X208"/>
    <mergeCell ref="G210:N210"/>
    <mergeCell ref="O210:T210"/>
    <mergeCell ref="U210:Z210"/>
    <mergeCell ref="C211:C214"/>
    <mergeCell ref="E211:E214"/>
    <mergeCell ref="G211:K216"/>
    <mergeCell ref="L211:N212"/>
    <mergeCell ref="O211:T212"/>
    <mergeCell ref="U211:Z212"/>
    <mergeCell ref="L213:N214"/>
    <mergeCell ref="O213:T214"/>
    <mergeCell ref="U213:Z214"/>
    <mergeCell ref="L215:N216"/>
    <mergeCell ref="O215:T216"/>
    <mergeCell ref="U215:Z216"/>
    <mergeCell ref="A219:A228"/>
    <mergeCell ref="B219:B228"/>
    <mergeCell ref="C219:C228"/>
    <mergeCell ref="D219:D228"/>
    <mergeCell ref="E219:E222"/>
    <mergeCell ref="AB229:AD233"/>
    <mergeCell ref="E230:E238"/>
    <mergeCell ref="G230:N230"/>
    <mergeCell ref="O230:S230"/>
    <mergeCell ref="G233:N233"/>
    <mergeCell ref="O233:S233"/>
    <mergeCell ref="G236:N236"/>
    <mergeCell ref="G219:M220"/>
    <mergeCell ref="N219:V220"/>
    <mergeCell ref="AB219:AD222"/>
    <mergeCell ref="E223:E229"/>
    <mergeCell ref="G223:X223"/>
    <mergeCell ref="G224:H224"/>
    <mergeCell ref="I224:K224"/>
    <mergeCell ref="L224:N224"/>
    <mergeCell ref="P224:X224"/>
    <mergeCell ref="G225:H225"/>
    <mergeCell ref="O236:S236"/>
    <mergeCell ref="E239:E245"/>
    <mergeCell ref="B247:B253"/>
    <mergeCell ref="C247:C253"/>
    <mergeCell ref="D247:D249"/>
    <mergeCell ref="E247:E253"/>
    <mergeCell ref="G247:M248"/>
    <mergeCell ref="N247:V248"/>
    <mergeCell ref="I225:K225"/>
    <mergeCell ref="L225:N225"/>
    <mergeCell ref="P225:X225"/>
    <mergeCell ref="B257:B263"/>
    <mergeCell ref="C257:C259"/>
    <mergeCell ref="D257:D264"/>
    <mergeCell ref="E257:E263"/>
    <mergeCell ref="G257:M258"/>
    <mergeCell ref="N257:V258"/>
    <mergeCell ref="AB247:AD249"/>
    <mergeCell ref="G251:W252"/>
    <mergeCell ref="G253:H253"/>
    <mergeCell ref="I253:O253"/>
    <mergeCell ref="P253:R253"/>
    <mergeCell ref="T253:V253"/>
    <mergeCell ref="H264:I264"/>
    <mergeCell ref="J264:K264"/>
    <mergeCell ref="M264:N264"/>
    <mergeCell ref="O264:P264"/>
    <mergeCell ref="R264:U264"/>
    <mergeCell ref="V264:W264"/>
    <mergeCell ref="AB257:AD259"/>
    <mergeCell ref="E264:E273"/>
    <mergeCell ref="H262:I263"/>
    <mergeCell ref="J262:K262"/>
    <mergeCell ref="M262:N263"/>
    <mergeCell ref="O262:P262"/>
    <mergeCell ref="R262:W262"/>
    <mergeCell ref="J263:K263"/>
    <mergeCell ref="O263:P263"/>
    <mergeCell ref="R263:W263"/>
    <mergeCell ref="H265:I265"/>
    <mergeCell ref="J265:K265"/>
    <mergeCell ref="M265:N265"/>
    <mergeCell ref="O265:P265"/>
    <mergeCell ref="R265:U266"/>
    <mergeCell ref="V265:W266"/>
    <mergeCell ref="H266:I266"/>
    <mergeCell ref="J266:K266"/>
    <mergeCell ref="M266:N266"/>
    <mergeCell ref="O266:P266"/>
    <mergeCell ref="H267:I267"/>
    <mergeCell ref="J267:K267"/>
    <mergeCell ref="M267:N267"/>
    <mergeCell ref="O267:P267"/>
    <mergeCell ref="R267:U268"/>
    <mergeCell ref="V267:W268"/>
    <mergeCell ref="H268:I268"/>
    <mergeCell ref="J268:K268"/>
    <mergeCell ref="M268:N268"/>
    <mergeCell ref="O268:P268"/>
    <mergeCell ref="H269:I269"/>
    <mergeCell ref="J269:K269"/>
    <mergeCell ref="M269:N269"/>
    <mergeCell ref="O269:P269"/>
    <mergeCell ref="R269:U270"/>
    <mergeCell ref="V269:W270"/>
    <mergeCell ref="H270:I270"/>
    <mergeCell ref="J270:K270"/>
    <mergeCell ref="M270:N270"/>
    <mergeCell ref="O270:P270"/>
    <mergeCell ref="H271:I271"/>
    <mergeCell ref="J271:K271"/>
    <mergeCell ref="M271:N271"/>
    <mergeCell ref="O271:P271"/>
    <mergeCell ref="R271:U271"/>
    <mergeCell ref="V271:W271"/>
    <mergeCell ref="H285:I286"/>
    <mergeCell ref="J285:K285"/>
    <mergeCell ref="M285:N286"/>
    <mergeCell ref="O285:P285"/>
    <mergeCell ref="R285:W285"/>
    <mergeCell ref="J286:K286"/>
    <mergeCell ref="O286:P286"/>
    <mergeCell ref="R286:W286"/>
    <mergeCell ref="R287:U287"/>
    <mergeCell ref="V287:W287"/>
    <mergeCell ref="V290:W290"/>
    <mergeCell ref="H291:I291"/>
    <mergeCell ref="J291:K291"/>
    <mergeCell ref="M291:N291"/>
    <mergeCell ref="O291:P291"/>
    <mergeCell ref="R291:U291"/>
    <mergeCell ref="V291:W291"/>
    <mergeCell ref="H290:I290"/>
    <mergeCell ref="J290:K290"/>
    <mergeCell ref="M290:N290"/>
    <mergeCell ref="O290:P290"/>
    <mergeCell ref="R290:U290"/>
    <mergeCell ref="H305:I305"/>
    <mergeCell ref="J305:K305"/>
    <mergeCell ref="M305:N305"/>
    <mergeCell ref="O305:P305"/>
    <mergeCell ref="H302:I303"/>
    <mergeCell ref="J302:K302"/>
    <mergeCell ref="M302:N303"/>
    <mergeCell ref="O302:P302"/>
    <mergeCell ref="H287:I287"/>
    <mergeCell ref="J287:K287"/>
    <mergeCell ref="M287:N287"/>
    <mergeCell ref="O287:P287"/>
    <mergeCell ref="M304:N304"/>
    <mergeCell ref="O304:P304"/>
    <mergeCell ref="R304:U304"/>
    <mergeCell ref="V304:W304"/>
    <mergeCell ref="H293:I293"/>
    <mergeCell ref="J293:K293"/>
    <mergeCell ref="M293:N293"/>
    <mergeCell ref="H292:I292"/>
    <mergeCell ref="J292:K292"/>
    <mergeCell ref="M292:N292"/>
    <mergeCell ref="O293:P293"/>
    <mergeCell ref="R302:W302"/>
    <mergeCell ref="J303:K303"/>
    <mergeCell ref="O303:P303"/>
    <mergeCell ref="R303:W303"/>
    <mergeCell ref="H308:I308"/>
    <mergeCell ref="J308:K308"/>
    <mergeCell ref="M308:N308"/>
    <mergeCell ref="O308:P308"/>
    <mergeCell ref="R308:U308"/>
    <mergeCell ref="V308:W308"/>
    <mergeCell ref="H307:I307"/>
    <mergeCell ref="J307:K307"/>
    <mergeCell ref="M307:N307"/>
    <mergeCell ref="O307:P307"/>
    <mergeCell ref="R307:U307"/>
    <mergeCell ref="V307:W307"/>
    <mergeCell ref="R305:U306"/>
    <mergeCell ref="V305:W306"/>
    <mergeCell ref="H306:I306"/>
    <mergeCell ref="J306:K306"/>
    <mergeCell ref="M306:N306"/>
    <mergeCell ref="O306:P306"/>
    <mergeCell ref="H304:I304"/>
    <mergeCell ref="J304:K304"/>
    <mergeCell ref="H311:I311"/>
    <mergeCell ref="J311:K311"/>
    <mergeCell ref="M311:N311"/>
    <mergeCell ref="O311:P311"/>
    <mergeCell ref="R311:U311"/>
    <mergeCell ref="V311:W311"/>
    <mergeCell ref="H309:I309"/>
    <mergeCell ref="J309:K309"/>
    <mergeCell ref="M309:N309"/>
    <mergeCell ref="O309:P309"/>
    <mergeCell ref="R309:U310"/>
    <mergeCell ref="V309:W310"/>
    <mergeCell ref="H310:I310"/>
    <mergeCell ref="J310:K310"/>
    <mergeCell ref="M310:N310"/>
    <mergeCell ref="O310:P310"/>
    <mergeCell ref="C314:C318"/>
    <mergeCell ref="D314:D316"/>
    <mergeCell ref="E314:E319"/>
    <mergeCell ref="G314:M315"/>
    <mergeCell ref="N314:V315"/>
    <mergeCell ref="AB314:AD316"/>
    <mergeCell ref="G318:U318"/>
    <mergeCell ref="V318:Z318"/>
    <mergeCell ref="H319:T320"/>
    <mergeCell ref="V320:Z320"/>
    <mergeCell ref="G322:W322"/>
    <mergeCell ref="G323:H323"/>
    <mergeCell ref="I323:O323"/>
    <mergeCell ref="P323:R324"/>
    <mergeCell ref="S323:S324"/>
    <mergeCell ref="T323:V324"/>
    <mergeCell ref="W323:W324"/>
    <mergeCell ref="G324:H324"/>
    <mergeCell ref="I324:O324"/>
    <mergeCell ref="AB339:AD341"/>
    <mergeCell ref="U344:W344"/>
    <mergeCell ref="G346:H346"/>
    <mergeCell ref="I346:X346"/>
    <mergeCell ref="G347:H347"/>
    <mergeCell ref="I347:X347"/>
    <mergeCell ref="G326:N326"/>
    <mergeCell ref="O326:S326"/>
    <mergeCell ref="G328:N328"/>
    <mergeCell ref="O328:S328"/>
    <mergeCell ref="G339:M340"/>
    <mergeCell ref="G358:H358"/>
    <mergeCell ref="G348:H350"/>
    <mergeCell ref="I348:K350"/>
    <mergeCell ref="L348:W350"/>
    <mergeCell ref="X348:X350"/>
    <mergeCell ref="A353:A358"/>
    <mergeCell ref="B353:B358"/>
    <mergeCell ref="C353:C358"/>
    <mergeCell ref="D353:D358"/>
    <mergeCell ref="G353:Q353"/>
    <mergeCell ref="R353:S353"/>
    <mergeCell ref="A339:A352"/>
    <mergeCell ref="B339:B352"/>
    <mergeCell ref="C339:C352"/>
    <mergeCell ref="D339:D352"/>
    <mergeCell ref="E339:E354"/>
    <mergeCell ref="N339:V340"/>
    <mergeCell ref="E361:E378"/>
    <mergeCell ref="G361:H361"/>
    <mergeCell ref="I361:O361"/>
    <mergeCell ref="P361:T361"/>
    <mergeCell ref="G362:H362"/>
    <mergeCell ref="I362:O362"/>
    <mergeCell ref="P362:T362"/>
    <mergeCell ref="I358:O358"/>
    <mergeCell ref="P358:T358"/>
    <mergeCell ref="G359:H359"/>
    <mergeCell ref="I359:O359"/>
    <mergeCell ref="P359:T359"/>
    <mergeCell ref="G360:H360"/>
    <mergeCell ref="I360:O360"/>
    <mergeCell ref="P360:T360"/>
    <mergeCell ref="E355:E360"/>
    <mergeCell ref="G355:O355"/>
    <mergeCell ref="P355:T355"/>
    <mergeCell ref="G356:H356"/>
    <mergeCell ref="I356:O356"/>
    <mergeCell ref="P356:T356"/>
    <mergeCell ref="G357:H357"/>
    <mergeCell ref="I357:O357"/>
    <mergeCell ref="P357:T357"/>
    <mergeCell ref="D395:D397"/>
    <mergeCell ref="E395:E419"/>
    <mergeCell ref="G395:M396"/>
    <mergeCell ref="N395:V396"/>
    <mergeCell ref="AB395:AD397"/>
    <mergeCell ref="H398:T398"/>
    <mergeCell ref="V398:W398"/>
    <mergeCell ref="I400:T400"/>
    <mergeCell ref="V400:W400"/>
    <mergeCell ref="H402:T402"/>
    <mergeCell ref="AB421:AD423"/>
    <mergeCell ref="N423:Z424"/>
    <mergeCell ref="G425:N425"/>
    <mergeCell ref="O425:P425"/>
    <mergeCell ref="J427:L428"/>
    <mergeCell ref="M427:AA428"/>
    <mergeCell ref="G428:I428"/>
    <mergeCell ref="V402:W402"/>
    <mergeCell ref="A421:A434"/>
    <mergeCell ref="B421:B434"/>
    <mergeCell ref="C421:C434"/>
    <mergeCell ref="D421:D434"/>
    <mergeCell ref="E421:E434"/>
    <mergeCell ref="G421:M422"/>
    <mergeCell ref="N421:V422"/>
    <mergeCell ref="G429:H430"/>
    <mergeCell ref="I429:I430"/>
    <mergeCell ref="J429:K430"/>
    <mergeCell ref="L429:L430"/>
    <mergeCell ref="M429:Z429"/>
    <mergeCell ref="M430:R430"/>
    <mergeCell ref="S430:Z430"/>
    <mergeCell ref="G431:H432"/>
    <mergeCell ref="I431:I432"/>
    <mergeCell ref="J431:K432"/>
    <mergeCell ref="L431:L432"/>
    <mergeCell ref="M431:Z431"/>
    <mergeCell ref="G435:H436"/>
    <mergeCell ref="I435:I436"/>
    <mergeCell ref="J435:K436"/>
    <mergeCell ref="L435:L436"/>
    <mergeCell ref="M435:Z435"/>
    <mergeCell ref="M436:R436"/>
    <mergeCell ref="S436:Z436"/>
    <mergeCell ref="M432:R432"/>
    <mergeCell ref="S432:Z432"/>
    <mergeCell ref="G433:H434"/>
    <mergeCell ref="I433:I434"/>
    <mergeCell ref="J433:K434"/>
    <mergeCell ref="L433:L434"/>
    <mergeCell ref="M433:Z433"/>
    <mergeCell ref="M434:R434"/>
    <mergeCell ref="S434:Z434"/>
    <mergeCell ref="C462:C465"/>
    <mergeCell ref="E462:E463"/>
    <mergeCell ref="D465:D471"/>
    <mergeCell ref="G465:M466"/>
    <mergeCell ref="N465:V466"/>
    <mergeCell ref="G437:H438"/>
    <mergeCell ref="I437:I438"/>
    <mergeCell ref="J437:K438"/>
    <mergeCell ref="L437:L438"/>
    <mergeCell ref="M437:Z437"/>
    <mergeCell ref="M438:R438"/>
    <mergeCell ref="S438:Z438"/>
    <mergeCell ref="E465:E481"/>
    <mergeCell ref="G477:H478"/>
    <mergeCell ref="I477:Z478"/>
    <mergeCell ref="G479:H480"/>
    <mergeCell ref="I479:Z480"/>
    <mergeCell ref="G481:H483"/>
    <mergeCell ref="I481:J481"/>
    <mergeCell ref="K481:Z481"/>
    <mergeCell ref="I482:J482"/>
    <mergeCell ref="K482:Z482"/>
    <mergeCell ref="I483:J483"/>
    <mergeCell ref="K483:Z483"/>
    <mergeCell ref="AB465:AD467"/>
    <mergeCell ref="N467:Z468"/>
    <mergeCell ref="G470:Z470"/>
    <mergeCell ref="G471:H472"/>
    <mergeCell ref="I471:Z472"/>
    <mergeCell ref="G473:H474"/>
    <mergeCell ref="I473:Z474"/>
    <mergeCell ref="G475:H476"/>
    <mergeCell ref="I475:Z476"/>
    <mergeCell ref="G484:H487"/>
    <mergeCell ref="I484:Z487"/>
    <mergeCell ref="D540:D556"/>
    <mergeCell ref="G540:M541"/>
    <mergeCell ref="N540:V541"/>
    <mergeCell ref="AB540:AD542"/>
    <mergeCell ref="N542:Z543"/>
    <mergeCell ref="G545:Z545"/>
    <mergeCell ref="G490:Z491"/>
    <mergeCell ref="G492:Z497"/>
    <mergeCell ref="E514:E518"/>
    <mergeCell ref="E519:E528"/>
    <mergeCell ref="E502:E513"/>
    <mergeCell ref="E483:E496"/>
    <mergeCell ref="E540:E547"/>
    <mergeCell ref="E548:E556"/>
    <mergeCell ref="G546:H547"/>
    <mergeCell ref="I546:Z547"/>
    <mergeCell ref="G548:H549"/>
    <mergeCell ref="I548:Z549"/>
    <mergeCell ref="G550:H551"/>
    <mergeCell ref="I550:Z551"/>
    <mergeCell ref="G552:H553"/>
    <mergeCell ref="I552:Z553"/>
    <mergeCell ref="A625:A632"/>
    <mergeCell ref="G632:H632"/>
    <mergeCell ref="I632:O632"/>
    <mergeCell ref="AB609:AD611"/>
    <mergeCell ref="A616:A622"/>
    <mergeCell ref="B616:B622"/>
    <mergeCell ref="C616:C622"/>
    <mergeCell ref="D616:D622"/>
    <mergeCell ref="E616:E622"/>
    <mergeCell ref="G616:M617"/>
    <mergeCell ref="N616:V617"/>
    <mergeCell ref="AB616:AD618"/>
    <mergeCell ref="G620:U620"/>
    <mergeCell ref="AB625:AD627"/>
    <mergeCell ref="C626:C632"/>
    <mergeCell ref="D626:D632"/>
    <mergeCell ref="E626:E632"/>
    <mergeCell ref="G626:M627"/>
    <mergeCell ref="N626:V627"/>
    <mergeCell ref="G629:U629"/>
    <mergeCell ref="V629:Z629"/>
    <mergeCell ref="G631:O631"/>
    <mergeCell ref="P631:R631"/>
    <mergeCell ref="V620:Z620"/>
    <mergeCell ref="A645:A648"/>
    <mergeCell ref="B645:B648"/>
    <mergeCell ref="C645:C648"/>
    <mergeCell ref="D645:D648"/>
    <mergeCell ref="E645:E648"/>
    <mergeCell ref="G645:M646"/>
    <mergeCell ref="N645:V646"/>
    <mergeCell ref="AB634:AD637"/>
    <mergeCell ref="G638:V638"/>
    <mergeCell ref="H639:T639"/>
    <mergeCell ref="U639:Z639"/>
    <mergeCell ref="G642:O642"/>
    <mergeCell ref="P642:R642"/>
    <mergeCell ref="G634:M635"/>
    <mergeCell ref="N634:V635"/>
    <mergeCell ref="AB645:AD648"/>
    <mergeCell ref="X653:Y653"/>
    <mergeCell ref="O654:W654"/>
    <mergeCell ref="X654:Y654"/>
    <mergeCell ref="G643:H643"/>
    <mergeCell ref="I643:O643"/>
    <mergeCell ref="AB656:AD656"/>
    <mergeCell ref="AB657:AD657"/>
    <mergeCell ref="G659:H659"/>
    <mergeCell ref="I659:J659"/>
    <mergeCell ref="K659:N660"/>
    <mergeCell ref="O659:R660"/>
    <mergeCell ref="S659:V660"/>
    <mergeCell ref="W659:Z660"/>
    <mergeCell ref="G660:H660"/>
    <mergeCell ref="I660:J660"/>
    <mergeCell ref="W657:Z657"/>
    <mergeCell ref="G658:H658"/>
    <mergeCell ref="I658:J658"/>
    <mergeCell ref="K658:N658"/>
    <mergeCell ref="O658:R658"/>
    <mergeCell ref="S658:V658"/>
    <mergeCell ref="W658:Z658"/>
    <mergeCell ref="G656:H657"/>
    <mergeCell ref="I656:J656"/>
    <mergeCell ref="K656:N656"/>
    <mergeCell ref="O656:R656"/>
    <mergeCell ref="S656:V656"/>
    <mergeCell ref="W656:Z656"/>
    <mergeCell ref="I657:J657"/>
    <mergeCell ref="K657:N657"/>
    <mergeCell ref="O657:R657"/>
    <mergeCell ref="G661:H661"/>
    <mergeCell ref="I661:J661"/>
    <mergeCell ref="K661:N661"/>
    <mergeCell ref="O661:R662"/>
    <mergeCell ref="S661:V661"/>
    <mergeCell ref="W661:Z662"/>
    <mergeCell ref="G662:H662"/>
    <mergeCell ref="I662:J662"/>
    <mergeCell ref="K662:N662"/>
    <mergeCell ref="S662:V662"/>
    <mergeCell ref="G665:H665"/>
    <mergeCell ref="I665:J665"/>
    <mergeCell ref="K665:N665"/>
    <mergeCell ref="O665:R665"/>
    <mergeCell ref="S665:V665"/>
    <mergeCell ref="W665:Z665"/>
    <mergeCell ref="G663:H663"/>
    <mergeCell ref="I663:J663"/>
    <mergeCell ref="K663:N664"/>
    <mergeCell ref="O663:R664"/>
    <mergeCell ref="S663:V664"/>
    <mergeCell ref="W663:Z664"/>
    <mergeCell ref="G664:H664"/>
    <mergeCell ref="I664:J664"/>
    <mergeCell ref="K666:N666"/>
    <mergeCell ref="O666:R666"/>
    <mergeCell ref="S666:V666"/>
    <mergeCell ref="W666:Z666"/>
    <mergeCell ref="F668:J668"/>
    <mergeCell ref="K668:N668"/>
    <mergeCell ref="O668:R668"/>
    <mergeCell ref="S668:V668"/>
    <mergeCell ref="W668:Z668"/>
    <mergeCell ref="F669:J669"/>
    <mergeCell ref="K669:N669"/>
    <mergeCell ref="O669:R669"/>
    <mergeCell ref="S669:V669"/>
    <mergeCell ref="W669:Z669"/>
    <mergeCell ref="F670:J670"/>
    <mergeCell ref="K670:N670"/>
    <mergeCell ref="O670:R670"/>
    <mergeCell ref="S670:V670"/>
    <mergeCell ref="W670:Z670"/>
    <mergeCell ref="F671:J671"/>
    <mergeCell ref="K671:N671"/>
    <mergeCell ref="O671:R671"/>
    <mergeCell ref="S671:V671"/>
    <mergeCell ref="W671:Z671"/>
    <mergeCell ref="K672:N672"/>
    <mergeCell ref="O672:R672"/>
    <mergeCell ref="S672:V672"/>
    <mergeCell ref="W672:Z672"/>
    <mergeCell ref="F674:J674"/>
    <mergeCell ref="K674:N674"/>
    <mergeCell ref="O674:R674"/>
    <mergeCell ref="S674:V674"/>
    <mergeCell ref="W674:Z674"/>
    <mergeCell ref="K675:N675"/>
    <mergeCell ref="O675:R675"/>
    <mergeCell ref="S675:V675"/>
    <mergeCell ref="W675:Z675"/>
    <mergeCell ref="AI677:AJ677"/>
    <mergeCell ref="K678:N678"/>
    <mergeCell ref="O678:R678"/>
    <mergeCell ref="S678:V678"/>
    <mergeCell ref="W678:Z678"/>
    <mergeCell ref="AF678:AH678"/>
    <mergeCell ref="AI678:AJ678"/>
    <mergeCell ref="F677:J677"/>
    <mergeCell ref="K677:N677"/>
    <mergeCell ref="O677:R677"/>
    <mergeCell ref="S677:V677"/>
    <mergeCell ref="W677:Z677"/>
    <mergeCell ref="AF677:AH677"/>
    <mergeCell ref="BD678:BE678"/>
    <mergeCell ref="C681:D681"/>
    <mergeCell ref="J681:Q681"/>
    <mergeCell ref="R681:W681"/>
    <mergeCell ref="X681:Z682"/>
    <mergeCell ref="C682:D684"/>
    <mergeCell ref="J682:Q682"/>
    <mergeCell ref="R682:W682"/>
    <mergeCell ref="J683:Q683"/>
    <mergeCell ref="R683:W683"/>
    <mergeCell ref="AK678:AL678"/>
    <mergeCell ref="AO678:AP678"/>
    <mergeCell ref="AS678:AT678"/>
    <mergeCell ref="AX678:AY678"/>
    <mergeCell ref="AZ678:BA678"/>
    <mergeCell ref="BB678:BC678"/>
    <mergeCell ref="AB681:AD682"/>
    <mergeCell ref="AB683:AD683"/>
    <mergeCell ref="AB684:AD684"/>
    <mergeCell ref="C686:D686"/>
    <mergeCell ref="J686:Q686"/>
    <mergeCell ref="R686:W686"/>
    <mergeCell ref="X686:Z686"/>
    <mergeCell ref="C687:D687"/>
    <mergeCell ref="O687:Z687"/>
    <mergeCell ref="X683:Z683"/>
    <mergeCell ref="J684:Q684"/>
    <mergeCell ref="R684:W684"/>
    <mergeCell ref="X684:Z684"/>
    <mergeCell ref="C685:D685"/>
    <mergeCell ref="J685:Q685"/>
    <mergeCell ref="R685:W685"/>
    <mergeCell ref="X685:Z685"/>
    <mergeCell ref="O692:W692"/>
    <mergeCell ref="X692:Y692"/>
    <mergeCell ref="O693:W693"/>
    <mergeCell ref="X693:Y693"/>
    <mergeCell ref="O688:W688"/>
    <mergeCell ref="X688:Y688"/>
    <mergeCell ref="C689:D689"/>
    <mergeCell ref="O689:W689"/>
    <mergeCell ref="X689:Y689"/>
    <mergeCell ref="C690:D690"/>
    <mergeCell ref="K690:M690"/>
    <mergeCell ref="O690:W690"/>
    <mergeCell ref="X690:Y690"/>
  </mergeCells>
  <phoneticPr fontId="3"/>
  <conditionalFormatting sqref="U211:Z217">
    <cfRule type="expression" dxfId="5" priority="2">
      <formula>$R$30="いない"</formula>
    </cfRule>
  </conditionalFormatting>
  <conditionalFormatting sqref="O211:T212">
    <cfRule type="expression" dxfId="4" priority="1">
      <formula>$R$30="いない"</formula>
    </cfRule>
  </conditionalFormatting>
  <dataValidations count="17">
    <dataValidation type="list" allowBlank="1" showInputMessage="1" showErrorMessage="1" sqref="N166:R167">
      <formula1>"有・無,有,無,　,"</formula1>
    </dataValidation>
    <dataValidation type="list" allowBlank="1" showInputMessage="1" showErrorMessage="1" sqref="N645:V646">
      <formula1>"ない・ある,ない,ある"</formula1>
    </dataValidation>
    <dataValidation type="list" allowBlank="1" showInputMessage="1" showErrorMessage="1" sqref="N10:V11 N62:V63 N52:V53 N44:V45 N13:V14">
      <formula1>"いる・いない,いる,いない"</formula1>
    </dataValidation>
    <dataValidation type="list" allowBlank="1" showInputMessage="1" showErrorMessage="1" sqref="M435 M429 M431 M433 M437">
      <formula1>"施設内開所・共同保育・閉所,施設内開所,共同保育,閉所"</formula1>
    </dataValidation>
    <dataValidation type="list" allowBlank="1" showInputMessage="1" showErrorMessage="1" sqref="N421:V422 N465:V466 N540:V541 N609:V610">
      <formula1>"減算あり・減算なし,減算あり,減算なし"</formula1>
    </dataValidation>
    <dataValidation type="list" allowBlank="1" showInputMessage="1" showErrorMessage="1" sqref="M280:S280">
      <formula1>"（ア）・（イ）,（ア）,（イ）"</formula1>
    </dataValidation>
    <dataValidation type="list" allowBlank="1" showInputMessage="1" showErrorMessage="1" sqref="O233:S233 O236:S236">
      <formula1>"適・否,適,否"</formula1>
    </dataValidation>
    <dataValidation type="list" allowBlank="1" showInputMessage="1" showErrorMessage="1" sqref="N79:V80">
      <formula1>"適　・　否,適,否"</formula1>
    </dataValidation>
    <dataValidation type="list" allowBlank="1" showInputMessage="1" showErrorMessage="1" sqref="G643 G546:H555 G205:G208 G471:H480 G224:G225 G253 G323:G324 G346:G348 G356:G362 I481:I483 G195:G197 G623 G632 G66:G68 G484">
      <formula1>"〇"</formula1>
    </dataValidation>
    <dataValidation type="list" allowBlank="1" showInputMessage="1" showErrorMessage="1" sqref="N276:V277 N247:V248 N257:V258 N219:V220 N314:V315 N339:V340 N616:V617 N634:V635 N395:V396 N626:V627">
      <formula1>"加算あり・加算なし,加算あり,加算なし"</formula1>
    </dataValidation>
    <dataValidation type="list" allowBlank="1" showInputMessage="1" showErrorMessage="1" sqref="O230:S230 O326:S326 N163:R163 O328:S336">
      <formula1>"有・無,有,無"</formula1>
    </dataValidation>
    <dataValidation type="list" allowBlank="1" showInputMessage="1" showErrorMessage="1" sqref="U27:Z41">
      <formula1>"年額・月額・日額・一回,年額,月額,日額,一回, ,"</formula1>
    </dataValidation>
    <dataValidation type="list" allowBlank="1" showInputMessage="1" showErrorMessage="1" sqref="G27:J41">
      <formula1>"(1)･(2)･(3)･(4)･(5),(1),(2),(3),(4),(5)"</formula1>
    </dataValidation>
    <dataValidation type="list" allowBlank="1" showInputMessage="1" showErrorMessage="1" sqref="N21:V22">
      <formula1>"いない・いる,いない,いる"</formula1>
    </dataValidation>
    <dataValidation type="list" allowBlank="1" showInputMessage="1" showErrorMessage="1" sqref="N72:V73">
      <formula1>"いる・いない・事例なし,いる,いない,事例なし"</formula1>
    </dataValidation>
    <dataValidation type="list" allowBlank="1" showInputMessage="1" showErrorMessage="1" sqref="Q190:U190">
      <formula1>"専任・非専任,専任,非専任"</formula1>
    </dataValidation>
    <dataValidation type="list" allowBlank="1" showInputMessage="1" showErrorMessage="1" sqref="N380:V381">
      <formula1>"加算あり・加算なし・チーム加算あり,加算あり,加算なし,チーム加算あり"</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headerFooter>
    <oddFooter>&amp;C&amp;P</oddFooter>
  </headerFooter>
  <rowBreaks count="8" manualBreakCount="8">
    <brk id="7" max="16383" man="1"/>
    <brk id="50" max="51" man="1"/>
    <brk id="174" max="51" man="1"/>
    <brk id="255" max="51" man="1"/>
    <brk id="337" max="51" man="1"/>
    <brk id="538" max="51" man="1"/>
    <brk id="607" max="51" man="1"/>
    <brk id="650" max="5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view="pageBreakPreview" zoomScaleNormal="100" zoomScaleSheetLayoutView="100" workbookViewId="0">
      <selection activeCell="F25" sqref="F25"/>
    </sheetView>
  </sheetViews>
  <sheetFormatPr defaultRowHeight="13.5"/>
  <cols>
    <col min="1" max="1" width="4.875" style="26" customWidth="1"/>
    <col min="2" max="2" width="40.375" style="26" customWidth="1"/>
    <col min="3" max="3" width="13.875" style="26" bestFit="1" customWidth="1"/>
    <col min="4" max="4" width="10.375" style="26" customWidth="1"/>
    <col min="5" max="5" width="4.75" style="26" customWidth="1"/>
    <col min="6" max="6" width="34.625" style="26" customWidth="1"/>
    <col min="7" max="7" width="12" style="26" customWidth="1"/>
    <col min="8" max="255" width="9" style="26"/>
    <col min="256" max="256" width="55.625" style="26" customWidth="1"/>
    <col min="257" max="257" width="20.125" style="26" customWidth="1"/>
    <col min="258" max="258" width="20.5" style="26" customWidth="1"/>
    <col min="259" max="511" width="9" style="26"/>
    <col min="512" max="512" width="55.625" style="26" customWidth="1"/>
    <col min="513" max="513" width="20.125" style="26" customWidth="1"/>
    <col min="514" max="514" width="20.5" style="26" customWidth="1"/>
    <col min="515" max="767" width="9" style="26"/>
    <col min="768" max="768" width="55.625" style="26" customWidth="1"/>
    <col min="769" max="769" width="20.125" style="26" customWidth="1"/>
    <col min="770" max="770" width="20.5" style="26" customWidth="1"/>
    <col min="771" max="1023" width="9" style="26"/>
    <col min="1024" max="1024" width="55.625" style="26" customWidth="1"/>
    <col min="1025" max="1025" width="20.125" style="26" customWidth="1"/>
    <col min="1026" max="1026" width="20.5" style="26" customWidth="1"/>
    <col min="1027" max="1279" width="9" style="26"/>
    <col min="1280" max="1280" width="55.625" style="26" customWidth="1"/>
    <col min="1281" max="1281" width="20.125" style="26" customWidth="1"/>
    <col min="1282" max="1282" width="20.5" style="26" customWidth="1"/>
    <col min="1283" max="1535" width="9" style="26"/>
    <col min="1536" max="1536" width="55.625" style="26" customWidth="1"/>
    <col min="1537" max="1537" width="20.125" style="26" customWidth="1"/>
    <col min="1538" max="1538" width="20.5" style="26" customWidth="1"/>
    <col min="1539" max="1791" width="9" style="26"/>
    <col min="1792" max="1792" width="55.625" style="26" customWidth="1"/>
    <col min="1793" max="1793" width="20.125" style="26" customWidth="1"/>
    <col min="1794" max="1794" width="20.5" style="26" customWidth="1"/>
    <col min="1795" max="2047" width="9" style="26"/>
    <col min="2048" max="2048" width="55.625" style="26" customWidth="1"/>
    <col min="2049" max="2049" width="20.125" style="26" customWidth="1"/>
    <col min="2050" max="2050" width="20.5" style="26" customWidth="1"/>
    <col min="2051" max="2303" width="9" style="26"/>
    <col min="2304" max="2304" width="55.625" style="26" customWidth="1"/>
    <col min="2305" max="2305" width="20.125" style="26" customWidth="1"/>
    <col min="2306" max="2306" width="20.5" style="26" customWidth="1"/>
    <col min="2307" max="2559" width="9" style="26"/>
    <col min="2560" max="2560" width="55.625" style="26" customWidth="1"/>
    <col min="2561" max="2561" width="20.125" style="26" customWidth="1"/>
    <col min="2562" max="2562" width="20.5" style="26" customWidth="1"/>
    <col min="2563" max="2815" width="9" style="26"/>
    <col min="2816" max="2816" width="55.625" style="26" customWidth="1"/>
    <col min="2817" max="2817" width="20.125" style="26" customWidth="1"/>
    <col min="2818" max="2818" width="20.5" style="26" customWidth="1"/>
    <col min="2819" max="3071" width="9" style="26"/>
    <col min="3072" max="3072" width="55.625" style="26" customWidth="1"/>
    <col min="3073" max="3073" width="20.125" style="26" customWidth="1"/>
    <col min="3074" max="3074" width="20.5" style="26" customWidth="1"/>
    <col min="3075" max="3327" width="9" style="26"/>
    <col min="3328" max="3328" width="55.625" style="26" customWidth="1"/>
    <col min="3329" max="3329" width="20.125" style="26" customWidth="1"/>
    <col min="3330" max="3330" width="20.5" style="26" customWidth="1"/>
    <col min="3331" max="3583" width="9" style="26"/>
    <col min="3584" max="3584" width="55.625" style="26" customWidth="1"/>
    <col min="3585" max="3585" width="20.125" style="26" customWidth="1"/>
    <col min="3586" max="3586" width="20.5" style="26" customWidth="1"/>
    <col min="3587" max="3839" width="9" style="26"/>
    <col min="3840" max="3840" width="55.625" style="26" customWidth="1"/>
    <col min="3841" max="3841" width="20.125" style="26" customWidth="1"/>
    <col min="3842" max="3842" width="20.5" style="26" customWidth="1"/>
    <col min="3843" max="4095" width="9" style="26"/>
    <col min="4096" max="4096" width="55.625" style="26" customWidth="1"/>
    <col min="4097" max="4097" width="20.125" style="26" customWidth="1"/>
    <col min="4098" max="4098" width="20.5" style="26" customWidth="1"/>
    <col min="4099" max="4351" width="9" style="26"/>
    <col min="4352" max="4352" width="55.625" style="26" customWidth="1"/>
    <col min="4353" max="4353" width="20.125" style="26" customWidth="1"/>
    <col min="4354" max="4354" width="20.5" style="26" customWidth="1"/>
    <col min="4355" max="4607" width="9" style="26"/>
    <col min="4608" max="4608" width="55.625" style="26" customWidth="1"/>
    <col min="4609" max="4609" width="20.125" style="26" customWidth="1"/>
    <col min="4610" max="4610" width="20.5" style="26" customWidth="1"/>
    <col min="4611" max="4863" width="9" style="26"/>
    <col min="4864" max="4864" width="55.625" style="26" customWidth="1"/>
    <col min="4865" max="4865" width="20.125" style="26" customWidth="1"/>
    <col min="4866" max="4866" width="20.5" style="26" customWidth="1"/>
    <col min="4867" max="5119" width="9" style="26"/>
    <col min="5120" max="5120" width="55.625" style="26" customWidth="1"/>
    <col min="5121" max="5121" width="20.125" style="26" customWidth="1"/>
    <col min="5122" max="5122" width="20.5" style="26" customWidth="1"/>
    <col min="5123" max="5375" width="9" style="26"/>
    <col min="5376" max="5376" width="55.625" style="26" customWidth="1"/>
    <col min="5377" max="5377" width="20.125" style="26" customWidth="1"/>
    <col min="5378" max="5378" width="20.5" style="26" customWidth="1"/>
    <col min="5379" max="5631" width="9" style="26"/>
    <col min="5632" max="5632" width="55.625" style="26" customWidth="1"/>
    <col min="5633" max="5633" width="20.125" style="26" customWidth="1"/>
    <col min="5634" max="5634" width="20.5" style="26" customWidth="1"/>
    <col min="5635" max="5887" width="9" style="26"/>
    <col min="5888" max="5888" width="55.625" style="26" customWidth="1"/>
    <col min="5889" max="5889" width="20.125" style="26" customWidth="1"/>
    <col min="5890" max="5890" width="20.5" style="26" customWidth="1"/>
    <col min="5891" max="6143" width="9" style="26"/>
    <col min="6144" max="6144" width="55.625" style="26" customWidth="1"/>
    <col min="6145" max="6145" width="20.125" style="26" customWidth="1"/>
    <col min="6146" max="6146" width="20.5" style="26" customWidth="1"/>
    <col min="6147" max="6399" width="9" style="26"/>
    <col min="6400" max="6400" width="55.625" style="26" customWidth="1"/>
    <col min="6401" max="6401" width="20.125" style="26" customWidth="1"/>
    <col min="6402" max="6402" width="20.5" style="26" customWidth="1"/>
    <col min="6403" max="6655" width="9" style="26"/>
    <col min="6656" max="6656" width="55.625" style="26" customWidth="1"/>
    <col min="6657" max="6657" width="20.125" style="26" customWidth="1"/>
    <col min="6658" max="6658" width="20.5" style="26" customWidth="1"/>
    <col min="6659" max="6911" width="9" style="26"/>
    <col min="6912" max="6912" width="55.625" style="26" customWidth="1"/>
    <col min="6913" max="6913" width="20.125" style="26" customWidth="1"/>
    <col min="6914" max="6914" width="20.5" style="26" customWidth="1"/>
    <col min="6915" max="7167" width="9" style="26"/>
    <col min="7168" max="7168" width="55.625" style="26" customWidth="1"/>
    <col min="7169" max="7169" width="20.125" style="26" customWidth="1"/>
    <col min="7170" max="7170" width="20.5" style="26" customWidth="1"/>
    <col min="7171" max="7423" width="9" style="26"/>
    <col min="7424" max="7424" width="55.625" style="26" customWidth="1"/>
    <col min="7425" max="7425" width="20.125" style="26" customWidth="1"/>
    <col min="7426" max="7426" width="20.5" style="26" customWidth="1"/>
    <col min="7427" max="7679" width="9" style="26"/>
    <col min="7680" max="7680" width="55.625" style="26" customWidth="1"/>
    <col min="7681" max="7681" width="20.125" style="26" customWidth="1"/>
    <col min="7682" max="7682" width="20.5" style="26" customWidth="1"/>
    <col min="7683" max="7935" width="9" style="26"/>
    <col min="7936" max="7936" width="55.625" style="26" customWidth="1"/>
    <col min="7937" max="7937" width="20.125" style="26" customWidth="1"/>
    <col min="7938" max="7938" width="20.5" style="26" customWidth="1"/>
    <col min="7939" max="8191" width="9" style="26"/>
    <col min="8192" max="8192" width="55.625" style="26" customWidth="1"/>
    <col min="8193" max="8193" width="20.125" style="26" customWidth="1"/>
    <col min="8194" max="8194" width="20.5" style="26" customWidth="1"/>
    <col min="8195" max="8447" width="9" style="26"/>
    <col min="8448" max="8448" width="55.625" style="26" customWidth="1"/>
    <col min="8449" max="8449" width="20.125" style="26" customWidth="1"/>
    <col min="8450" max="8450" width="20.5" style="26" customWidth="1"/>
    <col min="8451" max="8703" width="9" style="26"/>
    <col min="8704" max="8704" width="55.625" style="26" customWidth="1"/>
    <col min="8705" max="8705" width="20.125" style="26" customWidth="1"/>
    <col min="8706" max="8706" width="20.5" style="26" customWidth="1"/>
    <col min="8707" max="8959" width="9" style="26"/>
    <col min="8960" max="8960" width="55.625" style="26" customWidth="1"/>
    <col min="8961" max="8961" width="20.125" style="26" customWidth="1"/>
    <col min="8962" max="8962" width="20.5" style="26" customWidth="1"/>
    <col min="8963" max="9215" width="9" style="26"/>
    <col min="9216" max="9216" width="55.625" style="26" customWidth="1"/>
    <col min="9217" max="9217" width="20.125" style="26" customWidth="1"/>
    <col min="9218" max="9218" width="20.5" style="26" customWidth="1"/>
    <col min="9219" max="9471" width="9" style="26"/>
    <col min="9472" max="9472" width="55.625" style="26" customWidth="1"/>
    <col min="9473" max="9473" width="20.125" style="26" customWidth="1"/>
    <col min="9474" max="9474" width="20.5" style="26" customWidth="1"/>
    <col min="9475" max="9727" width="9" style="26"/>
    <col min="9728" max="9728" width="55.625" style="26" customWidth="1"/>
    <col min="9729" max="9729" width="20.125" style="26" customWidth="1"/>
    <col min="9730" max="9730" width="20.5" style="26" customWidth="1"/>
    <col min="9731" max="9983" width="9" style="26"/>
    <col min="9984" max="9984" width="55.625" style="26" customWidth="1"/>
    <col min="9985" max="9985" width="20.125" style="26" customWidth="1"/>
    <col min="9986" max="9986" width="20.5" style="26" customWidth="1"/>
    <col min="9987" max="10239" width="9" style="26"/>
    <col min="10240" max="10240" width="55.625" style="26" customWidth="1"/>
    <col min="10241" max="10241" width="20.125" style="26" customWidth="1"/>
    <col min="10242" max="10242" width="20.5" style="26" customWidth="1"/>
    <col min="10243" max="10495" width="9" style="26"/>
    <col min="10496" max="10496" width="55.625" style="26" customWidth="1"/>
    <col min="10497" max="10497" width="20.125" style="26" customWidth="1"/>
    <col min="10498" max="10498" width="20.5" style="26" customWidth="1"/>
    <col min="10499" max="10751" width="9" style="26"/>
    <col min="10752" max="10752" width="55.625" style="26" customWidth="1"/>
    <col min="10753" max="10753" width="20.125" style="26" customWidth="1"/>
    <col min="10754" max="10754" width="20.5" style="26" customWidth="1"/>
    <col min="10755" max="11007" width="9" style="26"/>
    <col min="11008" max="11008" width="55.625" style="26" customWidth="1"/>
    <col min="11009" max="11009" width="20.125" style="26" customWidth="1"/>
    <col min="11010" max="11010" width="20.5" style="26" customWidth="1"/>
    <col min="11011" max="11263" width="9" style="26"/>
    <col min="11264" max="11264" width="55.625" style="26" customWidth="1"/>
    <col min="11265" max="11265" width="20.125" style="26" customWidth="1"/>
    <col min="11266" max="11266" width="20.5" style="26" customWidth="1"/>
    <col min="11267" max="11519" width="9" style="26"/>
    <col min="11520" max="11520" width="55.625" style="26" customWidth="1"/>
    <col min="11521" max="11521" width="20.125" style="26" customWidth="1"/>
    <col min="11522" max="11522" width="20.5" style="26" customWidth="1"/>
    <col min="11523" max="11775" width="9" style="26"/>
    <col min="11776" max="11776" width="55.625" style="26" customWidth="1"/>
    <col min="11777" max="11777" width="20.125" style="26" customWidth="1"/>
    <col min="11778" max="11778" width="20.5" style="26" customWidth="1"/>
    <col min="11779" max="12031" width="9" style="26"/>
    <col min="12032" max="12032" width="55.625" style="26" customWidth="1"/>
    <col min="12033" max="12033" width="20.125" style="26" customWidth="1"/>
    <col min="12034" max="12034" width="20.5" style="26" customWidth="1"/>
    <col min="12035" max="12287" width="9" style="26"/>
    <col min="12288" max="12288" width="55.625" style="26" customWidth="1"/>
    <col min="12289" max="12289" width="20.125" style="26" customWidth="1"/>
    <col min="12290" max="12290" width="20.5" style="26" customWidth="1"/>
    <col min="12291" max="12543" width="9" style="26"/>
    <col min="12544" max="12544" width="55.625" style="26" customWidth="1"/>
    <col min="12545" max="12545" width="20.125" style="26" customWidth="1"/>
    <col min="12546" max="12546" width="20.5" style="26" customWidth="1"/>
    <col min="12547" max="12799" width="9" style="26"/>
    <col min="12800" max="12800" width="55.625" style="26" customWidth="1"/>
    <col min="12801" max="12801" width="20.125" style="26" customWidth="1"/>
    <col min="12802" max="12802" width="20.5" style="26" customWidth="1"/>
    <col min="12803" max="13055" width="9" style="26"/>
    <col min="13056" max="13056" width="55.625" style="26" customWidth="1"/>
    <col min="13057" max="13057" width="20.125" style="26" customWidth="1"/>
    <col min="13058" max="13058" width="20.5" style="26" customWidth="1"/>
    <col min="13059" max="13311" width="9" style="26"/>
    <col min="13312" max="13312" width="55.625" style="26" customWidth="1"/>
    <col min="13313" max="13313" width="20.125" style="26" customWidth="1"/>
    <col min="13314" max="13314" width="20.5" style="26" customWidth="1"/>
    <col min="13315" max="13567" width="9" style="26"/>
    <col min="13568" max="13568" width="55.625" style="26" customWidth="1"/>
    <col min="13569" max="13569" width="20.125" style="26" customWidth="1"/>
    <col min="13570" max="13570" width="20.5" style="26" customWidth="1"/>
    <col min="13571" max="13823" width="9" style="26"/>
    <col min="13824" max="13824" width="55.625" style="26" customWidth="1"/>
    <col min="13825" max="13825" width="20.125" style="26" customWidth="1"/>
    <col min="13826" max="13826" width="20.5" style="26" customWidth="1"/>
    <col min="13827" max="14079" width="9" style="26"/>
    <col min="14080" max="14080" width="55.625" style="26" customWidth="1"/>
    <col min="14081" max="14081" width="20.125" style="26" customWidth="1"/>
    <col min="14082" max="14082" width="20.5" style="26" customWidth="1"/>
    <col min="14083" max="14335" width="9" style="26"/>
    <col min="14336" max="14336" width="55.625" style="26" customWidth="1"/>
    <col min="14337" max="14337" width="20.125" style="26" customWidth="1"/>
    <col min="14338" max="14338" width="20.5" style="26" customWidth="1"/>
    <col min="14339" max="14591" width="9" style="26"/>
    <col min="14592" max="14592" width="55.625" style="26" customWidth="1"/>
    <col min="14593" max="14593" width="20.125" style="26" customWidth="1"/>
    <col min="14594" max="14594" width="20.5" style="26" customWidth="1"/>
    <col min="14595" max="14847" width="9" style="26"/>
    <col min="14848" max="14848" width="55.625" style="26" customWidth="1"/>
    <col min="14849" max="14849" width="20.125" style="26" customWidth="1"/>
    <col min="14850" max="14850" width="20.5" style="26" customWidth="1"/>
    <col min="14851" max="15103" width="9" style="26"/>
    <col min="15104" max="15104" width="55.625" style="26" customWidth="1"/>
    <col min="15105" max="15105" width="20.125" style="26" customWidth="1"/>
    <col min="15106" max="15106" width="20.5" style="26" customWidth="1"/>
    <col min="15107" max="15359" width="9" style="26"/>
    <col min="15360" max="15360" width="55.625" style="26" customWidth="1"/>
    <col min="15361" max="15361" width="20.125" style="26" customWidth="1"/>
    <col min="15362" max="15362" width="20.5" style="26" customWidth="1"/>
    <col min="15363" max="15615" width="9" style="26"/>
    <col min="15616" max="15616" width="55.625" style="26" customWidth="1"/>
    <col min="15617" max="15617" width="20.125" style="26" customWidth="1"/>
    <col min="15618" max="15618" width="20.5" style="26" customWidth="1"/>
    <col min="15619" max="15871" width="9" style="26"/>
    <col min="15872" max="15872" width="55.625" style="26" customWidth="1"/>
    <col min="15873" max="15873" width="20.125" style="26" customWidth="1"/>
    <col min="15874" max="15874" width="20.5" style="26" customWidth="1"/>
    <col min="15875" max="16127" width="9" style="26"/>
    <col min="16128" max="16128" width="55.625" style="26" customWidth="1"/>
    <col min="16129" max="16129" width="20.125" style="26" customWidth="1"/>
    <col min="16130" max="16130" width="20.5" style="26" customWidth="1"/>
    <col min="16131" max="16384" width="9" style="26"/>
  </cols>
  <sheetData>
    <row r="1" spans="1:20" ht="22.5" customHeight="1">
      <c r="A1" s="2534" t="s">
        <v>685</v>
      </c>
      <c r="B1" s="2534"/>
      <c r="C1" s="200"/>
      <c r="D1" s="2535" t="s">
        <v>751</v>
      </c>
      <c r="E1" s="2535"/>
      <c r="F1" s="2536" t="str">
        <f>IF(表紙!H4="","",表紙!H4)</f>
        <v/>
      </c>
      <c r="G1" s="2537"/>
    </row>
    <row r="2" spans="1:20" ht="18.75" customHeight="1">
      <c r="F2" s="201" t="s">
        <v>752</v>
      </c>
      <c r="G2" s="201"/>
      <c r="H2" s="24"/>
      <c r="I2" s="24"/>
      <c r="J2" s="24"/>
      <c r="K2" s="24"/>
      <c r="L2" s="24"/>
      <c r="M2" s="24"/>
      <c r="N2" s="24"/>
      <c r="O2" s="24"/>
      <c r="P2" s="24"/>
      <c r="Q2" s="24"/>
      <c r="R2" s="24"/>
      <c r="S2" s="24"/>
      <c r="T2" s="24"/>
    </row>
    <row r="3" spans="1:20" ht="18.75" customHeight="1" thickBot="1">
      <c r="F3" s="226"/>
      <c r="G3" s="226"/>
      <c r="H3" s="24"/>
      <c r="I3" s="24"/>
      <c r="J3" s="24"/>
      <c r="K3" s="24"/>
      <c r="L3" s="24"/>
      <c r="M3" s="24"/>
      <c r="N3" s="24"/>
      <c r="O3" s="24"/>
      <c r="P3" s="24"/>
      <c r="Q3" s="24"/>
      <c r="R3" s="24"/>
      <c r="S3" s="24"/>
      <c r="T3" s="24"/>
    </row>
    <row r="4" spans="1:20" ht="13.5" customHeight="1" thickTop="1">
      <c r="A4" s="2541" t="s">
        <v>1183</v>
      </c>
      <c r="B4" s="2542"/>
      <c r="C4" s="2542"/>
      <c r="D4" s="2542"/>
      <c r="E4" s="2542"/>
      <c r="F4" s="2542"/>
      <c r="G4" s="2543"/>
    </row>
    <row r="5" spans="1:20">
      <c r="A5" s="2544"/>
      <c r="B5" s="2545"/>
      <c r="C5" s="2545"/>
      <c r="D5" s="2545"/>
      <c r="E5" s="2545"/>
      <c r="F5" s="2545"/>
      <c r="G5" s="2546"/>
    </row>
    <row r="6" spans="1:20" ht="14.25" thickBot="1">
      <c r="A6" s="2547"/>
      <c r="B6" s="2548"/>
      <c r="C6" s="2548"/>
      <c r="D6" s="2548"/>
      <c r="E6" s="2548"/>
      <c r="F6" s="2548"/>
      <c r="G6" s="2549"/>
    </row>
    <row r="7" spans="1:20" ht="13.5" customHeight="1" thickTop="1">
      <c r="D7" s="230"/>
      <c r="E7" s="24"/>
      <c r="F7" s="228"/>
      <c r="G7" s="228"/>
      <c r="H7" s="24"/>
    </row>
    <row r="8" spans="1:20">
      <c r="A8" s="229"/>
      <c r="B8" s="384"/>
      <c r="C8" s="229"/>
      <c r="D8" s="229"/>
    </row>
    <row r="9" spans="1:20">
      <c r="A9" s="2538" t="s">
        <v>686</v>
      </c>
      <c r="B9" s="2538"/>
      <c r="C9" s="2538"/>
      <c r="D9" s="2538"/>
    </row>
    <row r="10" spans="1:20" ht="13.5" customHeight="1">
      <c r="A10" s="2539" t="s">
        <v>687</v>
      </c>
      <c r="B10" s="2540"/>
      <c r="C10" s="227" t="s">
        <v>688</v>
      </c>
      <c r="D10" s="326"/>
    </row>
    <row r="11" spans="1:20" ht="13.5" customHeight="1">
      <c r="A11" s="2531" t="s">
        <v>1364</v>
      </c>
      <c r="B11" s="2532"/>
      <c r="C11" s="2533"/>
      <c r="D11" s="326"/>
    </row>
    <row r="12" spans="1:20" ht="13.5" customHeight="1">
      <c r="A12" s="251" t="s">
        <v>760</v>
      </c>
      <c r="B12" s="249" t="s">
        <v>756</v>
      </c>
      <c r="C12" s="254" t="s">
        <v>199</v>
      </c>
      <c r="D12" s="326"/>
    </row>
    <row r="13" spans="1:20" ht="13.5" customHeight="1">
      <c r="A13" s="251" t="s">
        <v>761</v>
      </c>
      <c r="B13" s="249" t="s">
        <v>757</v>
      </c>
      <c r="C13" s="254" t="s">
        <v>199</v>
      </c>
      <c r="D13" s="326"/>
    </row>
    <row r="14" spans="1:20">
      <c r="A14" s="251" t="s">
        <v>762</v>
      </c>
      <c r="B14" s="249" t="s">
        <v>758</v>
      </c>
      <c r="C14" s="254" t="s">
        <v>199</v>
      </c>
      <c r="D14" s="326"/>
    </row>
    <row r="15" spans="1:20" ht="13.5" customHeight="1">
      <c r="A15" s="251" t="s">
        <v>763</v>
      </c>
      <c r="B15" s="249" t="s">
        <v>759</v>
      </c>
      <c r="C15" s="254" t="s">
        <v>199</v>
      </c>
      <c r="D15" s="326"/>
      <c r="H15" s="24"/>
    </row>
    <row r="16" spans="1:20" ht="13.5" customHeight="1">
      <c r="A16" s="230"/>
      <c r="B16" s="230"/>
      <c r="C16" s="230"/>
      <c r="D16" s="230"/>
      <c r="H16" s="24"/>
    </row>
    <row r="17" spans="1:8" ht="13.5" customHeight="1">
      <c r="D17" s="230"/>
      <c r="E17" s="24"/>
      <c r="F17" s="228"/>
      <c r="G17" s="228"/>
      <c r="H17" s="24"/>
    </row>
    <row r="18" spans="1:8">
      <c r="D18" s="231"/>
      <c r="E18" s="24"/>
      <c r="F18" s="228"/>
      <c r="G18" s="228"/>
      <c r="H18" s="24"/>
    </row>
    <row r="19" spans="1:8">
      <c r="A19" s="26" t="s">
        <v>750</v>
      </c>
      <c r="D19" s="231"/>
      <c r="E19" s="24"/>
      <c r="F19" s="228"/>
      <c r="G19" s="228"/>
      <c r="H19" s="24"/>
    </row>
    <row r="20" spans="1:8">
      <c r="A20" s="2554" t="s">
        <v>687</v>
      </c>
      <c r="B20" s="2554"/>
      <c r="C20" s="227" t="s">
        <v>688</v>
      </c>
      <c r="D20" s="231"/>
      <c r="F20" s="1247"/>
      <c r="G20" s="1247"/>
      <c r="H20" s="24"/>
    </row>
    <row r="21" spans="1:8" ht="13.5" customHeight="1">
      <c r="A21" s="2531" t="s">
        <v>1364</v>
      </c>
      <c r="B21" s="2532"/>
      <c r="C21" s="2533"/>
      <c r="D21" s="326"/>
      <c r="F21" s="1247"/>
      <c r="G21" s="1247"/>
    </row>
    <row r="22" spans="1:8" ht="13.5" customHeight="1">
      <c r="A22" s="251" t="s">
        <v>760</v>
      </c>
      <c r="B22" s="249" t="s">
        <v>756</v>
      </c>
      <c r="C22" s="254" t="s">
        <v>199</v>
      </c>
      <c r="D22" s="228"/>
      <c r="F22" s="1247"/>
      <c r="G22" s="1247"/>
    </row>
    <row r="23" spans="1:8" ht="13.5" customHeight="1">
      <c r="A23" s="251" t="s">
        <v>761</v>
      </c>
      <c r="B23" s="249" t="s">
        <v>764</v>
      </c>
      <c r="C23" s="254" t="s">
        <v>199</v>
      </c>
      <c r="D23" s="228"/>
    </row>
    <row r="24" spans="1:8" ht="13.5" customHeight="1">
      <c r="A24" s="251" t="s">
        <v>762</v>
      </c>
      <c r="B24" s="249" t="s">
        <v>765</v>
      </c>
      <c r="C24" s="254" t="s">
        <v>199</v>
      </c>
      <c r="D24" s="228"/>
    </row>
    <row r="25" spans="1:8" ht="13.5" customHeight="1">
      <c r="A25" s="251" t="s">
        <v>763</v>
      </c>
      <c r="B25" s="249" t="s">
        <v>766</v>
      </c>
      <c r="C25" s="254" t="s">
        <v>199</v>
      </c>
      <c r="D25" s="228"/>
    </row>
    <row r="26" spans="1:8">
      <c r="A26" s="228"/>
      <c r="B26" s="228"/>
      <c r="C26" s="228"/>
      <c r="D26" s="228"/>
    </row>
    <row r="27" spans="1:8">
      <c r="A27" s="228"/>
      <c r="B27" s="228"/>
      <c r="C27" s="228"/>
      <c r="D27" s="228"/>
    </row>
    <row r="28" spans="1:8">
      <c r="A28" s="228"/>
      <c r="B28" s="228"/>
      <c r="C28" s="228"/>
      <c r="D28" s="228"/>
    </row>
    <row r="29" spans="1:8">
      <c r="A29" s="26" t="s">
        <v>755</v>
      </c>
      <c r="B29" s="228"/>
      <c r="C29" s="228"/>
      <c r="D29" s="228"/>
    </row>
    <row r="30" spans="1:8" ht="24">
      <c r="A30" s="250" t="str">
        <f>IF(管理運営!I35=0,"",管理運営!I35)</f>
        <v/>
      </c>
      <c r="B30" s="232" t="s">
        <v>1112</v>
      </c>
      <c r="C30" s="227" t="s">
        <v>688</v>
      </c>
      <c r="D30" s="228"/>
    </row>
    <row r="31" spans="1:8" ht="13.5" customHeight="1">
      <c r="A31" s="2552" t="s">
        <v>753</v>
      </c>
      <c r="B31" s="2553"/>
      <c r="C31" s="377" t="s">
        <v>199</v>
      </c>
      <c r="D31" s="228"/>
    </row>
    <row r="32" spans="1:8" ht="13.5" customHeight="1">
      <c r="A32" s="2550" t="s">
        <v>1113</v>
      </c>
      <c r="B32" s="2551"/>
      <c r="C32" s="377" t="s">
        <v>199</v>
      </c>
    </row>
    <row r="33" spans="1:3" ht="13.5" customHeight="1">
      <c r="A33" s="2552" t="s">
        <v>1114</v>
      </c>
      <c r="B33" s="2553"/>
      <c r="C33" s="377" t="s">
        <v>199</v>
      </c>
    </row>
    <row r="34" spans="1:3" ht="13.5" customHeight="1">
      <c r="A34" s="2552" t="s">
        <v>1156</v>
      </c>
      <c r="B34" s="2553"/>
      <c r="C34" s="377" t="s">
        <v>199</v>
      </c>
    </row>
    <row r="35" spans="1:3" ht="13.5" customHeight="1">
      <c r="A35" s="2552" t="s">
        <v>1115</v>
      </c>
      <c r="B35" s="2553"/>
      <c r="C35" s="377" t="s">
        <v>199</v>
      </c>
    </row>
    <row r="36" spans="1:3">
      <c r="A36" s="24" t="s">
        <v>1184</v>
      </c>
    </row>
    <row r="37" spans="1:3">
      <c r="A37" s="24"/>
    </row>
    <row r="38" spans="1:3">
      <c r="A38" s="24"/>
    </row>
    <row r="39" spans="1:3">
      <c r="A39" s="24"/>
    </row>
    <row r="40" spans="1:3">
      <c r="A40" s="24"/>
    </row>
    <row r="41" spans="1:3">
      <c r="A41" s="24"/>
    </row>
    <row r="42" spans="1:3">
      <c r="A42" s="24"/>
    </row>
    <row r="43" spans="1:3">
      <c r="A43" s="24"/>
    </row>
    <row r="44" spans="1:3">
      <c r="A44" s="24"/>
    </row>
    <row r="45" spans="1:3">
      <c r="A45" s="24"/>
    </row>
    <row r="46" spans="1:3">
      <c r="A46" s="24"/>
    </row>
    <row r="47" spans="1:3">
      <c r="A47" s="24"/>
    </row>
    <row r="48" spans="1:3">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row r="64" spans="1:1">
      <c r="A64" s="24"/>
    </row>
    <row r="65" spans="1:1">
      <c r="A65" s="24"/>
    </row>
    <row r="66" spans="1:1">
      <c r="A66" s="24"/>
    </row>
    <row r="67" spans="1:1">
      <c r="A67" s="24"/>
    </row>
    <row r="68" spans="1:1">
      <c r="A68" s="24"/>
    </row>
    <row r="69" spans="1:1">
      <c r="A69" s="24"/>
    </row>
    <row r="70" spans="1:1">
      <c r="A70" s="24"/>
    </row>
    <row r="71" spans="1:1">
      <c r="A71" s="24"/>
    </row>
    <row r="72" spans="1:1">
      <c r="A72" s="24"/>
    </row>
    <row r="73" spans="1:1">
      <c r="A73" s="24"/>
    </row>
    <row r="74" spans="1:1">
      <c r="A74" s="24"/>
    </row>
    <row r="75" spans="1:1">
      <c r="A75" s="24"/>
    </row>
    <row r="76" spans="1:1">
      <c r="A76" s="24"/>
    </row>
    <row r="77" spans="1:1">
      <c r="A77" s="24"/>
    </row>
  </sheetData>
  <sheetProtection sheet="1" objects="1" scenarios="1"/>
  <mergeCells count="15">
    <mergeCell ref="A32:B32"/>
    <mergeCell ref="A35:B35"/>
    <mergeCell ref="A34:B34"/>
    <mergeCell ref="A33:B33"/>
    <mergeCell ref="A20:B20"/>
    <mergeCell ref="A31:B31"/>
    <mergeCell ref="A11:C11"/>
    <mergeCell ref="F20:G22"/>
    <mergeCell ref="A21:C21"/>
    <mergeCell ref="A1:B1"/>
    <mergeCell ref="D1:E1"/>
    <mergeCell ref="F1:G1"/>
    <mergeCell ref="A9:D9"/>
    <mergeCell ref="A10:B10"/>
    <mergeCell ref="A4:G6"/>
  </mergeCells>
  <phoneticPr fontId="3"/>
  <dataValidations count="1">
    <dataValidation type="list" allowBlank="1" showInputMessage="1" showErrorMessage="1" sqref="C22:C25 C12:C15 C31:C35">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84"/>
  <sheetViews>
    <sheetView view="pageBreakPreview" zoomScale="85" zoomScaleNormal="100" zoomScaleSheetLayoutView="85" workbookViewId="0">
      <selection activeCell="S23" sqref="S23:S25"/>
    </sheetView>
  </sheetViews>
  <sheetFormatPr defaultRowHeight="13.5"/>
  <cols>
    <col min="1" max="1" width="3.25" style="86" bestFit="1" customWidth="1"/>
    <col min="2" max="2" width="14.5" style="86" customWidth="1"/>
    <col min="3" max="3" width="9.5" style="86" customWidth="1"/>
    <col min="4" max="4" width="10.75" style="86" customWidth="1"/>
    <col min="5" max="5" width="10.125" style="86" customWidth="1"/>
    <col min="6" max="6" width="14.625" style="86" customWidth="1"/>
    <col min="7" max="7" width="9.625" style="86" customWidth="1"/>
    <col min="8" max="9" width="5" style="87" customWidth="1"/>
    <col min="10" max="10" width="11.375" style="86" customWidth="1"/>
    <col min="11" max="11" width="2.625" style="86" bestFit="1" customWidth="1"/>
    <col min="12" max="13" width="5" style="87" customWidth="1"/>
    <col min="14" max="14" width="11.375" style="86" customWidth="1"/>
    <col min="15" max="15" width="2.625" style="86" bestFit="1" customWidth="1"/>
    <col min="16" max="23" width="4.375" style="87" customWidth="1"/>
    <col min="24" max="25" width="4.375" style="86" customWidth="1"/>
    <col min="26" max="26" width="10.25" style="86" customWidth="1"/>
    <col min="27" max="27" width="12" style="86" customWidth="1"/>
    <col min="28" max="29" width="0" style="86" hidden="1" customWidth="1"/>
    <col min="30" max="31" width="9" style="263" hidden="1" customWidth="1"/>
    <col min="32" max="32" width="0" style="86" hidden="1" customWidth="1"/>
    <col min="33" max="16384" width="9" style="86"/>
  </cols>
  <sheetData>
    <row r="1" spans="1:32" ht="30" customHeight="1" thickBot="1">
      <c r="A1" s="2607" t="s">
        <v>742</v>
      </c>
      <c r="B1" s="2607"/>
      <c r="C1" s="2607"/>
      <c r="D1" s="2607"/>
      <c r="E1" s="2607"/>
      <c r="F1" s="2607"/>
      <c r="G1" s="2608"/>
      <c r="H1" s="2608"/>
      <c r="I1" s="2608"/>
      <c r="M1"/>
      <c r="P1" s="2609" t="s">
        <v>971</v>
      </c>
      <c r="Q1" s="2609"/>
      <c r="R1" s="2609"/>
      <c r="S1" s="2609"/>
      <c r="T1" s="2609"/>
      <c r="U1" s="2609"/>
      <c r="V1" s="2609"/>
      <c r="W1" s="2609"/>
      <c r="X1" s="2609"/>
      <c r="Y1" s="263"/>
      <c r="Z1" s="2610" t="s">
        <v>972</v>
      </c>
      <c r="AA1" s="2611"/>
    </row>
    <row r="2" spans="1:32" ht="18" customHeight="1">
      <c r="A2" s="2612" t="s">
        <v>1397</v>
      </c>
      <c r="B2" s="2612"/>
      <c r="C2" s="2612"/>
      <c r="D2" s="2612"/>
      <c r="E2" s="2612"/>
      <c r="F2" s="2612"/>
      <c r="G2" s="2612"/>
      <c r="H2" s="2612"/>
      <c r="I2" s="2612"/>
      <c r="J2" s="2612"/>
      <c r="K2" s="2612"/>
      <c r="L2" s="2612"/>
      <c r="M2" s="2612"/>
      <c r="N2" s="2612"/>
      <c r="O2" s="202"/>
      <c r="P2" s="2613">
        <v>20</v>
      </c>
      <c r="Q2" s="2614"/>
      <c r="R2" s="349" t="s">
        <v>315</v>
      </c>
      <c r="S2" s="350"/>
      <c r="T2" s="350"/>
      <c r="U2" s="2613">
        <v>160</v>
      </c>
      <c r="V2" s="2614"/>
      <c r="W2" s="351" t="s">
        <v>341</v>
      </c>
      <c r="X2" s="350"/>
      <c r="Y2" s="350"/>
      <c r="Z2" s="263"/>
      <c r="AA2" s="263"/>
    </row>
    <row r="3" spans="1:32" s="88" customFormat="1" ht="39.75" customHeight="1">
      <c r="A3" s="2603" t="s">
        <v>329</v>
      </c>
      <c r="B3" s="2604" t="s">
        <v>12</v>
      </c>
      <c r="C3" s="2603" t="s">
        <v>330</v>
      </c>
      <c r="D3" s="2599" t="s">
        <v>689</v>
      </c>
      <c r="E3" s="2606" t="s">
        <v>690</v>
      </c>
      <c r="F3" s="2606"/>
      <c r="G3" s="2603" t="s">
        <v>331</v>
      </c>
      <c r="H3" s="2596" t="s">
        <v>332</v>
      </c>
      <c r="I3" s="2596"/>
      <c r="J3" s="2596"/>
      <c r="K3" s="2596"/>
      <c r="L3" s="2596" t="s">
        <v>333</v>
      </c>
      <c r="M3" s="2596"/>
      <c r="N3" s="2596"/>
      <c r="O3" s="2597"/>
      <c r="P3" s="2598" t="s">
        <v>691</v>
      </c>
      <c r="Q3" s="2598"/>
      <c r="R3" s="2599"/>
      <c r="S3" s="2599"/>
      <c r="T3" s="2599"/>
      <c r="U3" s="2599"/>
      <c r="V3" s="2599"/>
      <c r="W3" s="2599"/>
      <c r="X3" s="2599"/>
      <c r="Y3" s="2599"/>
      <c r="Z3" s="2599" t="s">
        <v>692</v>
      </c>
      <c r="AA3" s="2599"/>
      <c r="AD3" s="264"/>
      <c r="AE3" s="264"/>
    </row>
    <row r="4" spans="1:32" s="88" customFormat="1" ht="39.75" customHeight="1" thickBot="1">
      <c r="A4" s="2603"/>
      <c r="B4" s="2605"/>
      <c r="C4" s="2603"/>
      <c r="D4" s="2599"/>
      <c r="E4" s="203" t="s">
        <v>693</v>
      </c>
      <c r="F4" s="204" t="s">
        <v>694</v>
      </c>
      <c r="G4" s="2603"/>
      <c r="H4" s="205" t="s">
        <v>334</v>
      </c>
      <c r="I4" s="206" t="s">
        <v>335</v>
      </c>
      <c r="J4" s="2600" t="s">
        <v>336</v>
      </c>
      <c r="K4" s="2601"/>
      <c r="L4" s="205" t="s">
        <v>334</v>
      </c>
      <c r="M4" s="206" t="s">
        <v>335</v>
      </c>
      <c r="N4" s="2602" t="s">
        <v>336</v>
      </c>
      <c r="O4" s="2601"/>
      <c r="P4" s="352" t="s">
        <v>803</v>
      </c>
      <c r="Q4" s="353" t="s">
        <v>809</v>
      </c>
      <c r="R4" s="353"/>
      <c r="S4" s="353"/>
      <c r="T4" s="353"/>
      <c r="U4" s="353"/>
      <c r="V4" s="353"/>
      <c r="W4" s="354"/>
      <c r="X4" s="355"/>
      <c r="Y4" s="356"/>
      <c r="Z4" s="357" t="s">
        <v>973</v>
      </c>
      <c r="AA4" s="208" t="s">
        <v>695</v>
      </c>
      <c r="AD4" s="264"/>
      <c r="AE4" s="264"/>
    </row>
    <row r="5" spans="1:32" s="88" customFormat="1" ht="12" customHeight="1">
      <c r="A5" s="2573">
        <v>1</v>
      </c>
      <c r="B5" s="2576" t="s">
        <v>799</v>
      </c>
      <c r="C5" s="2576" t="s">
        <v>974</v>
      </c>
      <c r="D5" s="2576"/>
      <c r="E5" s="265" t="s">
        <v>696</v>
      </c>
      <c r="F5" s="266" t="s">
        <v>975</v>
      </c>
      <c r="G5" s="2579">
        <v>43922</v>
      </c>
      <c r="H5" s="2561">
        <v>1</v>
      </c>
      <c r="I5" s="2564">
        <v>1</v>
      </c>
      <c r="J5" s="2567">
        <v>300000</v>
      </c>
      <c r="K5" s="2570" t="s">
        <v>337</v>
      </c>
      <c r="L5" s="2561">
        <v>1</v>
      </c>
      <c r="M5" s="2564">
        <v>2</v>
      </c>
      <c r="N5" s="2567">
        <v>318000</v>
      </c>
      <c r="O5" s="2570" t="s">
        <v>337</v>
      </c>
      <c r="P5" s="2561"/>
      <c r="Q5" s="2558"/>
      <c r="R5" s="2558"/>
      <c r="S5" s="2558"/>
      <c r="T5" s="2558"/>
      <c r="U5" s="2558"/>
      <c r="V5" s="2558"/>
      <c r="W5" s="2558"/>
      <c r="X5" s="2558"/>
      <c r="Y5" s="2585"/>
      <c r="Z5" s="2594" t="s">
        <v>976</v>
      </c>
      <c r="AA5" s="358">
        <v>44652</v>
      </c>
      <c r="AC5" s="2555">
        <f>IF(ISERROR(VLOOKUP(C5,$AD$6:$AE$27,2,0))=TRUE,"",VLOOKUP(C5,$AD$6:$AE$27,2,0))</f>
        <v>0</v>
      </c>
      <c r="AD5" s="264" t="s">
        <v>977</v>
      </c>
      <c r="AE5" s="264"/>
    </row>
    <row r="6" spans="1:32" s="88" customFormat="1" ht="12">
      <c r="A6" s="2574"/>
      <c r="B6" s="2577"/>
      <c r="C6" s="2577"/>
      <c r="D6" s="2577"/>
      <c r="E6" s="268" t="s">
        <v>978</v>
      </c>
      <c r="F6" s="269" t="s">
        <v>979</v>
      </c>
      <c r="G6" s="2580"/>
      <c r="H6" s="2562"/>
      <c r="I6" s="2565"/>
      <c r="J6" s="2568"/>
      <c r="K6" s="2571"/>
      <c r="L6" s="2562"/>
      <c r="M6" s="2565"/>
      <c r="N6" s="2568"/>
      <c r="O6" s="2571"/>
      <c r="P6" s="2562"/>
      <c r="Q6" s="2559"/>
      <c r="R6" s="2559"/>
      <c r="S6" s="2559"/>
      <c r="T6" s="2559"/>
      <c r="U6" s="2559"/>
      <c r="V6" s="2559"/>
      <c r="W6" s="2559"/>
      <c r="X6" s="2559"/>
      <c r="Y6" s="2586"/>
      <c r="Z6" s="2589"/>
      <c r="AA6" s="344" t="s">
        <v>980</v>
      </c>
      <c r="AC6" s="2556"/>
      <c r="AD6" s="264" t="s">
        <v>974</v>
      </c>
      <c r="AE6" s="264">
        <v>0</v>
      </c>
      <c r="AF6" s="88" t="s">
        <v>981</v>
      </c>
    </row>
    <row r="7" spans="1:32" s="88" customFormat="1" ht="12">
      <c r="A7" s="2575"/>
      <c r="B7" s="2578"/>
      <c r="C7" s="2578"/>
      <c r="D7" s="2578"/>
      <c r="E7" s="340" t="s">
        <v>982</v>
      </c>
      <c r="F7" s="339"/>
      <c r="G7" s="2581"/>
      <c r="H7" s="2563"/>
      <c r="I7" s="2566"/>
      <c r="J7" s="2569"/>
      <c r="K7" s="2572"/>
      <c r="L7" s="2563"/>
      <c r="M7" s="2566"/>
      <c r="N7" s="2569"/>
      <c r="O7" s="2572"/>
      <c r="P7" s="2563"/>
      <c r="Q7" s="2560"/>
      <c r="R7" s="2560"/>
      <c r="S7" s="2560"/>
      <c r="T7" s="2560"/>
      <c r="U7" s="2560"/>
      <c r="V7" s="2560"/>
      <c r="W7" s="2560"/>
      <c r="X7" s="2560"/>
      <c r="Y7" s="2587"/>
      <c r="Z7" s="2595"/>
      <c r="AA7" s="270" t="s">
        <v>983</v>
      </c>
      <c r="AC7" s="2557"/>
      <c r="AD7" s="264" t="s">
        <v>984</v>
      </c>
      <c r="AE7" s="264">
        <v>0</v>
      </c>
      <c r="AF7" s="88" t="s">
        <v>985</v>
      </c>
    </row>
    <row r="8" spans="1:32" s="88" customFormat="1" ht="12" customHeight="1">
      <c r="A8" s="2573">
        <v>2</v>
      </c>
      <c r="B8" s="2576" t="s">
        <v>798</v>
      </c>
      <c r="C8" s="2576" t="s">
        <v>986</v>
      </c>
      <c r="D8" s="2576"/>
      <c r="E8" s="265" t="s">
        <v>696</v>
      </c>
      <c r="F8" s="266" t="s">
        <v>987</v>
      </c>
      <c r="G8" s="2579">
        <v>43922</v>
      </c>
      <c r="H8" s="2561">
        <v>2</v>
      </c>
      <c r="I8" s="2564">
        <v>2</v>
      </c>
      <c r="J8" s="2567">
        <v>250000</v>
      </c>
      <c r="K8" s="2570" t="s">
        <v>337</v>
      </c>
      <c r="L8" s="2561">
        <v>2</v>
      </c>
      <c r="M8" s="2564">
        <v>3</v>
      </c>
      <c r="N8" s="2567">
        <v>256000</v>
      </c>
      <c r="O8" s="2570" t="s">
        <v>337</v>
      </c>
      <c r="P8" s="2561" t="s">
        <v>804</v>
      </c>
      <c r="Q8" s="2558" t="s">
        <v>804</v>
      </c>
      <c r="R8" s="2558"/>
      <c r="S8" s="2558"/>
      <c r="T8" s="2558"/>
      <c r="U8" s="2558"/>
      <c r="V8" s="2558"/>
      <c r="W8" s="2558"/>
      <c r="X8" s="2558"/>
      <c r="Y8" s="2585"/>
      <c r="Z8" s="2588" t="s">
        <v>988</v>
      </c>
      <c r="AA8" s="358">
        <v>44743</v>
      </c>
      <c r="AC8" s="2555">
        <f>IF(ISERROR(VLOOKUP(C8,$AD$6:$AE$27,2,0))=TRUE,"",VLOOKUP(C8,$AD$6:$AE$27,2,0))</f>
        <v>1</v>
      </c>
      <c r="AD8" s="264" t="s">
        <v>989</v>
      </c>
      <c r="AE8" s="264">
        <v>1</v>
      </c>
      <c r="AF8" s="88" t="s">
        <v>990</v>
      </c>
    </row>
    <row r="9" spans="1:32" s="88" customFormat="1" ht="12">
      <c r="A9" s="2574"/>
      <c r="B9" s="2577"/>
      <c r="C9" s="2577"/>
      <c r="D9" s="2577"/>
      <c r="E9" s="268" t="s">
        <v>978</v>
      </c>
      <c r="F9" s="269" t="s">
        <v>991</v>
      </c>
      <c r="G9" s="2580"/>
      <c r="H9" s="2562"/>
      <c r="I9" s="2565"/>
      <c r="J9" s="2568"/>
      <c r="K9" s="2571"/>
      <c r="L9" s="2562"/>
      <c r="M9" s="2565"/>
      <c r="N9" s="2568"/>
      <c r="O9" s="2571"/>
      <c r="P9" s="2562"/>
      <c r="Q9" s="2559"/>
      <c r="R9" s="2559"/>
      <c r="S9" s="2559"/>
      <c r="T9" s="2559"/>
      <c r="U9" s="2559"/>
      <c r="V9" s="2559"/>
      <c r="W9" s="2559"/>
      <c r="X9" s="2559"/>
      <c r="Y9" s="2586"/>
      <c r="Z9" s="2589"/>
      <c r="AA9" s="344" t="s">
        <v>980</v>
      </c>
      <c r="AC9" s="2556"/>
      <c r="AD9" s="264" t="s">
        <v>992</v>
      </c>
      <c r="AE9" s="264">
        <v>0</v>
      </c>
      <c r="AF9" s="88" t="s">
        <v>993</v>
      </c>
    </row>
    <row r="10" spans="1:32" s="88" customFormat="1" ht="12.75" thickBot="1">
      <c r="A10" s="2575"/>
      <c r="B10" s="2578"/>
      <c r="C10" s="2578"/>
      <c r="D10" s="2578"/>
      <c r="E10" s="340" t="s">
        <v>994</v>
      </c>
      <c r="F10" s="339"/>
      <c r="G10" s="2581"/>
      <c r="H10" s="2563"/>
      <c r="I10" s="2566"/>
      <c r="J10" s="2569"/>
      <c r="K10" s="2572"/>
      <c r="L10" s="2563"/>
      <c r="M10" s="2566"/>
      <c r="N10" s="2569"/>
      <c r="O10" s="2572"/>
      <c r="P10" s="2563"/>
      <c r="Q10" s="2560"/>
      <c r="R10" s="2560"/>
      <c r="S10" s="2560"/>
      <c r="T10" s="2560"/>
      <c r="U10" s="2560"/>
      <c r="V10" s="2560"/>
      <c r="W10" s="2560"/>
      <c r="X10" s="2560"/>
      <c r="Y10" s="2587"/>
      <c r="Z10" s="2590"/>
      <c r="AA10" s="270" t="s">
        <v>995</v>
      </c>
      <c r="AC10" s="2557"/>
      <c r="AD10" s="264" t="s">
        <v>986</v>
      </c>
      <c r="AE10" s="264">
        <v>1</v>
      </c>
      <c r="AF10" s="88" t="s">
        <v>996</v>
      </c>
    </row>
    <row r="11" spans="1:32" s="88" customFormat="1" ht="12" customHeight="1">
      <c r="A11" s="2573">
        <v>3</v>
      </c>
      <c r="B11" s="2576" t="s">
        <v>801</v>
      </c>
      <c r="C11" s="2576" t="s">
        <v>997</v>
      </c>
      <c r="D11" s="2591" t="s">
        <v>998</v>
      </c>
      <c r="E11" s="265" t="s">
        <v>696</v>
      </c>
      <c r="F11" s="266" t="s">
        <v>987</v>
      </c>
      <c r="G11" s="2579">
        <v>43922</v>
      </c>
      <c r="H11" s="2561">
        <v>3</v>
      </c>
      <c r="I11" s="2564">
        <v>3</v>
      </c>
      <c r="J11" s="2567">
        <v>200000</v>
      </c>
      <c r="K11" s="2570" t="s">
        <v>337</v>
      </c>
      <c r="L11" s="2561">
        <v>3</v>
      </c>
      <c r="M11" s="2564">
        <v>4</v>
      </c>
      <c r="N11" s="2567">
        <v>206000</v>
      </c>
      <c r="O11" s="2570" t="s">
        <v>337</v>
      </c>
      <c r="P11" s="2561"/>
      <c r="Q11" s="2558"/>
      <c r="R11" s="2558"/>
      <c r="S11" s="2558"/>
      <c r="T11" s="2558"/>
      <c r="U11" s="2558"/>
      <c r="V11" s="2558"/>
      <c r="W11" s="2558"/>
      <c r="X11" s="2558"/>
      <c r="Y11" s="2564"/>
      <c r="Z11" s="2583" t="s">
        <v>985</v>
      </c>
      <c r="AA11" s="359">
        <v>44423</v>
      </c>
      <c r="AC11" s="2555">
        <f t="shared" ref="AC11" si="0">IF(ISERROR(VLOOKUP(C11,$AD$6:$AE$27,2,0))=TRUE,"",VLOOKUP(C11,$AD$6:$AE$27,2,0))</f>
        <v>1</v>
      </c>
      <c r="AD11" s="264" t="s">
        <v>997</v>
      </c>
      <c r="AE11" s="264">
        <v>1</v>
      </c>
      <c r="AF11" s="88" t="s">
        <v>999</v>
      </c>
    </row>
    <row r="12" spans="1:32" s="88" customFormat="1" ht="12">
      <c r="A12" s="2574"/>
      <c r="B12" s="2577"/>
      <c r="C12" s="2577"/>
      <c r="D12" s="2592"/>
      <c r="E12" s="268" t="s">
        <v>978</v>
      </c>
      <c r="F12" s="269" t="s">
        <v>1000</v>
      </c>
      <c r="G12" s="2580"/>
      <c r="H12" s="2562"/>
      <c r="I12" s="2565"/>
      <c r="J12" s="2568"/>
      <c r="K12" s="2571"/>
      <c r="L12" s="2562"/>
      <c r="M12" s="2565"/>
      <c r="N12" s="2568"/>
      <c r="O12" s="2571"/>
      <c r="P12" s="2562"/>
      <c r="Q12" s="2559"/>
      <c r="R12" s="2559"/>
      <c r="S12" s="2559"/>
      <c r="T12" s="2559"/>
      <c r="U12" s="2559"/>
      <c r="V12" s="2559"/>
      <c r="W12" s="2559"/>
      <c r="X12" s="2559"/>
      <c r="Y12" s="2565"/>
      <c r="Z12" s="2583"/>
      <c r="AA12" s="344" t="s">
        <v>366</v>
      </c>
      <c r="AC12" s="2556"/>
      <c r="AD12" s="264" t="s">
        <v>1001</v>
      </c>
      <c r="AE12" s="264">
        <v>0</v>
      </c>
      <c r="AF12" s="88" t="s">
        <v>1002</v>
      </c>
    </row>
    <row r="13" spans="1:32" s="88" customFormat="1" ht="12">
      <c r="A13" s="2575"/>
      <c r="B13" s="2578"/>
      <c r="C13" s="2578"/>
      <c r="D13" s="2593"/>
      <c r="E13" s="340" t="s">
        <v>745</v>
      </c>
      <c r="F13" s="339"/>
      <c r="G13" s="2581"/>
      <c r="H13" s="2563"/>
      <c r="I13" s="2566"/>
      <c r="J13" s="2569"/>
      <c r="K13" s="2572"/>
      <c r="L13" s="2563"/>
      <c r="M13" s="2566"/>
      <c r="N13" s="2569"/>
      <c r="O13" s="2572"/>
      <c r="P13" s="2563"/>
      <c r="Q13" s="2560"/>
      <c r="R13" s="2560"/>
      <c r="S13" s="2560"/>
      <c r="T13" s="2560"/>
      <c r="U13" s="2560"/>
      <c r="V13" s="2560"/>
      <c r="W13" s="2560"/>
      <c r="X13" s="2560"/>
      <c r="Y13" s="2566"/>
      <c r="Z13" s="2584"/>
      <c r="AA13" s="345" t="s">
        <v>746</v>
      </c>
      <c r="AC13" s="2557"/>
      <c r="AD13" s="264" t="s">
        <v>1003</v>
      </c>
      <c r="AE13" s="264">
        <v>0</v>
      </c>
      <c r="AF13" s="88" t="s">
        <v>1004</v>
      </c>
    </row>
    <row r="14" spans="1:32" s="88" customFormat="1" ht="12" customHeight="1">
      <c r="A14" s="2573">
        <v>4</v>
      </c>
      <c r="B14" s="2576" t="s">
        <v>800</v>
      </c>
      <c r="C14" s="2576" t="s">
        <v>1005</v>
      </c>
      <c r="D14" s="2576"/>
      <c r="E14" s="265" t="s">
        <v>696</v>
      </c>
      <c r="F14" s="266"/>
      <c r="G14" s="2579">
        <v>43922</v>
      </c>
      <c r="H14" s="2561">
        <v>4</v>
      </c>
      <c r="I14" s="2564">
        <v>4</v>
      </c>
      <c r="J14" s="2567">
        <v>180000</v>
      </c>
      <c r="K14" s="2570" t="s">
        <v>337</v>
      </c>
      <c r="L14" s="2561">
        <v>4</v>
      </c>
      <c r="M14" s="2564">
        <v>5</v>
      </c>
      <c r="N14" s="2567">
        <v>186000</v>
      </c>
      <c r="O14" s="2570" t="s">
        <v>337</v>
      </c>
      <c r="P14" s="2561"/>
      <c r="Q14" s="2558"/>
      <c r="R14" s="2558"/>
      <c r="S14" s="2558"/>
      <c r="T14" s="2558"/>
      <c r="U14" s="2558"/>
      <c r="V14" s="2558"/>
      <c r="W14" s="2558"/>
      <c r="X14" s="2558"/>
      <c r="Y14" s="2564"/>
      <c r="Z14" s="2582" t="s">
        <v>993</v>
      </c>
      <c r="AA14" s="359">
        <v>44348</v>
      </c>
      <c r="AC14" s="2555">
        <f t="shared" ref="AC14" si="1">IF(ISERROR(VLOOKUP(C14,$AD$6:$AE$27,2,0))=TRUE,"",VLOOKUP(C14,$AD$6:$AE$27,2,0))</f>
        <v>0</v>
      </c>
      <c r="AD14" s="264" t="s">
        <v>1006</v>
      </c>
      <c r="AE14" s="264">
        <v>0</v>
      </c>
      <c r="AF14" s="88" t="s">
        <v>1007</v>
      </c>
    </row>
    <row r="15" spans="1:32" s="88" customFormat="1" ht="12">
      <c r="A15" s="2574"/>
      <c r="B15" s="2577"/>
      <c r="C15" s="2577"/>
      <c r="D15" s="2577"/>
      <c r="E15" s="268" t="s">
        <v>978</v>
      </c>
      <c r="F15" s="269"/>
      <c r="G15" s="2580"/>
      <c r="H15" s="2562"/>
      <c r="I15" s="2565"/>
      <c r="J15" s="2568"/>
      <c r="K15" s="2571"/>
      <c r="L15" s="2562"/>
      <c r="M15" s="2565"/>
      <c r="N15" s="2568"/>
      <c r="O15" s="2571"/>
      <c r="P15" s="2562"/>
      <c r="Q15" s="2559"/>
      <c r="R15" s="2559"/>
      <c r="S15" s="2559"/>
      <c r="T15" s="2559"/>
      <c r="U15" s="2559"/>
      <c r="V15" s="2559"/>
      <c r="W15" s="2559"/>
      <c r="X15" s="2559"/>
      <c r="Y15" s="2565"/>
      <c r="Z15" s="2583"/>
      <c r="AA15" s="344" t="s">
        <v>980</v>
      </c>
      <c r="AC15" s="2556"/>
      <c r="AD15" s="264" t="s">
        <v>1008</v>
      </c>
      <c r="AE15" s="264">
        <v>0</v>
      </c>
      <c r="AF15" s="88" t="s">
        <v>1009</v>
      </c>
    </row>
    <row r="16" spans="1:32" s="88" customFormat="1" ht="12">
      <c r="A16" s="2575"/>
      <c r="B16" s="2578"/>
      <c r="C16" s="2578"/>
      <c r="D16" s="2578"/>
      <c r="E16" s="340" t="s">
        <v>802</v>
      </c>
      <c r="F16" s="339" t="s">
        <v>1104</v>
      </c>
      <c r="G16" s="2581"/>
      <c r="H16" s="2563"/>
      <c r="I16" s="2566"/>
      <c r="J16" s="2569"/>
      <c r="K16" s="2572"/>
      <c r="L16" s="2563"/>
      <c r="M16" s="2566"/>
      <c r="N16" s="2569"/>
      <c r="O16" s="2572"/>
      <c r="P16" s="2563"/>
      <c r="Q16" s="2560"/>
      <c r="R16" s="2560"/>
      <c r="S16" s="2560"/>
      <c r="T16" s="2560"/>
      <c r="U16" s="2560"/>
      <c r="V16" s="2560"/>
      <c r="W16" s="2560"/>
      <c r="X16" s="2560"/>
      <c r="Y16" s="2566"/>
      <c r="Z16" s="2584"/>
      <c r="AA16" s="360">
        <v>45016</v>
      </c>
      <c r="AC16" s="2557"/>
      <c r="AD16" s="264" t="s">
        <v>1010</v>
      </c>
      <c r="AE16" s="264">
        <v>0</v>
      </c>
      <c r="AF16" s="88" t="s">
        <v>976</v>
      </c>
    </row>
    <row r="17" spans="1:32" s="88" customFormat="1" ht="12">
      <c r="A17" s="2573">
        <v>5</v>
      </c>
      <c r="B17" s="2576" t="s">
        <v>1011</v>
      </c>
      <c r="C17" s="2576" t="s">
        <v>997</v>
      </c>
      <c r="D17" s="2576" t="s">
        <v>1012</v>
      </c>
      <c r="E17" s="265" t="s">
        <v>696</v>
      </c>
      <c r="F17" s="266" t="s">
        <v>987</v>
      </c>
      <c r="G17" s="2579">
        <v>44652</v>
      </c>
      <c r="H17" s="2561"/>
      <c r="I17" s="2564"/>
      <c r="J17" s="2567"/>
      <c r="K17" s="2570" t="s">
        <v>337</v>
      </c>
      <c r="L17" s="2561">
        <v>3</v>
      </c>
      <c r="M17" s="2564">
        <v>3</v>
      </c>
      <c r="N17" s="2567">
        <v>200000</v>
      </c>
      <c r="O17" s="2570" t="s">
        <v>337</v>
      </c>
      <c r="P17" s="2561"/>
      <c r="Q17" s="2558"/>
      <c r="R17" s="2558"/>
      <c r="S17" s="2558"/>
      <c r="T17" s="2558"/>
      <c r="U17" s="2558"/>
      <c r="V17" s="2558"/>
      <c r="W17" s="2558"/>
      <c r="X17" s="2558"/>
      <c r="Y17" s="2564"/>
      <c r="Z17" s="2582" t="s">
        <v>1004</v>
      </c>
      <c r="AA17" s="358">
        <v>44652</v>
      </c>
      <c r="AC17" s="2555">
        <f t="shared" ref="AC17" si="2">IF(ISERROR(VLOOKUP(C17,$AD$6:$AE$27,2,0))=TRUE,"",VLOOKUP(C17,$AD$6:$AE$27,2,0))</f>
        <v>1</v>
      </c>
      <c r="AD17" s="264" t="s">
        <v>1005</v>
      </c>
      <c r="AE17" s="264">
        <v>0</v>
      </c>
      <c r="AF17" s="88" t="s">
        <v>988</v>
      </c>
    </row>
    <row r="18" spans="1:32" s="88" customFormat="1" ht="12">
      <c r="A18" s="2574"/>
      <c r="B18" s="2577"/>
      <c r="C18" s="2577"/>
      <c r="D18" s="2577"/>
      <c r="E18" s="268" t="s">
        <v>978</v>
      </c>
      <c r="F18" s="269" t="s">
        <v>1000</v>
      </c>
      <c r="G18" s="2580"/>
      <c r="H18" s="2562"/>
      <c r="I18" s="2565"/>
      <c r="J18" s="2568"/>
      <c r="K18" s="2571"/>
      <c r="L18" s="2562"/>
      <c r="M18" s="2565"/>
      <c r="N18" s="2568"/>
      <c r="O18" s="2571"/>
      <c r="P18" s="2562"/>
      <c r="Q18" s="2559"/>
      <c r="R18" s="2559"/>
      <c r="S18" s="2559"/>
      <c r="T18" s="2559"/>
      <c r="U18" s="2559"/>
      <c r="V18" s="2559"/>
      <c r="W18" s="2559"/>
      <c r="X18" s="2559"/>
      <c r="Y18" s="2565"/>
      <c r="Z18" s="2583"/>
      <c r="AA18" s="344" t="s">
        <v>980</v>
      </c>
      <c r="AC18" s="2556"/>
      <c r="AD18" s="264" t="s">
        <v>1013</v>
      </c>
      <c r="AE18" s="264">
        <v>0</v>
      </c>
      <c r="AF18" s="88" t="s">
        <v>1014</v>
      </c>
    </row>
    <row r="19" spans="1:32" s="88" customFormat="1">
      <c r="A19" s="2575"/>
      <c r="B19" s="2578"/>
      <c r="C19" s="2578"/>
      <c r="D19" s="2578"/>
      <c r="E19" s="340" t="s">
        <v>994</v>
      </c>
      <c r="F19" s="339"/>
      <c r="G19" s="2581"/>
      <c r="H19" s="2563"/>
      <c r="I19" s="2566"/>
      <c r="J19" s="2569"/>
      <c r="K19" s="2572"/>
      <c r="L19" s="2563"/>
      <c r="M19" s="2566"/>
      <c r="N19" s="2569"/>
      <c r="O19" s="2572"/>
      <c r="P19" s="2563"/>
      <c r="Q19" s="2560"/>
      <c r="R19" s="2560"/>
      <c r="S19" s="2560"/>
      <c r="T19" s="2560"/>
      <c r="U19" s="2560"/>
      <c r="V19" s="2560"/>
      <c r="W19" s="2560"/>
      <c r="X19" s="2560"/>
      <c r="Y19" s="2566"/>
      <c r="Z19" s="2584"/>
      <c r="AA19" s="270" t="s">
        <v>995</v>
      </c>
      <c r="AC19" s="2557"/>
      <c r="AD19" s="263" t="s">
        <v>1015</v>
      </c>
      <c r="AE19" s="263">
        <v>0</v>
      </c>
    </row>
    <row r="20" spans="1:32" s="88" customFormat="1">
      <c r="A20" s="2573">
        <v>6</v>
      </c>
      <c r="B20" s="2576"/>
      <c r="C20" s="2576"/>
      <c r="D20" s="2576"/>
      <c r="E20" s="265" t="s">
        <v>696</v>
      </c>
      <c r="F20" s="266"/>
      <c r="G20" s="2579"/>
      <c r="H20" s="2561"/>
      <c r="I20" s="2564"/>
      <c r="J20" s="2567"/>
      <c r="K20" s="2570" t="s">
        <v>337</v>
      </c>
      <c r="L20" s="2561"/>
      <c r="M20" s="2564"/>
      <c r="N20" s="2567"/>
      <c r="O20" s="2570" t="s">
        <v>337</v>
      </c>
      <c r="P20" s="2561"/>
      <c r="Q20" s="2558"/>
      <c r="R20" s="2558"/>
      <c r="S20" s="2558"/>
      <c r="T20" s="2558"/>
      <c r="U20" s="2558"/>
      <c r="V20" s="2558"/>
      <c r="W20" s="2558"/>
      <c r="X20" s="2558"/>
      <c r="Y20" s="2564"/>
      <c r="Z20" s="2582" t="s">
        <v>1016</v>
      </c>
      <c r="AA20" s="267" t="s">
        <v>697</v>
      </c>
      <c r="AC20" s="2555" t="str">
        <f t="shared" ref="AC20" si="3">IF(ISERROR(VLOOKUP(C20,$AD$6:$AE$27,2,0))=TRUE,"",VLOOKUP(C20,$AD$6:$AE$27,2,0))</f>
        <v/>
      </c>
      <c r="AD20" s="263" t="s">
        <v>1017</v>
      </c>
      <c r="AE20" s="263">
        <v>0</v>
      </c>
    </row>
    <row r="21" spans="1:32" s="88" customFormat="1">
      <c r="A21" s="2574"/>
      <c r="B21" s="2577"/>
      <c r="C21" s="2577"/>
      <c r="D21" s="2577"/>
      <c r="E21" s="268" t="s">
        <v>978</v>
      </c>
      <c r="F21" s="269"/>
      <c r="G21" s="2580"/>
      <c r="H21" s="2562"/>
      <c r="I21" s="2565"/>
      <c r="J21" s="2568"/>
      <c r="K21" s="2571"/>
      <c r="L21" s="2562"/>
      <c r="M21" s="2565"/>
      <c r="N21" s="2568"/>
      <c r="O21" s="2571"/>
      <c r="P21" s="2562"/>
      <c r="Q21" s="2559"/>
      <c r="R21" s="2559"/>
      <c r="S21" s="2559"/>
      <c r="T21" s="2559"/>
      <c r="U21" s="2559"/>
      <c r="V21" s="2559"/>
      <c r="W21" s="2559"/>
      <c r="X21" s="2559"/>
      <c r="Y21" s="2565"/>
      <c r="Z21" s="2583"/>
      <c r="AA21" s="344" t="s">
        <v>980</v>
      </c>
      <c r="AC21" s="2556"/>
      <c r="AD21" s="263" t="s">
        <v>1018</v>
      </c>
      <c r="AE21" s="263">
        <v>0</v>
      </c>
    </row>
    <row r="22" spans="1:32" s="88" customFormat="1">
      <c r="A22" s="2575"/>
      <c r="B22" s="2578"/>
      <c r="C22" s="2578"/>
      <c r="D22" s="2578"/>
      <c r="E22" s="340" t="s">
        <v>994</v>
      </c>
      <c r="F22" s="339"/>
      <c r="G22" s="2581"/>
      <c r="H22" s="2563"/>
      <c r="I22" s="2566"/>
      <c r="J22" s="2569"/>
      <c r="K22" s="2572"/>
      <c r="L22" s="2563"/>
      <c r="M22" s="2566"/>
      <c r="N22" s="2569"/>
      <c r="O22" s="2572"/>
      <c r="P22" s="2563"/>
      <c r="Q22" s="2560"/>
      <c r="R22" s="2560"/>
      <c r="S22" s="2560"/>
      <c r="T22" s="2560"/>
      <c r="U22" s="2560"/>
      <c r="V22" s="2560"/>
      <c r="W22" s="2560"/>
      <c r="X22" s="2560"/>
      <c r="Y22" s="2566"/>
      <c r="Z22" s="2584"/>
      <c r="AA22" s="270" t="s">
        <v>995</v>
      </c>
      <c r="AC22" s="2557"/>
      <c r="AD22" s="263" t="s">
        <v>1019</v>
      </c>
      <c r="AE22" s="263">
        <v>0</v>
      </c>
    </row>
    <row r="23" spans="1:32" s="88" customFormat="1">
      <c r="A23" s="2573">
        <v>7</v>
      </c>
      <c r="B23" s="2576"/>
      <c r="C23" s="2576"/>
      <c r="D23" s="2576"/>
      <c r="E23" s="265" t="s">
        <v>696</v>
      </c>
      <c r="F23" s="266"/>
      <c r="G23" s="2579"/>
      <c r="H23" s="2561"/>
      <c r="I23" s="2564"/>
      <c r="J23" s="2567"/>
      <c r="K23" s="2570" t="s">
        <v>337</v>
      </c>
      <c r="L23" s="2561"/>
      <c r="M23" s="2564"/>
      <c r="N23" s="2567"/>
      <c r="O23" s="2570" t="s">
        <v>337</v>
      </c>
      <c r="P23" s="2561"/>
      <c r="Q23" s="2558"/>
      <c r="R23" s="2558"/>
      <c r="S23" s="2558"/>
      <c r="T23" s="2558"/>
      <c r="U23" s="2558"/>
      <c r="V23" s="2558"/>
      <c r="W23" s="2558"/>
      <c r="X23" s="2558"/>
      <c r="Y23" s="2564"/>
      <c r="Z23" s="2582" t="s">
        <v>1016</v>
      </c>
      <c r="AA23" s="267" t="s">
        <v>697</v>
      </c>
      <c r="AC23" s="2555" t="str">
        <f t="shared" ref="AC23" si="4">IF(ISERROR(VLOOKUP(C23,$AD$6:$AE$27,2,0))=TRUE,"",VLOOKUP(C23,$AD$6:$AE$27,2,0))</f>
        <v/>
      </c>
      <c r="AD23" s="263" t="s">
        <v>1020</v>
      </c>
      <c r="AE23" s="263">
        <v>0</v>
      </c>
    </row>
    <row r="24" spans="1:32" s="88" customFormat="1">
      <c r="A24" s="2574"/>
      <c r="B24" s="2577"/>
      <c r="C24" s="2577"/>
      <c r="D24" s="2577"/>
      <c r="E24" s="268" t="s">
        <v>978</v>
      </c>
      <c r="F24" s="269"/>
      <c r="G24" s="2580"/>
      <c r="H24" s="2562"/>
      <c r="I24" s="2565"/>
      <c r="J24" s="2568"/>
      <c r="K24" s="2571"/>
      <c r="L24" s="2562"/>
      <c r="M24" s="2565"/>
      <c r="N24" s="2568"/>
      <c r="O24" s="2571"/>
      <c r="P24" s="2562"/>
      <c r="Q24" s="2559"/>
      <c r="R24" s="2559"/>
      <c r="S24" s="2559"/>
      <c r="T24" s="2559"/>
      <c r="U24" s="2559"/>
      <c r="V24" s="2559"/>
      <c r="W24" s="2559"/>
      <c r="X24" s="2559"/>
      <c r="Y24" s="2565"/>
      <c r="Z24" s="2583"/>
      <c r="AA24" s="344" t="s">
        <v>980</v>
      </c>
      <c r="AC24" s="2556"/>
      <c r="AD24" s="263" t="s">
        <v>1021</v>
      </c>
      <c r="AE24" s="263">
        <v>0</v>
      </c>
    </row>
    <row r="25" spans="1:32" s="88" customFormat="1">
      <c r="A25" s="2575"/>
      <c r="B25" s="2578"/>
      <c r="C25" s="2578"/>
      <c r="D25" s="2578"/>
      <c r="E25" s="340" t="s">
        <v>994</v>
      </c>
      <c r="F25" s="339"/>
      <c r="G25" s="2581"/>
      <c r="H25" s="2563"/>
      <c r="I25" s="2566"/>
      <c r="J25" s="2569"/>
      <c r="K25" s="2572"/>
      <c r="L25" s="2563"/>
      <c r="M25" s="2566"/>
      <c r="N25" s="2569"/>
      <c r="O25" s="2572"/>
      <c r="P25" s="2563"/>
      <c r="Q25" s="2560"/>
      <c r="R25" s="2560"/>
      <c r="S25" s="2560"/>
      <c r="T25" s="2560"/>
      <c r="U25" s="2560"/>
      <c r="V25" s="2560"/>
      <c r="W25" s="2560"/>
      <c r="X25" s="2560"/>
      <c r="Y25" s="2566"/>
      <c r="Z25" s="2584"/>
      <c r="AA25" s="270" t="s">
        <v>995</v>
      </c>
      <c r="AC25" s="2557"/>
      <c r="AD25" s="263" t="s">
        <v>1022</v>
      </c>
      <c r="AE25" s="263">
        <v>0</v>
      </c>
    </row>
    <row r="26" spans="1:32" s="88" customFormat="1">
      <c r="A26" s="2573">
        <v>8</v>
      </c>
      <c r="B26" s="2576"/>
      <c r="C26" s="2576"/>
      <c r="D26" s="2576"/>
      <c r="E26" s="265" t="s">
        <v>696</v>
      </c>
      <c r="F26" s="266"/>
      <c r="G26" s="2579"/>
      <c r="H26" s="2561"/>
      <c r="I26" s="2564"/>
      <c r="J26" s="2567"/>
      <c r="K26" s="2570" t="s">
        <v>337</v>
      </c>
      <c r="L26" s="2561"/>
      <c r="M26" s="2564"/>
      <c r="N26" s="2567"/>
      <c r="O26" s="2570" t="s">
        <v>337</v>
      </c>
      <c r="P26" s="2561"/>
      <c r="Q26" s="2558"/>
      <c r="R26" s="2558"/>
      <c r="S26" s="2558"/>
      <c r="T26" s="2558"/>
      <c r="U26" s="2558"/>
      <c r="V26" s="2558"/>
      <c r="W26" s="2558"/>
      <c r="X26" s="2558"/>
      <c r="Y26" s="2564"/>
      <c r="Z26" s="2582" t="s">
        <v>1016</v>
      </c>
      <c r="AA26" s="267" t="s">
        <v>697</v>
      </c>
      <c r="AC26" s="2555" t="str">
        <f t="shared" ref="AC26" si="5">IF(ISERROR(VLOOKUP(C26,$AD$6:$AE$27,2,0))=TRUE,"",VLOOKUP(C26,$AD$6:$AE$27,2,0))</f>
        <v/>
      </c>
      <c r="AD26" s="263" t="s">
        <v>1023</v>
      </c>
      <c r="AE26" s="263">
        <v>0</v>
      </c>
    </row>
    <row r="27" spans="1:32" s="88" customFormat="1">
      <c r="A27" s="2574"/>
      <c r="B27" s="2577"/>
      <c r="C27" s="2577"/>
      <c r="D27" s="2577"/>
      <c r="E27" s="268" t="s">
        <v>978</v>
      </c>
      <c r="F27" s="269"/>
      <c r="G27" s="2580"/>
      <c r="H27" s="2562"/>
      <c r="I27" s="2565"/>
      <c r="J27" s="2568"/>
      <c r="K27" s="2571"/>
      <c r="L27" s="2562"/>
      <c r="M27" s="2565"/>
      <c r="N27" s="2568"/>
      <c r="O27" s="2571"/>
      <c r="P27" s="2562"/>
      <c r="Q27" s="2559"/>
      <c r="R27" s="2559"/>
      <c r="S27" s="2559"/>
      <c r="T27" s="2559"/>
      <c r="U27" s="2559"/>
      <c r="V27" s="2559"/>
      <c r="W27" s="2559"/>
      <c r="X27" s="2559"/>
      <c r="Y27" s="2565"/>
      <c r="Z27" s="2583"/>
      <c r="AA27" s="344" t="s">
        <v>980</v>
      </c>
      <c r="AC27" s="2556"/>
      <c r="AD27" s="263"/>
      <c r="AE27" s="263">
        <v>0</v>
      </c>
    </row>
    <row r="28" spans="1:32" s="88" customFormat="1">
      <c r="A28" s="2575"/>
      <c r="B28" s="2578"/>
      <c r="C28" s="2578"/>
      <c r="D28" s="2578"/>
      <c r="E28" s="340" t="s">
        <v>994</v>
      </c>
      <c r="F28" s="339"/>
      <c r="G28" s="2581"/>
      <c r="H28" s="2563"/>
      <c r="I28" s="2566"/>
      <c r="J28" s="2569"/>
      <c r="K28" s="2572"/>
      <c r="L28" s="2563"/>
      <c r="M28" s="2566"/>
      <c r="N28" s="2569"/>
      <c r="O28" s="2572"/>
      <c r="P28" s="2563"/>
      <c r="Q28" s="2560"/>
      <c r="R28" s="2560"/>
      <c r="S28" s="2560"/>
      <c r="T28" s="2560"/>
      <c r="U28" s="2560"/>
      <c r="V28" s="2560"/>
      <c r="W28" s="2560"/>
      <c r="X28" s="2560"/>
      <c r="Y28" s="2566"/>
      <c r="Z28" s="2584"/>
      <c r="AA28" s="270" t="s">
        <v>995</v>
      </c>
      <c r="AC28" s="2557"/>
      <c r="AD28" s="263"/>
      <c r="AE28" s="263"/>
    </row>
    <row r="29" spans="1:32" s="88" customFormat="1">
      <c r="A29" s="2573">
        <v>9</v>
      </c>
      <c r="B29" s="2576"/>
      <c r="C29" s="2576"/>
      <c r="D29" s="2576"/>
      <c r="E29" s="265" t="s">
        <v>696</v>
      </c>
      <c r="F29" s="266"/>
      <c r="G29" s="2579"/>
      <c r="H29" s="2561"/>
      <c r="I29" s="2564"/>
      <c r="J29" s="2567"/>
      <c r="K29" s="2570" t="s">
        <v>337</v>
      </c>
      <c r="L29" s="2561"/>
      <c r="M29" s="2564"/>
      <c r="N29" s="2567"/>
      <c r="O29" s="2570" t="s">
        <v>337</v>
      </c>
      <c r="P29" s="2561"/>
      <c r="Q29" s="2558"/>
      <c r="R29" s="2558"/>
      <c r="S29" s="2558"/>
      <c r="T29" s="2558"/>
      <c r="U29" s="2558"/>
      <c r="V29" s="2558"/>
      <c r="W29" s="2558"/>
      <c r="X29" s="2558"/>
      <c r="Y29" s="2564"/>
      <c r="Z29" s="2582" t="s">
        <v>1016</v>
      </c>
      <c r="AA29" s="267" t="s">
        <v>697</v>
      </c>
      <c r="AC29" s="2555" t="str">
        <f t="shared" ref="AC29" si="6">IF(ISERROR(VLOOKUP(C29,$AD$6:$AE$27,2,0))=TRUE,"",VLOOKUP(C29,$AD$6:$AE$27,2,0))</f>
        <v/>
      </c>
      <c r="AD29" s="263"/>
      <c r="AE29" s="263"/>
    </row>
    <row r="30" spans="1:32" s="88" customFormat="1">
      <c r="A30" s="2574"/>
      <c r="B30" s="2577"/>
      <c r="C30" s="2577"/>
      <c r="D30" s="2577"/>
      <c r="E30" s="268" t="s">
        <v>978</v>
      </c>
      <c r="F30" s="269"/>
      <c r="G30" s="2580"/>
      <c r="H30" s="2562"/>
      <c r="I30" s="2565"/>
      <c r="J30" s="2568"/>
      <c r="K30" s="2571"/>
      <c r="L30" s="2562"/>
      <c r="M30" s="2565"/>
      <c r="N30" s="2568"/>
      <c r="O30" s="2571"/>
      <c r="P30" s="2562"/>
      <c r="Q30" s="2559"/>
      <c r="R30" s="2559"/>
      <c r="S30" s="2559"/>
      <c r="T30" s="2559"/>
      <c r="U30" s="2559"/>
      <c r="V30" s="2559"/>
      <c r="W30" s="2559"/>
      <c r="X30" s="2559"/>
      <c r="Y30" s="2565"/>
      <c r="Z30" s="2583"/>
      <c r="AA30" s="344" t="s">
        <v>980</v>
      </c>
      <c r="AC30" s="2556"/>
      <c r="AD30" s="263"/>
      <c r="AE30" s="263"/>
    </row>
    <row r="31" spans="1:32" s="88" customFormat="1">
      <c r="A31" s="2575"/>
      <c r="B31" s="2578"/>
      <c r="C31" s="2578"/>
      <c r="D31" s="2578"/>
      <c r="E31" s="340" t="s">
        <v>994</v>
      </c>
      <c r="F31" s="339"/>
      <c r="G31" s="2581"/>
      <c r="H31" s="2563"/>
      <c r="I31" s="2566"/>
      <c r="J31" s="2569"/>
      <c r="K31" s="2572"/>
      <c r="L31" s="2563"/>
      <c r="M31" s="2566"/>
      <c r="N31" s="2569"/>
      <c r="O31" s="2572"/>
      <c r="P31" s="2563"/>
      <c r="Q31" s="2560"/>
      <c r="R31" s="2560"/>
      <c r="S31" s="2560"/>
      <c r="T31" s="2560"/>
      <c r="U31" s="2560"/>
      <c r="V31" s="2560"/>
      <c r="W31" s="2560"/>
      <c r="X31" s="2560"/>
      <c r="Y31" s="2566"/>
      <c r="Z31" s="2584"/>
      <c r="AA31" s="270" t="s">
        <v>995</v>
      </c>
      <c r="AC31" s="2557"/>
      <c r="AD31" s="263"/>
      <c r="AE31" s="263"/>
    </row>
    <row r="32" spans="1:32" s="88" customFormat="1">
      <c r="A32" s="2573">
        <v>10</v>
      </c>
      <c r="B32" s="2576"/>
      <c r="C32" s="2576"/>
      <c r="D32" s="2576"/>
      <c r="E32" s="265" t="s">
        <v>696</v>
      </c>
      <c r="F32" s="266"/>
      <c r="G32" s="2579"/>
      <c r="H32" s="2561"/>
      <c r="I32" s="2564"/>
      <c r="J32" s="2567"/>
      <c r="K32" s="2570" t="s">
        <v>337</v>
      </c>
      <c r="L32" s="2561"/>
      <c r="M32" s="2564"/>
      <c r="N32" s="2567"/>
      <c r="O32" s="2570" t="s">
        <v>337</v>
      </c>
      <c r="P32" s="2561"/>
      <c r="Q32" s="2558"/>
      <c r="R32" s="2558"/>
      <c r="S32" s="2558"/>
      <c r="T32" s="2558"/>
      <c r="U32" s="2558"/>
      <c r="V32" s="2558"/>
      <c r="W32" s="2558"/>
      <c r="X32" s="2558"/>
      <c r="Y32" s="2564"/>
      <c r="Z32" s="2582" t="s">
        <v>1016</v>
      </c>
      <c r="AA32" s="267" t="s">
        <v>697</v>
      </c>
      <c r="AC32" s="2555" t="str">
        <f t="shared" ref="AC32" si="7">IF(ISERROR(VLOOKUP(C32,$AD$6:$AE$27,2,0))=TRUE,"",VLOOKUP(C32,$AD$6:$AE$27,2,0))</f>
        <v/>
      </c>
      <c r="AD32" s="263"/>
      <c r="AE32" s="263"/>
    </row>
    <row r="33" spans="1:31" s="88" customFormat="1">
      <c r="A33" s="2574"/>
      <c r="B33" s="2577"/>
      <c r="C33" s="2577"/>
      <c r="D33" s="2577"/>
      <c r="E33" s="268" t="s">
        <v>978</v>
      </c>
      <c r="F33" s="269"/>
      <c r="G33" s="2580"/>
      <c r="H33" s="2562"/>
      <c r="I33" s="2565"/>
      <c r="J33" s="2568"/>
      <c r="K33" s="2571"/>
      <c r="L33" s="2562"/>
      <c r="M33" s="2565"/>
      <c r="N33" s="2568"/>
      <c r="O33" s="2571"/>
      <c r="P33" s="2562"/>
      <c r="Q33" s="2559"/>
      <c r="R33" s="2559"/>
      <c r="S33" s="2559"/>
      <c r="T33" s="2559"/>
      <c r="U33" s="2559"/>
      <c r="V33" s="2559"/>
      <c r="W33" s="2559"/>
      <c r="X33" s="2559"/>
      <c r="Y33" s="2565"/>
      <c r="Z33" s="2583"/>
      <c r="AA33" s="344" t="s">
        <v>980</v>
      </c>
      <c r="AC33" s="2556"/>
      <c r="AD33" s="263"/>
      <c r="AE33" s="263"/>
    </row>
    <row r="34" spans="1:31" s="88" customFormat="1">
      <c r="A34" s="2575"/>
      <c r="B34" s="2578"/>
      <c r="C34" s="2578"/>
      <c r="D34" s="2578"/>
      <c r="E34" s="340" t="s">
        <v>994</v>
      </c>
      <c r="F34" s="339"/>
      <c r="G34" s="2581"/>
      <c r="H34" s="2563"/>
      <c r="I34" s="2566"/>
      <c r="J34" s="2569"/>
      <c r="K34" s="2572"/>
      <c r="L34" s="2563"/>
      <c r="M34" s="2566"/>
      <c r="N34" s="2569"/>
      <c r="O34" s="2572"/>
      <c r="P34" s="2563"/>
      <c r="Q34" s="2560"/>
      <c r="R34" s="2560"/>
      <c r="S34" s="2560"/>
      <c r="T34" s="2560"/>
      <c r="U34" s="2560"/>
      <c r="V34" s="2560"/>
      <c r="W34" s="2560"/>
      <c r="X34" s="2560"/>
      <c r="Y34" s="2566"/>
      <c r="Z34" s="2584"/>
      <c r="AA34" s="270" t="s">
        <v>995</v>
      </c>
      <c r="AC34" s="2557"/>
      <c r="AD34" s="263"/>
      <c r="AE34" s="263"/>
    </row>
    <row r="35" spans="1:31" s="88" customFormat="1">
      <c r="A35" s="2573">
        <v>11</v>
      </c>
      <c r="B35" s="2576"/>
      <c r="C35" s="2576"/>
      <c r="D35" s="2576"/>
      <c r="E35" s="265" t="s">
        <v>696</v>
      </c>
      <c r="F35" s="266"/>
      <c r="G35" s="2579"/>
      <c r="H35" s="2561"/>
      <c r="I35" s="2564"/>
      <c r="J35" s="2567"/>
      <c r="K35" s="2570" t="s">
        <v>337</v>
      </c>
      <c r="L35" s="2561"/>
      <c r="M35" s="2564"/>
      <c r="N35" s="2567"/>
      <c r="O35" s="2570" t="s">
        <v>337</v>
      </c>
      <c r="P35" s="2561"/>
      <c r="Q35" s="2558"/>
      <c r="R35" s="2558"/>
      <c r="S35" s="2558"/>
      <c r="T35" s="2558"/>
      <c r="U35" s="2558"/>
      <c r="V35" s="2558"/>
      <c r="W35" s="2558"/>
      <c r="X35" s="2558"/>
      <c r="Y35" s="2564"/>
      <c r="Z35" s="2582" t="s">
        <v>1016</v>
      </c>
      <c r="AA35" s="267" t="s">
        <v>697</v>
      </c>
      <c r="AC35" s="2555" t="str">
        <f t="shared" ref="AC35" si="8">IF(ISERROR(VLOOKUP(C35,$AD$6:$AE$27,2,0))=TRUE,"",VLOOKUP(C35,$AD$6:$AE$27,2,0))</f>
        <v/>
      </c>
      <c r="AD35" s="263"/>
      <c r="AE35" s="263"/>
    </row>
    <row r="36" spans="1:31" s="88" customFormat="1">
      <c r="A36" s="2574"/>
      <c r="B36" s="2577"/>
      <c r="C36" s="2577"/>
      <c r="D36" s="2577"/>
      <c r="E36" s="268" t="s">
        <v>978</v>
      </c>
      <c r="F36" s="269"/>
      <c r="G36" s="2580"/>
      <c r="H36" s="2562"/>
      <c r="I36" s="2565"/>
      <c r="J36" s="2568"/>
      <c r="K36" s="2571"/>
      <c r="L36" s="2562"/>
      <c r="M36" s="2565"/>
      <c r="N36" s="2568"/>
      <c r="O36" s="2571"/>
      <c r="P36" s="2562"/>
      <c r="Q36" s="2559"/>
      <c r="R36" s="2559"/>
      <c r="S36" s="2559"/>
      <c r="T36" s="2559"/>
      <c r="U36" s="2559"/>
      <c r="V36" s="2559"/>
      <c r="W36" s="2559"/>
      <c r="X36" s="2559"/>
      <c r="Y36" s="2565"/>
      <c r="Z36" s="2583"/>
      <c r="AA36" s="344" t="s">
        <v>980</v>
      </c>
      <c r="AC36" s="2556"/>
      <c r="AD36" s="263"/>
      <c r="AE36" s="263"/>
    </row>
    <row r="37" spans="1:31" s="88" customFormat="1">
      <c r="A37" s="2575"/>
      <c r="B37" s="2578"/>
      <c r="C37" s="2578"/>
      <c r="D37" s="2578"/>
      <c r="E37" s="340" t="s">
        <v>994</v>
      </c>
      <c r="F37" s="339"/>
      <c r="G37" s="2581"/>
      <c r="H37" s="2563"/>
      <c r="I37" s="2566"/>
      <c r="J37" s="2569"/>
      <c r="K37" s="2572"/>
      <c r="L37" s="2563"/>
      <c r="M37" s="2566"/>
      <c r="N37" s="2569"/>
      <c r="O37" s="2572"/>
      <c r="P37" s="2563"/>
      <c r="Q37" s="2560"/>
      <c r="R37" s="2560"/>
      <c r="S37" s="2560"/>
      <c r="T37" s="2560"/>
      <c r="U37" s="2560"/>
      <c r="V37" s="2560"/>
      <c r="W37" s="2560"/>
      <c r="X37" s="2560"/>
      <c r="Y37" s="2566"/>
      <c r="Z37" s="2584"/>
      <c r="AA37" s="270" t="s">
        <v>995</v>
      </c>
      <c r="AC37" s="2557"/>
      <c r="AD37" s="263"/>
      <c r="AE37" s="263"/>
    </row>
    <row r="38" spans="1:31" s="88" customFormat="1">
      <c r="A38" s="2573">
        <v>12</v>
      </c>
      <c r="B38" s="2576"/>
      <c r="C38" s="2576"/>
      <c r="D38" s="2576"/>
      <c r="E38" s="265" t="s">
        <v>696</v>
      </c>
      <c r="F38" s="266"/>
      <c r="G38" s="2579"/>
      <c r="H38" s="2561"/>
      <c r="I38" s="2564"/>
      <c r="J38" s="2567"/>
      <c r="K38" s="2570" t="s">
        <v>337</v>
      </c>
      <c r="L38" s="2561"/>
      <c r="M38" s="2564"/>
      <c r="N38" s="2567"/>
      <c r="O38" s="2570" t="s">
        <v>337</v>
      </c>
      <c r="P38" s="2561"/>
      <c r="Q38" s="2558"/>
      <c r="R38" s="2558"/>
      <c r="S38" s="2558"/>
      <c r="T38" s="2558"/>
      <c r="U38" s="2558"/>
      <c r="V38" s="2558"/>
      <c r="W38" s="2558"/>
      <c r="X38" s="2558"/>
      <c r="Y38" s="2564"/>
      <c r="Z38" s="2582" t="s">
        <v>1016</v>
      </c>
      <c r="AA38" s="267" t="s">
        <v>697</v>
      </c>
      <c r="AC38" s="2555" t="str">
        <f t="shared" ref="AC38" si="9">IF(ISERROR(VLOOKUP(C38,$AD$6:$AE$27,2,0))=TRUE,"",VLOOKUP(C38,$AD$6:$AE$27,2,0))</f>
        <v/>
      </c>
      <c r="AD38" s="263"/>
      <c r="AE38" s="263"/>
    </row>
    <row r="39" spans="1:31" s="88" customFormat="1">
      <c r="A39" s="2574"/>
      <c r="B39" s="2577"/>
      <c r="C39" s="2577"/>
      <c r="D39" s="2577"/>
      <c r="E39" s="268" t="s">
        <v>978</v>
      </c>
      <c r="F39" s="269"/>
      <c r="G39" s="2580"/>
      <c r="H39" s="2562"/>
      <c r="I39" s="2565"/>
      <c r="J39" s="2568"/>
      <c r="K39" s="2571"/>
      <c r="L39" s="2562"/>
      <c r="M39" s="2565"/>
      <c r="N39" s="2568"/>
      <c r="O39" s="2571"/>
      <c r="P39" s="2562"/>
      <c r="Q39" s="2559"/>
      <c r="R39" s="2559"/>
      <c r="S39" s="2559"/>
      <c r="T39" s="2559"/>
      <c r="U39" s="2559"/>
      <c r="V39" s="2559"/>
      <c r="W39" s="2559"/>
      <c r="X39" s="2559"/>
      <c r="Y39" s="2565"/>
      <c r="Z39" s="2583"/>
      <c r="AA39" s="344" t="s">
        <v>980</v>
      </c>
      <c r="AC39" s="2556"/>
      <c r="AD39" s="263"/>
      <c r="AE39" s="263"/>
    </row>
    <row r="40" spans="1:31" s="88" customFormat="1">
      <c r="A40" s="2575"/>
      <c r="B40" s="2578"/>
      <c r="C40" s="2578"/>
      <c r="D40" s="2578"/>
      <c r="E40" s="340" t="s">
        <v>994</v>
      </c>
      <c r="F40" s="339"/>
      <c r="G40" s="2581"/>
      <c r="H40" s="2563"/>
      <c r="I40" s="2566"/>
      <c r="J40" s="2569"/>
      <c r="K40" s="2572"/>
      <c r="L40" s="2563"/>
      <c r="M40" s="2566"/>
      <c r="N40" s="2569"/>
      <c r="O40" s="2572"/>
      <c r="P40" s="2563"/>
      <c r="Q40" s="2560"/>
      <c r="R40" s="2560"/>
      <c r="S40" s="2560"/>
      <c r="T40" s="2560"/>
      <c r="U40" s="2560"/>
      <c r="V40" s="2560"/>
      <c r="W40" s="2560"/>
      <c r="X40" s="2560"/>
      <c r="Y40" s="2566"/>
      <c r="Z40" s="2584"/>
      <c r="AA40" s="270" t="s">
        <v>995</v>
      </c>
      <c r="AC40" s="2557"/>
      <c r="AD40" s="263"/>
      <c r="AE40" s="263"/>
    </row>
    <row r="41" spans="1:31" s="88" customFormat="1">
      <c r="A41" s="2573">
        <v>13</v>
      </c>
      <c r="B41" s="2576"/>
      <c r="C41" s="2576"/>
      <c r="D41" s="2576"/>
      <c r="E41" s="265" t="s">
        <v>696</v>
      </c>
      <c r="F41" s="266"/>
      <c r="G41" s="2579"/>
      <c r="H41" s="2561"/>
      <c r="I41" s="2564"/>
      <c r="J41" s="2567"/>
      <c r="K41" s="2570" t="s">
        <v>337</v>
      </c>
      <c r="L41" s="2561"/>
      <c r="M41" s="2564"/>
      <c r="N41" s="2567"/>
      <c r="O41" s="2570" t="s">
        <v>337</v>
      </c>
      <c r="P41" s="2561"/>
      <c r="Q41" s="2558"/>
      <c r="R41" s="2558"/>
      <c r="S41" s="2558"/>
      <c r="T41" s="2558"/>
      <c r="U41" s="2558"/>
      <c r="V41" s="2558"/>
      <c r="W41" s="2558"/>
      <c r="X41" s="2558"/>
      <c r="Y41" s="2564"/>
      <c r="Z41" s="2582" t="s">
        <v>1016</v>
      </c>
      <c r="AA41" s="267" t="s">
        <v>697</v>
      </c>
      <c r="AC41" s="2555" t="str">
        <f t="shared" ref="AC41" si="10">IF(ISERROR(VLOOKUP(C41,$AD$6:$AE$27,2,0))=TRUE,"",VLOOKUP(C41,$AD$6:$AE$27,2,0))</f>
        <v/>
      </c>
      <c r="AD41" s="263"/>
      <c r="AE41" s="263"/>
    </row>
    <row r="42" spans="1:31" s="88" customFormat="1">
      <c r="A42" s="2574"/>
      <c r="B42" s="2577"/>
      <c r="C42" s="2577"/>
      <c r="D42" s="2577"/>
      <c r="E42" s="268" t="s">
        <v>978</v>
      </c>
      <c r="F42" s="269"/>
      <c r="G42" s="2580"/>
      <c r="H42" s="2562"/>
      <c r="I42" s="2565"/>
      <c r="J42" s="2568"/>
      <c r="K42" s="2571"/>
      <c r="L42" s="2562"/>
      <c r="M42" s="2565"/>
      <c r="N42" s="2568"/>
      <c r="O42" s="2571"/>
      <c r="P42" s="2562"/>
      <c r="Q42" s="2559"/>
      <c r="R42" s="2559"/>
      <c r="S42" s="2559"/>
      <c r="T42" s="2559"/>
      <c r="U42" s="2559"/>
      <c r="V42" s="2559"/>
      <c r="W42" s="2559"/>
      <c r="X42" s="2559"/>
      <c r="Y42" s="2565"/>
      <c r="Z42" s="2583"/>
      <c r="AA42" s="344" t="s">
        <v>980</v>
      </c>
      <c r="AC42" s="2556"/>
      <c r="AD42" s="263"/>
      <c r="AE42" s="263"/>
    </row>
    <row r="43" spans="1:31" s="88" customFormat="1">
      <c r="A43" s="2575"/>
      <c r="B43" s="2578"/>
      <c r="C43" s="2578"/>
      <c r="D43" s="2578"/>
      <c r="E43" s="340" t="s">
        <v>994</v>
      </c>
      <c r="F43" s="339"/>
      <c r="G43" s="2581"/>
      <c r="H43" s="2563"/>
      <c r="I43" s="2566"/>
      <c r="J43" s="2569"/>
      <c r="K43" s="2572"/>
      <c r="L43" s="2563"/>
      <c r="M43" s="2566"/>
      <c r="N43" s="2569"/>
      <c r="O43" s="2572"/>
      <c r="P43" s="2563"/>
      <c r="Q43" s="2560"/>
      <c r="R43" s="2560"/>
      <c r="S43" s="2560"/>
      <c r="T43" s="2560"/>
      <c r="U43" s="2560"/>
      <c r="V43" s="2560"/>
      <c r="W43" s="2560"/>
      <c r="X43" s="2560"/>
      <c r="Y43" s="2566"/>
      <c r="Z43" s="2584"/>
      <c r="AA43" s="270" t="s">
        <v>995</v>
      </c>
      <c r="AC43" s="2557"/>
      <c r="AD43" s="263"/>
      <c r="AE43" s="263"/>
    </row>
    <row r="44" spans="1:31" s="88" customFormat="1">
      <c r="A44" s="2573">
        <v>14</v>
      </c>
      <c r="B44" s="2576"/>
      <c r="C44" s="2576"/>
      <c r="D44" s="2576"/>
      <c r="E44" s="265" t="s">
        <v>696</v>
      </c>
      <c r="F44" s="266"/>
      <c r="G44" s="2579"/>
      <c r="H44" s="2561"/>
      <c r="I44" s="2564"/>
      <c r="J44" s="2567"/>
      <c r="K44" s="2570" t="s">
        <v>337</v>
      </c>
      <c r="L44" s="2561"/>
      <c r="M44" s="2564"/>
      <c r="N44" s="2567"/>
      <c r="O44" s="2570" t="s">
        <v>337</v>
      </c>
      <c r="P44" s="2561"/>
      <c r="Q44" s="2558"/>
      <c r="R44" s="2558"/>
      <c r="S44" s="2558"/>
      <c r="T44" s="2558"/>
      <c r="U44" s="2558"/>
      <c r="V44" s="2558"/>
      <c r="W44" s="2558"/>
      <c r="X44" s="2558"/>
      <c r="Y44" s="2564"/>
      <c r="Z44" s="2582" t="s">
        <v>1016</v>
      </c>
      <c r="AA44" s="267" t="s">
        <v>697</v>
      </c>
      <c r="AC44" s="2555" t="str">
        <f t="shared" ref="AC44" si="11">IF(ISERROR(VLOOKUP(C44,$AD$6:$AE$27,2,0))=TRUE,"",VLOOKUP(C44,$AD$6:$AE$27,2,0))</f>
        <v/>
      </c>
      <c r="AD44" s="263"/>
      <c r="AE44" s="263"/>
    </row>
    <row r="45" spans="1:31" s="88" customFormat="1">
      <c r="A45" s="2574"/>
      <c r="B45" s="2577"/>
      <c r="C45" s="2577"/>
      <c r="D45" s="2577"/>
      <c r="E45" s="268" t="s">
        <v>978</v>
      </c>
      <c r="F45" s="269"/>
      <c r="G45" s="2580"/>
      <c r="H45" s="2562"/>
      <c r="I45" s="2565"/>
      <c r="J45" s="2568"/>
      <c r="K45" s="2571"/>
      <c r="L45" s="2562"/>
      <c r="M45" s="2565"/>
      <c r="N45" s="2568"/>
      <c r="O45" s="2571"/>
      <c r="P45" s="2562"/>
      <c r="Q45" s="2559"/>
      <c r="R45" s="2559"/>
      <c r="S45" s="2559"/>
      <c r="T45" s="2559"/>
      <c r="U45" s="2559"/>
      <c r="V45" s="2559"/>
      <c r="W45" s="2559"/>
      <c r="X45" s="2559"/>
      <c r="Y45" s="2565"/>
      <c r="Z45" s="2583"/>
      <c r="AA45" s="344" t="s">
        <v>980</v>
      </c>
      <c r="AC45" s="2556"/>
      <c r="AD45" s="263"/>
      <c r="AE45" s="263"/>
    </row>
    <row r="46" spans="1:31" s="88" customFormat="1">
      <c r="A46" s="2575"/>
      <c r="B46" s="2578"/>
      <c r="C46" s="2578"/>
      <c r="D46" s="2578"/>
      <c r="E46" s="340" t="s">
        <v>994</v>
      </c>
      <c r="F46" s="339"/>
      <c r="G46" s="2581"/>
      <c r="H46" s="2563"/>
      <c r="I46" s="2566"/>
      <c r="J46" s="2569"/>
      <c r="K46" s="2572"/>
      <c r="L46" s="2563"/>
      <c r="M46" s="2566"/>
      <c r="N46" s="2569"/>
      <c r="O46" s="2572"/>
      <c r="P46" s="2563"/>
      <c r="Q46" s="2560"/>
      <c r="R46" s="2560"/>
      <c r="S46" s="2560"/>
      <c r="T46" s="2560"/>
      <c r="U46" s="2560"/>
      <c r="V46" s="2560"/>
      <c r="W46" s="2560"/>
      <c r="X46" s="2560"/>
      <c r="Y46" s="2566"/>
      <c r="Z46" s="2584"/>
      <c r="AA46" s="270" t="s">
        <v>995</v>
      </c>
      <c r="AC46" s="2557"/>
      <c r="AD46" s="263"/>
      <c r="AE46" s="263"/>
    </row>
    <row r="47" spans="1:31" s="88" customFormat="1">
      <c r="A47" s="2573">
        <v>15</v>
      </c>
      <c r="B47" s="2576"/>
      <c r="C47" s="2576"/>
      <c r="D47" s="2576"/>
      <c r="E47" s="265" t="s">
        <v>696</v>
      </c>
      <c r="F47" s="266"/>
      <c r="G47" s="2579"/>
      <c r="H47" s="2561"/>
      <c r="I47" s="2564"/>
      <c r="J47" s="2567"/>
      <c r="K47" s="2570" t="s">
        <v>337</v>
      </c>
      <c r="L47" s="2561"/>
      <c r="M47" s="2564"/>
      <c r="N47" s="2567"/>
      <c r="O47" s="2570" t="s">
        <v>337</v>
      </c>
      <c r="P47" s="2561"/>
      <c r="Q47" s="2558"/>
      <c r="R47" s="2558"/>
      <c r="S47" s="2558"/>
      <c r="T47" s="2558"/>
      <c r="U47" s="2558"/>
      <c r="V47" s="2558"/>
      <c r="W47" s="2558"/>
      <c r="X47" s="2558"/>
      <c r="Y47" s="2564"/>
      <c r="Z47" s="2582" t="s">
        <v>1016</v>
      </c>
      <c r="AA47" s="267" t="s">
        <v>697</v>
      </c>
      <c r="AC47" s="2555" t="str">
        <f t="shared" ref="AC47" si="12">IF(ISERROR(VLOOKUP(C47,$AD$6:$AE$27,2,0))=TRUE,"",VLOOKUP(C47,$AD$6:$AE$27,2,0))</f>
        <v/>
      </c>
      <c r="AD47" s="263"/>
      <c r="AE47" s="263"/>
    </row>
    <row r="48" spans="1:31" s="88" customFormat="1">
      <c r="A48" s="2574"/>
      <c r="B48" s="2577"/>
      <c r="C48" s="2577"/>
      <c r="D48" s="2577"/>
      <c r="E48" s="268" t="s">
        <v>978</v>
      </c>
      <c r="F48" s="269"/>
      <c r="G48" s="2580"/>
      <c r="H48" s="2562"/>
      <c r="I48" s="2565"/>
      <c r="J48" s="2568"/>
      <c r="K48" s="2571"/>
      <c r="L48" s="2562"/>
      <c r="M48" s="2565"/>
      <c r="N48" s="2568"/>
      <c r="O48" s="2571"/>
      <c r="P48" s="2562"/>
      <c r="Q48" s="2559"/>
      <c r="R48" s="2559"/>
      <c r="S48" s="2559"/>
      <c r="T48" s="2559"/>
      <c r="U48" s="2559"/>
      <c r="V48" s="2559"/>
      <c r="W48" s="2559"/>
      <c r="X48" s="2559"/>
      <c r="Y48" s="2565"/>
      <c r="Z48" s="2583"/>
      <c r="AA48" s="344" t="s">
        <v>980</v>
      </c>
      <c r="AC48" s="2556"/>
      <c r="AD48" s="263"/>
      <c r="AE48" s="263"/>
    </row>
    <row r="49" spans="1:31" s="88" customFormat="1">
      <c r="A49" s="2575"/>
      <c r="B49" s="2578"/>
      <c r="C49" s="2578"/>
      <c r="D49" s="2578"/>
      <c r="E49" s="340" t="s">
        <v>994</v>
      </c>
      <c r="F49" s="339"/>
      <c r="G49" s="2581"/>
      <c r="H49" s="2563"/>
      <c r="I49" s="2566"/>
      <c r="J49" s="2569"/>
      <c r="K49" s="2572"/>
      <c r="L49" s="2563"/>
      <c r="M49" s="2566"/>
      <c r="N49" s="2569"/>
      <c r="O49" s="2572"/>
      <c r="P49" s="2563"/>
      <c r="Q49" s="2560"/>
      <c r="R49" s="2560"/>
      <c r="S49" s="2560"/>
      <c r="T49" s="2560"/>
      <c r="U49" s="2560"/>
      <c r="V49" s="2560"/>
      <c r="W49" s="2560"/>
      <c r="X49" s="2560"/>
      <c r="Y49" s="2566"/>
      <c r="Z49" s="2584"/>
      <c r="AA49" s="270" t="s">
        <v>995</v>
      </c>
      <c r="AC49" s="2557"/>
      <c r="AD49" s="263"/>
      <c r="AE49" s="263"/>
    </row>
    <row r="50" spans="1:31" s="88" customFormat="1">
      <c r="A50" s="2573">
        <v>16</v>
      </c>
      <c r="B50" s="2576"/>
      <c r="C50" s="2576"/>
      <c r="D50" s="2576"/>
      <c r="E50" s="265" t="s">
        <v>696</v>
      </c>
      <c r="F50" s="266"/>
      <c r="G50" s="2579"/>
      <c r="H50" s="2561"/>
      <c r="I50" s="2564"/>
      <c r="J50" s="2567"/>
      <c r="K50" s="2570" t="s">
        <v>337</v>
      </c>
      <c r="L50" s="2561"/>
      <c r="M50" s="2564"/>
      <c r="N50" s="2567"/>
      <c r="O50" s="2570" t="s">
        <v>337</v>
      </c>
      <c r="P50" s="2561"/>
      <c r="Q50" s="2558"/>
      <c r="R50" s="2558"/>
      <c r="S50" s="2558"/>
      <c r="T50" s="2558"/>
      <c r="U50" s="2558"/>
      <c r="V50" s="2558"/>
      <c r="W50" s="2558"/>
      <c r="X50" s="2558"/>
      <c r="Y50" s="2564"/>
      <c r="Z50" s="2582" t="s">
        <v>1016</v>
      </c>
      <c r="AA50" s="267" t="s">
        <v>697</v>
      </c>
      <c r="AC50" s="2555" t="str">
        <f t="shared" ref="AC50" si="13">IF(ISERROR(VLOOKUP(C50,$AD$6:$AE$27,2,0))=TRUE,"",VLOOKUP(C50,$AD$6:$AE$27,2,0))</f>
        <v/>
      </c>
      <c r="AD50" s="263"/>
      <c r="AE50" s="263"/>
    </row>
    <row r="51" spans="1:31" s="88" customFormat="1">
      <c r="A51" s="2574"/>
      <c r="B51" s="2577"/>
      <c r="C51" s="2577"/>
      <c r="D51" s="2577"/>
      <c r="E51" s="268" t="s">
        <v>978</v>
      </c>
      <c r="F51" s="269"/>
      <c r="G51" s="2580"/>
      <c r="H51" s="2562"/>
      <c r="I51" s="2565"/>
      <c r="J51" s="2568"/>
      <c r="K51" s="2571"/>
      <c r="L51" s="2562"/>
      <c r="M51" s="2565"/>
      <c r="N51" s="2568"/>
      <c r="O51" s="2571"/>
      <c r="P51" s="2562"/>
      <c r="Q51" s="2559"/>
      <c r="R51" s="2559"/>
      <c r="S51" s="2559"/>
      <c r="T51" s="2559"/>
      <c r="U51" s="2559"/>
      <c r="V51" s="2559"/>
      <c r="W51" s="2559"/>
      <c r="X51" s="2559"/>
      <c r="Y51" s="2565"/>
      <c r="Z51" s="2583"/>
      <c r="AA51" s="344" t="s">
        <v>980</v>
      </c>
      <c r="AC51" s="2556"/>
      <c r="AD51" s="263"/>
      <c r="AE51" s="263"/>
    </row>
    <row r="52" spans="1:31" s="88" customFormat="1">
      <c r="A52" s="2575"/>
      <c r="B52" s="2578"/>
      <c r="C52" s="2578"/>
      <c r="D52" s="2578"/>
      <c r="E52" s="340" t="s">
        <v>994</v>
      </c>
      <c r="F52" s="339"/>
      <c r="G52" s="2581"/>
      <c r="H52" s="2563"/>
      <c r="I52" s="2566"/>
      <c r="J52" s="2569"/>
      <c r="K52" s="2572"/>
      <c r="L52" s="2563"/>
      <c r="M52" s="2566"/>
      <c r="N52" s="2569"/>
      <c r="O52" s="2572"/>
      <c r="P52" s="2563"/>
      <c r="Q52" s="2560"/>
      <c r="R52" s="2560"/>
      <c r="S52" s="2560"/>
      <c r="T52" s="2560"/>
      <c r="U52" s="2560"/>
      <c r="V52" s="2560"/>
      <c r="W52" s="2560"/>
      <c r="X52" s="2560"/>
      <c r="Y52" s="2566"/>
      <c r="Z52" s="2584"/>
      <c r="AA52" s="270" t="s">
        <v>995</v>
      </c>
      <c r="AC52" s="2557"/>
      <c r="AD52" s="263"/>
      <c r="AE52" s="263"/>
    </row>
    <row r="53" spans="1:31" s="88" customFormat="1">
      <c r="A53" s="2573">
        <v>17</v>
      </c>
      <c r="B53" s="2576"/>
      <c r="C53" s="2576"/>
      <c r="D53" s="2576"/>
      <c r="E53" s="265" t="s">
        <v>696</v>
      </c>
      <c r="F53" s="266"/>
      <c r="G53" s="2579"/>
      <c r="H53" s="2561"/>
      <c r="I53" s="2564"/>
      <c r="J53" s="2567"/>
      <c r="K53" s="2570" t="s">
        <v>337</v>
      </c>
      <c r="L53" s="2561"/>
      <c r="M53" s="2564"/>
      <c r="N53" s="2567"/>
      <c r="O53" s="2570" t="s">
        <v>337</v>
      </c>
      <c r="P53" s="2561"/>
      <c r="Q53" s="2558"/>
      <c r="R53" s="2558"/>
      <c r="S53" s="2558"/>
      <c r="T53" s="2558"/>
      <c r="U53" s="2558"/>
      <c r="V53" s="2558"/>
      <c r="W53" s="2558"/>
      <c r="X53" s="2558"/>
      <c r="Y53" s="2564"/>
      <c r="Z53" s="2582" t="s">
        <v>1016</v>
      </c>
      <c r="AA53" s="267" t="s">
        <v>697</v>
      </c>
      <c r="AC53" s="2555" t="str">
        <f t="shared" ref="AC53" si="14">IF(ISERROR(VLOOKUP(C53,$AD$6:$AE$27,2,0))=TRUE,"",VLOOKUP(C53,$AD$6:$AE$27,2,0))</f>
        <v/>
      </c>
      <c r="AD53" s="263"/>
      <c r="AE53" s="263"/>
    </row>
    <row r="54" spans="1:31" s="88" customFormat="1">
      <c r="A54" s="2574"/>
      <c r="B54" s="2577"/>
      <c r="C54" s="2577"/>
      <c r="D54" s="2577"/>
      <c r="E54" s="268" t="s">
        <v>978</v>
      </c>
      <c r="F54" s="269"/>
      <c r="G54" s="2580"/>
      <c r="H54" s="2562"/>
      <c r="I54" s="2565"/>
      <c r="J54" s="2568"/>
      <c r="K54" s="2571"/>
      <c r="L54" s="2562"/>
      <c r="M54" s="2565"/>
      <c r="N54" s="2568"/>
      <c r="O54" s="2571"/>
      <c r="P54" s="2562"/>
      <c r="Q54" s="2559"/>
      <c r="R54" s="2559"/>
      <c r="S54" s="2559"/>
      <c r="T54" s="2559"/>
      <c r="U54" s="2559"/>
      <c r="V54" s="2559"/>
      <c r="W54" s="2559"/>
      <c r="X54" s="2559"/>
      <c r="Y54" s="2565"/>
      <c r="Z54" s="2583"/>
      <c r="AA54" s="344" t="s">
        <v>980</v>
      </c>
      <c r="AC54" s="2556"/>
      <c r="AD54" s="263"/>
      <c r="AE54" s="263"/>
    </row>
    <row r="55" spans="1:31" s="88" customFormat="1">
      <c r="A55" s="2575"/>
      <c r="B55" s="2578"/>
      <c r="C55" s="2578"/>
      <c r="D55" s="2578"/>
      <c r="E55" s="340" t="s">
        <v>994</v>
      </c>
      <c r="F55" s="339"/>
      <c r="G55" s="2581"/>
      <c r="H55" s="2563"/>
      <c r="I55" s="2566"/>
      <c r="J55" s="2569"/>
      <c r="K55" s="2572"/>
      <c r="L55" s="2563"/>
      <c r="M55" s="2566"/>
      <c r="N55" s="2569"/>
      <c r="O55" s="2572"/>
      <c r="P55" s="2563"/>
      <c r="Q55" s="2560"/>
      <c r="R55" s="2560"/>
      <c r="S55" s="2560"/>
      <c r="T55" s="2560"/>
      <c r="U55" s="2560"/>
      <c r="V55" s="2560"/>
      <c r="W55" s="2560"/>
      <c r="X55" s="2560"/>
      <c r="Y55" s="2566"/>
      <c r="Z55" s="2584"/>
      <c r="AA55" s="270" t="s">
        <v>995</v>
      </c>
      <c r="AC55" s="2557"/>
      <c r="AD55" s="263"/>
      <c r="AE55" s="263"/>
    </row>
    <row r="56" spans="1:31" s="88" customFormat="1">
      <c r="A56" s="2573">
        <v>18</v>
      </c>
      <c r="B56" s="2576"/>
      <c r="C56" s="2576"/>
      <c r="D56" s="2576"/>
      <c r="E56" s="265" t="s">
        <v>696</v>
      </c>
      <c r="F56" s="266"/>
      <c r="G56" s="2579"/>
      <c r="H56" s="2561"/>
      <c r="I56" s="2564"/>
      <c r="J56" s="2567"/>
      <c r="K56" s="2570" t="s">
        <v>337</v>
      </c>
      <c r="L56" s="2561"/>
      <c r="M56" s="2564"/>
      <c r="N56" s="2567"/>
      <c r="O56" s="2570" t="s">
        <v>337</v>
      </c>
      <c r="P56" s="2561"/>
      <c r="Q56" s="2558"/>
      <c r="R56" s="2558"/>
      <c r="S56" s="2558"/>
      <c r="T56" s="2558"/>
      <c r="U56" s="2558"/>
      <c r="V56" s="2558"/>
      <c r="W56" s="2558"/>
      <c r="X56" s="2558"/>
      <c r="Y56" s="2564"/>
      <c r="Z56" s="2582" t="s">
        <v>1016</v>
      </c>
      <c r="AA56" s="267" t="s">
        <v>697</v>
      </c>
      <c r="AC56" s="2555" t="str">
        <f t="shared" ref="AC56" si="15">IF(ISERROR(VLOOKUP(C56,$AD$6:$AE$27,2,0))=TRUE,"",VLOOKUP(C56,$AD$6:$AE$27,2,0))</f>
        <v/>
      </c>
      <c r="AD56" s="263"/>
      <c r="AE56" s="263"/>
    </row>
    <row r="57" spans="1:31" s="88" customFormat="1">
      <c r="A57" s="2574"/>
      <c r="B57" s="2577"/>
      <c r="C57" s="2577"/>
      <c r="D57" s="2577"/>
      <c r="E57" s="268" t="s">
        <v>978</v>
      </c>
      <c r="F57" s="269"/>
      <c r="G57" s="2580"/>
      <c r="H57" s="2562"/>
      <c r="I57" s="2565"/>
      <c r="J57" s="2568"/>
      <c r="K57" s="2571"/>
      <c r="L57" s="2562"/>
      <c r="M57" s="2565"/>
      <c r="N57" s="2568"/>
      <c r="O57" s="2571"/>
      <c r="P57" s="2562"/>
      <c r="Q57" s="2559"/>
      <c r="R57" s="2559"/>
      <c r="S57" s="2559"/>
      <c r="T57" s="2559"/>
      <c r="U57" s="2559"/>
      <c r="V57" s="2559"/>
      <c r="W57" s="2559"/>
      <c r="X57" s="2559"/>
      <c r="Y57" s="2565"/>
      <c r="Z57" s="2583"/>
      <c r="AA57" s="344" t="s">
        <v>980</v>
      </c>
      <c r="AC57" s="2556"/>
      <c r="AD57" s="263"/>
      <c r="AE57" s="263"/>
    </row>
    <row r="58" spans="1:31" s="88" customFormat="1">
      <c r="A58" s="2575"/>
      <c r="B58" s="2578"/>
      <c r="C58" s="2578"/>
      <c r="D58" s="2578"/>
      <c r="E58" s="340" t="s">
        <v>994</v>
      </c>
      <c r="F58" s="339"/>
      <c r="G58" s="2581"/>
      <c r="H58" s="2563"/>
      <c r="I58" s="2566"/>
      <c r="J58" s="2569"/>
      <c r="K58" s="2572"/>
      <c r="L58" s="2563"/>
      <c r="M58" s="2566"/>
      <c r="N58" s="2569"/>
      <c r="O58" s="2572"/>
      <c r="P58" s="2563"/>
      <c r="Q58" s="2560"/>
      <c r="R58" s="2560"/>
      <c r="S58" s="2560"/>
      <c r="T58" s="2560"/>
      <c r="U58" s="2560"/>
      <c r="V58" s="2560"/>
      <c r="W58" s="2560"/>
      <c r="X58" s="2560"/>
      <c r="Y58" s="2566"/>
      <c r="Z58" s="2584"/>
      <c r="AA58" s="270" t="s">
        <v>995</v>
      </c>
      <c r="AC58" s="2557"/>
      <c r="AD58" s="263"/>
      <c r="AE58" s="263"/>
    </row>
    <row r="59" spans="1:31" s="88" customFormat="1">
      <c r="A59" s="2573">
        <v>19</v>
      </c>
      <c r="B59" s="2576"/>
      <c r="C59" s="2576"/>
      <c r="D59" s="2576"/>
      <c r="E59" s="265" t="s">
        <v>696</v>
      </c>
      <c r="F59" s="266"/>
      <c r="G59" s="2579"/>
      <c r="H59" s="2561"/>
      <c r="I59" s="2564"/>
      <c r="J59" s="2567"/>
      <c r="K59" s="2570" t="s">
        <v>337</v>
      </c>
      <c r="L59" s="2561"/>
      <c r="M59" s="2564"/>
      <c r="N59" s="2567"/>
      <c r="O59" s="2570" t="s">
        <v>337</v>
      </c>
      <c r="P59" s="2561"/>
      <c r="Q59" s="2558"/>
      <c r="R59" s="2558"/>
      <c r="S59" s="2558"/>
      <c r="T59" s="2558"/>
      <c r="U59" s="2558"/>
      <c r="V59" s="2558"/>
      <c r="W59" s="2558"/>
      <c r="X59" s="2558"/>
      <c r="Y59" s="2564"/>
      <c r="Z59" s="2582" t="s">
        <v>1016</v>
      </c>
      <c r="AA59" s="267" t="s">
        <v>697</v>
      </c>
      <c r="AC59" s="2555" t="str">
        <f t="shared" ref="AC59" si="16">IF(ISERROR(VLOOKUP(C59,$AD$6:$AE$27,2,0))=TRUE,"",VLOOKUP(C59,$AD$6:$AE$27,2,0))</f>
        <v/>
      </c>
      <c r="AD59" s="263"/>
      <c r="AE59" s="263"/>
    </row>
    <row r="60" spans="1:31" s="88" customFormat="1">
      <c r="A60" s="2574"/>
      <c r="B60" s="2577"/>
      <c r="C60" s="2577"/>
      <c r="D60" s="2577"/>
      <c r="E60" s="268" t="s">
        <v>978</v>
      </c>
      <c r="F60" s="269"/>
      <c r="G60" s="2580"/>
      <c r="H60" s="2562"/>
      <c r="I60" s="2565"/>
      <c r="J60" s="2568"/>
      <c r="K60" s="2571"/>
      <c r="L60" s="2562"/>
      <c r="M60" s="2565"/>
      <c r="N60" s="2568"/>
      <c r="O60" s="2571"/>
      <c r="P60" s="2562"/>
      <c r="Q60" s="2559"/>
      <c r="R60" s="2559"/>
      <c r="S60" s="2559"/>
      <c r="T60" s="2559"/>
      <c r="U60" s="2559"/>
      <c r="V60" s="2559"/>
      <c r="W60" s="2559"/>
      <c r="X60" s="2559"/>
      <c r="Y60" s="2565"/>
      <c r="Z60" s="2583"/>
      <c r="AA60" s="344" t="s">
        <v>980</v>
      </c>
      <c r="AC60" s="2556"/>
      <c r="AD60" s="263"/>
      <c r="AE60" s="263"/>
    </row>
    <row r="61" spans="1:31" s="88" customFormat="1">
      <c r="A61" s="2575"/>
      <c r="B61" s="2578"/>
      <c r="C61" s="2578"/>
      <c r="D61" s="2578"/>
      <c r="E61" s="340" t="s">
        <v>994</v>
      </c>
      <c r="F61" s="339"/>
      <c r="G61" s="2581"/>
      <c r="H61" s="2563"/>
      <c r="I61" s="2566"/>
      <c r="J61" s="2569"/>
      <c r="K61" s="2572"/>
      <c r="L61" s="2563"/>
      <c r="M61" s="2566"/>
      <c r="N61" s="2569"/>
      <c r="O61" s="2572"/>
      <c r="P61" s="2563"/>
      <c r="Q61" s="2560"/>
      <c r="R61" s="2560"/>
      <c r="S61" s="2560"/>
      <c r="T61" s="2560"/>
      <c r="U61" s="2560"/>
      <c r="V61" s="2560"/>
      <c r="W61" s="2560"/>
      <c r="X61" s="2560"/>
      <c r="Y61" s="2566"/>
      <c r="Z61" s="2584"/>
      <c r="AA61" s="270" t="s">
        <v>995</v>
      </c>
      <c r="AC61" s="2557"/>
      <c r="AD61" s="263"/>
      <c r="AE61" s="263"/>
    </row>
    <row r="62" spans="1:31" s="88" customFormat="1">
      <c r="A62" s="2573">
        <v>20</v>
      </c>
      <c r="B62" s="2576"/>
      <c r="C62" s="2576"/>
      <c r="D62" s="2576"/>
      <c r="E62" s="265" t="s">
        <v>696</v>
      </c>
      <c r="F62" s="266"/>
      <c r="G62" s="2579"/>
      <c r="H62" s="2561"/>
      <c r="I62" s="2564"/>
      <c r="J62" s="2567"/>
      <c r="K62" s="2570" t="s">
        <v>337</v>
      </c>
      <c r="L62" s="2561"/>
      <c r="M62" s="2564"/>
      <c r="N62" s="2567"/>
      <c r="O62" s="2570" t="s">
        <v>337</v>
      </c>
      <c r="P62" s="2561"/>
      <c r="Q62" s="2558"/>
      <c r="R62" s="2558"/>
      <c r="S62" s="2558"/>
      <c r="T62" s="2558"/>
      <c r="U62" s="2558"/>
      <c r="V62" s="2558"/>
      <c r="W62" s="2558"/>
      <c r="X62" s="2558"/>
      <c r="Y62" s="2564"/>
      <c r="Z62" s="2582" t="s">
        <v>1016</v>
      </c>
      <c r="AA62" s="267" t="s">
        <v>697</v>
      </c>
      <c r="AC62" s="2555" t="str">
        <f t="shared" ref="AC62" si="17">IF(ISERROR(VLOOKUP(C62,$AD$6:$AE$27,2,0))=TRUE,"",VLOOKUP(C62,$AD$6:$AE$27,2,0))</f>
        <v/>
      </c>
      <c r="AD62" s="263"/>
      <c r="AE62" s="263"/>
    </row>
    <row r="63" spans="1:31" s="88" customFormat="1">
      <c r="A63" s="2574"/>
      <c r="B63" s="2577"/>
      <c r="C63" s="2577"/>
      <c r="D63" s="2577"/>
      <c r="E63" s="268" t="s">
        <v>978</v>
      </c>
      <c r="F63" s="269"/>
      <c r="G63" s="2580"/>
      <c r="H63" s="2562"/>
      <c r="I63" s="2565"/>
      <c r="J63" s="2568"/>
      <c r="K63" s="2571"/>
      <c r="L63" s="2562"/>
      <c r="M63" s="2565"/>
      <c r="N63" s="2568"/>
      <c r="O63" s="2571"/>
      <c r="P63" s="2562"/>
      <c r="Q63" s="2559"/>
      <c r="R63" s="2559"/>
      <c r="S63" s="2559"/>
      <c r="T63" s="2559"/>
      <c r="U63" s="2559"/>
      <c r="V63" s="2559"/>
      <c r="W63" s="2559"/>
      <c r="X63" s="2559"/>
      <c r="Y63" s="2565"/>
      <c r="Z63" s="2583"/>
      <c r="AA63" s="344" t="s">
        <v>980</v>
      </c>
      <c r="AC63" s="2556"/>
      <c r="AD63" s="263"/>
      <c r="AE63" s="263"/>
    </row>
    <row r="64" spans="1:31" s="88" customFormat="1">
      <c r="A64" s="2575"/>
      <c r="B64" s="2578"/>
      <c r="C64" s="2578"/>
      <c r="D64" s="2578"/>
      <c r="E64" s="340" t="s">
        <v>994</v>
      </c>
      <c r="F64" s="339"/>
      <c r="G64" s="2581"/>
      <c r="H64" s="2563"/>
      <c r="I64" s="2566"/>
      <c r="J64" s="2569"/>
      <c r="K64" s="2572"/>
      <c r="L64" s="2563"/>
      <c r="M64" s="2566"/>
      <c r="N64" s="2569"/>
      <c r="O64" s="2572"/>
      <c r="P64" s="2563"/>
      <c r="Q64" s="2560"/>
      <c r="R64" s="2560"/>
      <c r="S64" s="2560"/>
      <c r="T64" s="2560"/>
      <c r="U64" s="2560"/>
      <c r="V64" s="2560"/>
      <c r="W64" s="2560"/>
      <c r="X64" s="2560"/>
      <c r="Y64" s="2566"/>
      <c r="Z64" s="2584"/>
      <c r="AA64" s="270" t="s">
        <v>995</v>
      </c>
      <c r="AC64" s="2557"/>
      <c r="AD64" s="263"/>
      <c r="AE64" s="263"/>
    </row>
    <row r="65" spans="1:31" s="88" customFormat="1">
      <c r="A65" s="2573">
        <v>21</v>
      </c>
      <c r="B65" s="2576"/>
      <c r="C65" s="2576"/>
      <c r="D65" s="2576"/>
      <c r="E65" s="265" t="s">
        <v>696</v>
      </c>
      <c r="F65" s="266"/>
      <c r="G65" s="2579"/>
      <c r="H65" s="2561"/>
      <c r="I65" s="2564"/>
      <c r="J65" s="2567"/>
      <c r="K65" s="2570" t="s">
        <v>337</v>
      </c>
      <c r="L65" s="2561"/>
      <c r="M65" s="2564"/>
      <c r="N65" s="2567"/>
      <c r="O65" s="2570" t="s">
        <v>337</v>
      </c>
      <c r="P65" s="2561"/>
      <c r="Q65" s="2558"/>
      <c r="R65" s="2558"/>
      <c r="S65" s="2558"/>
      <c r="T65" s="2558"/>
      <c r="U65" s="2558"/>
      <c r="V65" s="2558"/>
      <c r="W65" s="2558"/>
      <c r="X65" s="2558"/>
      <c r="Y65" s="2564"/>
      <c r="Z65" s="2582" t="s">
        <v>1016</v>
      </c>
      <c r="AA65" s="267" t="s">
        <v>697</v>
      </c>
      <c r="AC65" s="2555" t="str">
        <f t="shared" ref="AC65" si="18">IF(ISERROR(VLOOKUP(C65,$AD$6:$AE$27,2,0))=TRUE,"",VLOOKUP(C65,$AD$6:$AE$27,2,0))</f>
        <v/>
      </c>
      <c r="AD65" s="263"/>
      <c r="AE65" s="263"/>
    </row>
    <row r="66" spans="1:31" s="88" customFormat="1">
      <c r="A66" s="2574"/>
      <c r="B66" s="2577"/>
      <c r="C66" s="2577"/>
      <c r="D66" s="2577"/>
      <c r="E66" s="268" t="s">
        <v>978</v>
      </c>
      <c r="F66" s="269"/>
      <c r="G66" s="2580"/>
      <c r="H66" s="2562"/>
      <c r="I66" s="2565"/>
      <c r="J66" s="2568"/>
      <c r="K66" s="2571"/>
      <c r="L66" s="2562"/>
      <c r="M66" s="2565"/>
      <c r="N66" s="2568"/>
      <c r="O66" s="2571"/>
      <c r="P66" s="2562"/>
      <c r="Q66" s="2559"/>
      <c r="R66" s="2559"/>
      <c r="S66" s="2559"/>
      <c r="T66" s="2559"/>
      <c r="U66" s="2559"/>
      <c r="V66" s="2559"/>
      <c r="W66" s="2559"/>
      <c r="X66" s="2559"/>
      <c r="Y66" s="2565"/>
      <c r="Z66" s="2583"/>
      <c r="AA66" s="344" t="s">
        <v>980</v>
      </c>
      <c r="AC66" s="2556"/>
      <c r="AD66" s="263"/>
      <c r="AE66" s="263"/>
    </row>
    <row r="67" spans="1:31" s="88" customFormat="1">
      <c r="A67" s="2575"/>
      <c r="B67" s="2578"/>
      <c r="C67" s="2578"/>
      <c r="D67" s="2578"/>
      <c r="E67" s="340" t="s">
        <v>994</v>
      </c>
      <c r="F67" s="339"/>
      <c r="G67" s="2581"/>
      <c r="H67" s="2563"/>
      <c r="I67" s="2566"/>
      <c r="J67" s="2569"/>
      <c r="K67" s="2572"/>
      <c r="L67" s="2563"/>
      <c r="M67" s="2566"/>
      <c r="N67" s="2569"/>
      <c r="O67" s="2572"/>
      <c r="P67" s="2563"/>
      <c r="Q67" s="2560"/>
      <c r="R67" s="2560"/>
      <c r="S67" s="2560"/>
      <c r="T67" s="2560"/>
      <c r="U67" s="2560"/>
      <c r="V67" s="2560"/>
      <c r="W67" s="2560"/>
      <c r="X67" s="2560"/>
      <c r="Y67" s="2566"/>
      <c r="Z67" s="2584"/>
      <c r="AA67" s="270" t="s">
        <v>995</v>
      </c>
      <c r="AC67" s="2557"/>
      <c r="AD67" s="263"/>
      <c r="AE67" s="263"/>
    </row>
    <row r="68" spans="1:31" s="88" customFormat="1">
      <c r="A68" s="2573">
        <v>22</v>
      </c>
      <c r="B68" s="2576"/>
      <c r="C68" s="2576"/>
      <c r="D68" s="2576"/>
      <c r="E68" s="265" t="s">
        <v>696</v>
      </c>
      <c r="F68" s="266"/>
      <c r="G68" s="2579"/>
      <c r="H68" s="2561"/>
      <c r="I68" s="2564"/>
      <c r="J68" s="2567"/>
      <c r="K68" s="2570" t="s">
        <v>337</v>
      </c>
      <c r="L68" s="2561"/>
      <c r="M68" s="2564"/>
      <c r="N68" s="2567"/>
      <c r="O68" s="2570" t="s">
        <v>337</v>
      </c>
      <c r="P68" s="2561"/>
      <c r="Q68" s="2558"/>
      <c r="R68" s="2558"/>
      <c r="S68" s="2558"/>
      <c r="T68" s="2558"/>
      <c r="U68" s="2558"/>
      <c r="V68" s="2558"/>
      <c r="W68" s="2558"/>
      <c r="X68" s="2558"/>
      <c r="Y68" s="2564"/>
      <c r="Z68" s="2582" t="s">
        <v>1016</v>
      </c>
      <c r="AA68" s="267" t="s">
        <v>697</v>
      </c>
      <c r="AC68" s="2555" t="str">
        <f t="shared" ref="AC68" si="19">IF(ISERROR(VLOOKUP(C68,$AD$6:$AE$27,2,0))=TRUE,"",VLOOKUP(C68,$AD$6:$AE$27,2,0))</f>
        <v/>
      </c>
      <c r="AD68" s="263"/>
      <c r="AE68" s="263"/>
    </row>
    <row r="69" spans="1:31" s="88" customFormat="1">
      <c r="A69" s="2574"/>
      <c r="B69" s="2577"/>
      <c r="C69" s="2577"/>
      <c r="D69" s="2577"/>
      <c r="E69" s="268" t="s">
        <v>978</v>
      </c>
      <c r="F69" s="269"/>
      <c r="G69" s="2580"/>
      <c r="H69" s="2562"/>
      <c r="I69" s="2565"/>
      <c r="J69" s="2568"/>
      <c r="K69" s="2571"/>
      <c r="L69" s="2562"/>
      <c r="M69" s="2565"/>
      <c r="N69" s="2568"/>
      <c r="O69" s="2571"/>
      <c r="P69" s="2562"/>
      <c r="Q69" s="2559"/>
      <c r="R69" s="2559"/>
      <c r="S69" s="2559"/>
      <c r="T69" s="2559"/>
      <c r="U69" s="2559"/>
      <c r="V69" s="2559"/>
      <c r="W69" s="2559"/>
      <c r="X69" s="2559"/>
      <c r="Y69" s="2565"/>
      <c r="Z69" s="2583"/>
      <c r="AA69" s="344" t="s">
        <v>980</v>
      </c>
      <c r="AC69" s="2556"/>
      <c r="AD69" s="263"/>
      <c r="AE69" s="263"/>
    </row>
    <row r="70" spans="1:31" s="88" customFormat="1">
      <c r="A70" s="2575"/>
      <c r="B70" s="2578"/>
      <c r="C70" s="2578"/>
      <c r="D70" s="2578"/>
      <c r="E70" s="340" t="s">
        <v>994</v>
      </c>
      <c r="F70" s="339"/>
      <c r="G70" s="2581"/>
      <c r="H70" s="2563"/>
      <c r="I70" s="2566"/>
      <c r="J70" s="2569"/>
      <c r="K70" s="2572"/>
      <c r="L70" s="2563"/>
      <c r="M70" s="2566"/>
      <c r="N70" s="2569"/>
      <c r="O70" s="2572"/>
      <c r="P70" s="2563"/>
      <c r="Q70" s="2560"/>
      <c r="R70" s="2560"/>
      <c r="S70" s="2560"/>
      <c r="T70" s="2560"/>
      <c r="U70" s="2560"/>
      <c r="V70" s="2560"/>
      <c r="W70" s="2560"/>
      <c r="X70" s="2560"/>
      <c r="Y70" s="2566"/>
      <c r="Z70" s="2584"/>
      <c r="AA70" s="270" t="s">
        <v>995</v>
      </c>
      <c r="AC70" s="2557"/>
      <c r="AD70" s="263"/>
      <c r="AE70" s="263"/>
    </row>
    <row r="71" spans="1:31" s="88" customFormat="1">
      <c r="A71" s="2573">
        <v>23</v>
      </c>
      <c r="B71" s="2576"/>
      <c r="C71" s="2576"/>
      <c r="D71" s="2576"/>
      <c r="E71" s="265" t="s">
        <v>696</v>
      </c>
      <c r="F71" s="266"/>
      <c r="G71" s="2579"/>
      <c r="H71" s="2561"/>
      <c r="I71" s="2564"/>
      <c r="J71" s="2567"/>
      <c r="K71" s="2570" t="s">
        <v>337</v>
      </c>
      <c r="L71" s="2561"/>
      <c r="M71" s="2564"/>
      <c r="N71" s="2567"/>
      <c r="O71" s="2570" t="s">
        <v>337</v>
      </c>
      <c r="P71" s="2561"/>
      <c r="Q71" s="2558"/>
      <c r="R71" s="2558"/>
      <c r="S71" s="2558"/>
      <c r="T71" s="2558"/>
      <c r="U71" s="2558"/>
      <c r="V71" s="2558"/>
      <c r="W71" s="2558"/>
      <c r="X71" s="2558"/>
      <c r="Y71" s="2564"/>
      <c r="Z71" s="2582" t="s">
        <v>1016</v>
      </c>
      <c r="AA71" s="267" t="s">
        <v>697</v>
      </c>
      <c r="AC71" s="2555" t="str">
        <f t="shared" ref="AC71" si="20">IF(ISERROR(VLOOKUP(C71,$AD$6:$AE$27,2,0))=TRUE,"",VLOOKUP(C71,$AD$6:$AE$27,2,0))</f>
        <v/>
      </c>
      <c r="AD71" s="263"/>
      <c r="AE71" s="263"/>
    </row>
    <row r="72" spans="1:31" s="88" customFormat="1">
      <c r="A72" s="2574"/>
      <c r="B72" s="2577"/>
      <c r="C72" s="2577"/>
      <c r="D72" s="2577"/>
      <c r="E72" s="268" t="s">
        <v>978</v>
      </c>
      <c r="F72" s="269"/>
      <c r="G72" s="2580"/>
      <c r="H72" s="2562"/>
      <c r="I72" s="2565"/>
      <c r="J72" s="2568"/>
      <c r="K72" s="2571"/>
      <c r="L72" s="2562"/>
      <c r="M72" s="2565"/>
      <c r="N72" s="2568"/>
      <c r="O72" s="2571"/>
      <c r="P72" s="2562"/>
      <c r="Q72" s="2559"/>
      <c r="R72" s="2559"/>
      <c r="S72" s="2559"/>
      <c r="T72" s="2559"/>
      <c r="U72" s="2559"/>
      <c r="V72" s="2559"/>
      <c r="W72" s="2559"/>
      <c r="X72" s="2559"/>
      <c r="Y72" s="2565"/>
      <c r="Z72" s="2583"/>
      <c r="AA72" s="344" t="s">
        <v>980</v>
      </c>
      <c r="AC72" s="2556"/>
      <c r="AD72" s="263"/>
      <c r="AE72" s="263"/>
    </row>
    <row r="73" spans="1:31" s="88" customFormat="1">
      <c r="A73" s="2575"/>
      <c r="B73" s="2578"/>
      <c r="C73" s="2578"/>
      <c r="D73" s="2578"/>
      <c r="E73" s="340" t="s">
        <v>994</v>
      </c>
      <c r="F73" s="339"/>
      <c r="G73" s="2581"/>
      <c r="H73" s="2563"/>
      <c r="I73" s="2566"/>
      <c r="J73" s="2569"/>
      <c r="K73" s="2572"/>
      <c r="L73" s="2563"/>
      <c r="M73" s="2566"/>
      <c r="N73" s="2569"/>
      <c r="O73" s="2572"/>
      <c r="P73" s="2563"/>
      <c r="Q73" s="2560"/>
      <c r="R73" s="2560"/>
      <c r="S73" s="2560"/>
      <c r="T73" s="2560"/>
      <c r="U73" s="2560"/>
      <c r="V73" s="2560"/>
      <c r="W73" s="2560"/>
      <c r="X73" s="2560"/>
      <c r="Y73" s="2566"/>
      <c r="Z73" s="2584"/>
      <c r="AA73" s="270" t="s">
        <v>995</v>
      </c>
      <c r="AC73" s="2557"/>
      <c r="AD73" s="263"/>
      <c r="AE73" s="263"/>
    </row>
    <row r="74" spans="1:31" s="88" customFormat="1">
      <c r="A74" s="2573">
        <v>24</v>
      </c>
      <c r="B74" s="2576"/>
      <c r="C74" s="2576"/>
      <c r="D74" s="2576"/>
      <c r="E74" s="265" t="s">
        <v>696</v>
      </c>
      <c r="F74" s="266"/>
      <c r="G74" s="2579"/>
      <c r="H74" s="2561"/>
      <c r="I74" s="2564"/>
      <c r="J74" s="2567"/>
      <c r="K74" s="2570" t="s">
        <v>337</v>
      </c>
      <c r="L74" s="2561"/>
      <c r="M74" s="2564"/>
      <c r="N74" s="2567"/>
      <c r="O74" s="2570" t="s">
        <v>337</v>
      </c>
      <c r="P74" s="2561"/>
      <c r="Q74" s="2558"/>
      <c r="R74" s="2558"/>
      <c r="S74" s="2558"/>
      <c r="T74" s="2558"/>
      <c r="U74" s="2558"/>
      <c r="V74" s="2558"/>
      <c r="W74" s="2558"/>
      <c r="X74" s="2558"/>
      <c r="Y74" s="2564"/>
      <c r="Z74" s="2582" t="s">
        <v>1016</v>
      </c>
      <c r="AA74" s="267" t="s">
        <v>697</v>
      </c>
      <c r="AC74" s="2555" t="str">
        <f t="shared" ref="AC74" si="21">IF(ISERROR(VLOOKUP(C74,$AD$6:$AE$27,2,0))=TRUE,"",VLOOKUP(C74,$AD$6:$AE$27,2,0))</f>
        <v/>
      </c>
      <c r="AD74" s="263"/>
      <c r="AE74" s="263"/>
    </row>
    <row r="75" spans="1:31" s="88" customFormat="1">
      <c r="A75" s="2574"/>
      <c r="B75" s="2577"/>
      <c r="C75" s="2577"/>
      <c r="D75" s="2577"/>
      <c r="E75" s="268" t="s">
        <v>978</v>
      </c>
      <c r="F75" s="269"/>
      <c r="G75" s="2580"/>
      <c r="H75" s="2562"/>
      <c r="I75" s="2565"/>
      <c r="J75" s="2568"/>
      <c r="K75" s="2571"/>
      <c r="L75" s="2562"/>
      <c r="M75" s="2565"/>
      <c r="N75" s="2568"/>
      <c r="O75" s="2571"/>
      <c r="P75" s="2562"/>
      <c r="Q75" s="2559"/>
      <c r="R75" s="2559"/>
      <c r="S75" s="2559"/>
      <c r="T75" s="2559"/>
      <c r="U75" s="2559"/>
      <c r="V75" s="2559"/>
      <c r="W75" s="2559"/>
      <c r="X75" s="2559"/>
      <c r="Y75" s="2565"/>
      <c r="Z75" s="2583"/>
      <c r="AA75" s="344" t="s">
        <v>980</v>
      </c>
      <c r="AC75" s="2556"/>
      <c r="AD75" s="263"/>
      <c r="AE75" s="263"/>
    </row>
    <row r="76" spans="1:31" s="88" customFormat="1">
      <c r="A76" s="2575"/>
      <c r="B76" s="2578"/>
      <c r="C76" s="2578"/>
      <c r="D76" s="2578"/>
      <c r="E76" s="340" t="s">
        <v>994</v>
      </c>
      <c r="F76" s="339"/>
      <c r="G76" s="2581"/>
      <c r="H76" s="2563"/>
      <c r="I76" s="2566"/>
      <c r="J76" s="2569"/>
      <c r="K76" s="2572"/>
      <c r="L76" s="2563"/>
      <c r="M76" s="2566"/>
      <c r="N76" s="2569"/>
      <c r="O76" s="2572"/>
      <c r="P76" s="2563"/>
      <c r="Q76" s="2560"/>
      <c r="R76" s="2560"/>
      <c r="S76" s="2560"/>
      <c r="T76" s="2560"/>
      <c r="U76" s="2560"/>
      <c r="V76" s="2560"/>
      <c r="W76" s="2560"/>
      <c r="X76" s="2560"/>
      <c r="Y76" s="2566"/>
      <c r="Z76" s="2584"/>
      <c r="AA76" s="270" t="s">
        <v>995</v>
      </c>
      <c r="AC76" s="2557"/>
      <c r="AD76" s="263"/>
      <c r="AE76" s="263"/>
    </row>
    <row r="77" spans="1:31" s="88" customFormat="1">
      <c r="A77" s="2573">
        <v>25</v>
      </c>
      <c r="B77" s="2576"/>
      <c r="C77" s="2576"/>
      <c r="D77" s="2576"/>
      <c r="E77" s="265" t="s">
        <v>696</v>
      </c>
      <c r="F77" s="266"/>
      <c r="G77" s="2579"/>
      <c r="H77" s="2561"/>
      <c r="I77" s="2564"/>
      <c r="J77" s="2567"/>
      <c r="K77" s="2570" t="s">
        <v>337</v>
      </c>
      <c r="L77" s="2561"/>
      <c r="M77" s="2564"/>
      <c r="N77" s="2567"/>
      <c r="O77" s="2570" t="s">
        <v>337</v>
      </c>
      <c r="P77" s="2561"/>
      <c r="Q77" s="2558"/>
      <c r="R77" s="2558"/>
      <c r="S77" s="2558"/>
      <c r="T77" s="2558"/>
      <c r="U77" s="2558"/>
      <c r="V77" s="2558"/>
      <c r="W77" s="2558"/>
      <c r="X77" s="2558"/>
      <c r="Y77" s="2564"/>
      <c r="Z77" s="2582" t="s">
        <v>1016</v>
      </c>
      <c r="AA77" s="267" t="s">
        <v>697</v>
      </c>
      <c r="AC77" s="2555" t="str">
        <f t="shared" ref="AC77" si="22">IF(ISERROR(VLOOKUP(C77,$AD$6:$AE$27,2,0))=TRUE,"",VLOOKUP(C77,$AD$6:$AE$27,2,0))</f>
        <v/>
      </c>
      <c r="AD77" s="263"/>
      <c r="AE77" s="263"/>
    </row>
    <row r="78" spans="1:31" s="88" customFormat="1">
      <c r="A78" s="2574"/>
      <c r="B78" s="2577"/>
      <c r="C78" s="2577"/>
      <c r="D78" s="2577"/>
      <c r="E78" s="268" t="s">
        <v>978</v>
      </c>
      <c r="F78" s="269"/>
      <c r="G78" s="2580"/>
      <c r="H78" s="2562"/>
      <c r="I78" s="2565"/>
      <c r="J78" s="2568"/>
      <c r="K78" s="2571"/>
      <c r="L78" s="2562"/>
      <c r="M78" s="2565"/>
      <c r="N78" s="2568"/>
      <c r="O78" s="2571"/>
      <c r="P78" s="2562"/>
      <c r="Q78" s="2559"/>
      <c r="R78" s="2559"/>
      <c r="S78" s="2559"/>
      <c r="T78" s="2559"/>
      <c r="U78" s="2559"/>
      <c r="V78" s="2559"/>
      <c r="W78" s="2559"/>
      <c r="X78" s="2559"/>
      <c r="Y78" s="2565"/>
      <c r="Z78" s="2583"/>
      <c r="AA78" s="344" t="s">
        <v>980</v>
      </c>
      <c r="AC78" s="2556"/>
      <c r="AD78" s="263"/>
      <c r="AE78" s="263"/>
    </row>
    <row r="79" spans="1:31" s="88" customFormat="1">
      <c r="A79" s="2575"/>
      <c r="B79" s="2578"/>
      <c r="C79" s="2578"/>
      <c r="D79" s="2578"/>
      <c r="E79" s="340" t="s">
        <v>994</v>
      </c>
      <c r="F79" s="339"/>
      <c r="G79" s="2581"/>
      <c r="H79" s="2563"/>
      <c r="I79" s="2566"/>
      <c r="J79" s="2569"/>
      <c r="K79" s="2572"/>
      <c r="L79" s="2563"/>
      <c r="M79" s="2566"/>
      <c r="N79" s="2569"/>
      <c r="O79" s="2572"/>
      <c r="P79" s="2563"/>
      <c r="Q79" s="2560"/>
      <c r="R79" s="2560"/>
      <c r="S79" s="2560"/>
      <c r="T79" s="2560"/>
      <c r="U79" s="2560"/>
      <c r="V79" s="2560"/>
      <c r="W79" s="2560"/>
      <c r="X79" s="2560"/>
      <c r="Y79" s="2566"/>
      <c r="Z79" s="2584"/>
      <c r="AA79" s="270" t="s">
        <v>995</v>
      </c>
      <c r="AC79" s="2557"/>
      <c r="AD79" s="263"/>
      <c r="AE79" s="263"/>
    </row>
    <row r="80" spans="1:31" s="88" customFormat="1">
      <c r="A80" s="2573">
        <v>26</v>
      </c>
      <c r="B80" s="2576"/>
      <c r="C80" s="2576"/>
      <c r="D80" s="2576"/>
      <c r="E80" s="265" t="s">
        <v>696</v>
      </c>
      <c r="F80" s="266"/>
      <c r="G80" s="2579"/>
      <c r="H80" s="2561"/>
      <c r="I80" s="2564"/>
      <c r="J80" s="2567"/>
      <c r="K80" s="2570" t="s">
        <v>337</v>
      </c>
      <c r="L80" s="2561"/>
      <c r="M80" s="2564"/>
      <c r="N80" s="2567"/>
      <c r="O80" s="2570" t="s">
        <v>337</v>
      </c>
      <c r="P80" s="2561"/>
      <c r="Q80" s="2558"/>
      <c r="R80" s="2558"/>
      <c r="S80" s="2558"/>
      <c r="T80" s="2558"/>
      <c r="U80" s="2558"/>
      <c r="V80" s="2558"/>
      <c r="W80" s="2558"/>
      <c r="X80" s="2558"/>
      <c r="Y80" s="2564"/>
      <c r="Z80" s="2582" t="s">
        <v>1016</v>
      </c>
      <c r="AA80" s="267" t="s">
        <v>697</v>
      </c>
      <c r="AC80" s="2555" t="str">
        <f t="shared" ref="AC80" si="23">IF(ISERROR(VLOOKUP(C80,$AD$6:$AE$27,2,0))=TRUE,"",VLOOKUP(C80,$AD$6:$AE$27,2,0))</f>
        <v/>
      </c>
      <c r="AD80" s="263"/>
      <c r="AE80" s="263"/>
    </row>
    <row r="81" spans="1:31" s="88" customFormat="1">
      <c r="A81" s="2574"/>
      <c r="B81" s="2577"/>
      <c r="C81" s="2577"/>
      <c r="D81" s="2577"/>
      <c r="E81" s="268" t="s">
        <v>978</v>
      </c>
      <c r="F81" s="269"/>
      <c r="G81" s="2580"/>
      <c r="H81" s="2562"/>
      <c r="I81" s="2565"/>
      <c r="J81" s="2568"/>
      <c r="K81" s="2571"/>
      <c r="L81" s="2562"/>
      <c r="M81" s="2565"/>
      <c r="N81" s="2568"/>
      <c r="O81" s="2571"/>
      <c r="P81" s="2562"/>
      <c r="Q81" s="2559"/>
      <c r="R81" s="2559"/>
      <c r="S81" s="2559"/>
      <c r="T81" s="2559"/>
      <c r="U81" s="2559"/>
      <c r="V81" s="2559"/>
      <c r="W81" s="2559"/>
      <c r="X81" s="2559"/>
      <c r="Y81" s="2565"/>
      <c r="Z81" s="2583"/>
      <c r="AA81" s="344" t="s">
        <v>980</v>
      </c>
      <c r="AC81" s="2556"/>
      <c r="AD81" s="263"/>
      <c r="AE81" s="263"/>
    </row>
    <row r="82" spans="1:31" s="88" customFormat="1">
      <c r="A82" s="2575"/>
      <c r="B82" s="2578"/>
      <c r="C82" s="2578"/>
      <c r="D82" s="2578"/>
      <c r="E82" s="340" t="s">
        <v>994</v>
      </c>
      <c r="F82" s="339"/>
      <c r="G82" s="2581"/>
      <c r="H82" s="2563"/>
      <c r="I82" s="2566"/>
      <c r="J82" s="2569"/>
      <c r="K82" s="2572"/>
      <c r="L82" s="2563"/>
      <c r="M82" s="2566"/>
      <c r="N82" s="2569"/>
      <c r="O82" s="2572"/>
      <c r="P82" s="2563"/>
      <c r="Q82" s="2560"/>
      <c r="R82" s="2560"/>
      <c r="S82" s="2560"/>
      <c r="T82" s="2560"/>
      <c r="U82" s="2560"/>
      <c r="V82" s="2560"/>
      <c r="W82" s="2560"/>
      <c r="X82" s="2560"/>
      <c r="Y82" s="2566"/>
      <c r="Z82" s="2584"/>
      <c r="AA82" s="270" t="s">
        <v>995</v>
      </c>
      <c r="AC82" s="2557"/>
      <c r="AD82" s="263"/>
      <c r="AE82" s="263"/>
    </row>
    <row r="83" spans="1:31" s="88" customFormat="1">
      <c r="A83" s="2573">
        <v>27</v>
      </c>
      <c r="B83" s="2576"/>
      <c r="C83" s="2576"/>
      <c r="D83" s="2576"/>
      <c r="E83" s="265" t="s">
        <v>696</v>
      </c>
      <c r="F83" s="266"/>
      <c r="G83" s="2579"/>
      <c r="H83" s="2561"/>
      <c r="I83" s="2564"/>
      <c r="J83" s="2567"/>
      <c r="K83" s="2570" t="s">
        <v>337</v>
      </c>
      <c r="L83" s="2561"/>
      <c r="M83" s="2564"/>
      <c r="N83" s="2567"/>
      <c r="O83" s="2570" t="s">
        <v>337</v>
      </c>
      <c r="P83" s="2561"/>
      <c r="Q83" s="2558"/>
      <c r="R83" s="2558"/>
      <c r="S83" s="2558"/>
      <c r="T83" s="2558"/>
      <c r="U83" s="2558"/>
      <c r="V83" s="2558"/>
      <c r="W83" s="2558"/>
      <c r="X83" s="2558"/>
      <c r="Y83" s="2564"/>
      <c r="Z83" s="2582" t="s">
        <v>1016</v>
      </c>
      <c r="AA83" s="267" t="s">
        <v>697</v>
      </c>
      <c r="AC83" s="2555" t="str">
        <f t="shared" ref="AC83" si="24">IF(ISERROR(VLOOKUP(C83,$AD$6:$AE$27,2,0))=TRUE,"",VLOOKUP(C83,$AD$6:$AE$27,2,0))</f>
        <v/>
      </c>
      <c r="AD83" s="263"/>
      <c r="AE83" s="263"/>
    </row>
    <row r="84" spans="1:31" s="88" customFormat="1">
      <c r="A84" s="2574"/>
      <c r="B84" s="2577"/>
      <c r="C84" s="2577"/>
      <c r="D84" s="2577"/>
      <c r="E84" s="268" t="s">
        <v>978</v>
      </c>
      <c r="F84" s="269"/>
      <c r="G84" s="2580"/>
      <c r="H84" s="2562"/>
      <c r="I84" s="2565"/>
      <c r="J84" s="2568"/>
      <c r="K84" s="2571"/>
      <c r="L84" s="2562"/>
      <c r="M84" s="2565"/>
      <c r="N84" s="2568"/>
      <c r="O84" s="2571"/>
      <c r="P84" s="2562"/>
      <c r="Q84" s="2559"/>
      <c r="R84" s="2559"/>
      <c r="S84" s="2559"/>
      <c r="T84" s="2559"/>
      <c r="U84" s="2559"/>
      <c r="V84" s="2559"/>
      <c r="W84" s="2559"/>
      <c r="X84" s="2559"/>
      <c r="Y84" s="2565"/>
      <c r="Z84" s="2583"/>
      <c r="AA84" s="344" t="s">
        <v>980</v>
      </c>
      <c r="AC84" s="2556"/>
      <c r="AD84" s="263"/>
      <c r="AE84" s="263"/>
    </row>
    <row r="85" spans="1:31" s="88" customFormat="1">
      <c r="A85" s="2575"/>
      <c r="B85" s="2578"/>
      <c r="C85" s="2578"/>
      <c r="D85" s="2578"/>
      <c r="E85" s="340" t="s">
        <v>994</v>
      </c>
      <c r="F85" s="339"/>
      <c r="G85" s="2581"/>
      <c r="H85" s="2563"/>
      <c r="I85" s="2566"/>
      <c r="J85" s="2569"/>
      <c r="K85" s="2572"/>
      <c r="L85" s="2563"/>
      <c r="M85" s="2566"/>
      <c r="N85" s="2569"/>
      <c r="O85" s="2572"/>
      <c r="P85" s="2563"/>
      <c r="Q85" s="2560"/>
      <c r="R85" s="2560"/>
      <c r="S85" s="2560"/>
      <c r="T85" s="2560"/>
      <c r="U85" s="2560"/>
      <c r="V85" s="2560"/>
      <c r="W85" s="2560"/>
      <c r="X85" s="2560"/>
      <c r="Y85" s="2566"/>
      <c r="Z85" s="2584"/>
      <c r="AA85" s="270" t="s">
        <v>995</v>
      </c>
      <c r="AC85" s="2557"/>
      <c r="AD85" s="263"/>
      <c r="AE85" s="263"/>
    </row>
    <row r="86" spans="1:31" s="88" customFormat="1">
      <c r="A86" s="2573">
        <v>28</v>
      </c>
      <c r="B86" s="2576"/>
      <c r="C86" s="2576"/>
      <c r="D86" s="2576"/>
      <c r="E86" s="265" t="s">
        <v>696</v>
      </c>
      <c r="F86" s="266"/>
      <c r="G86" s="2579"/>
      <c r="H86" s="2561"/>
      <c r="I86" s="2564"/>
      <c r="J86" s="2567"/>
      <c r="K86" s="2570" t="s">
        <v>337</v>
      </c>
      <c r="L86" s="2561"/>
      <c r="M86" s="2564"/>
      <c r="N86" s="2567"/>
      <c r="O86" s="2570" t="s">
        <v>337</v>
      </c>
      <c r="P86" s="2561"/>
      <c r="Q86" s="2558"/>
      <c r="R86" s="2558"/>
      <c r="S86" s="2558"/>
      <c r="T86" s="2558"/>
      <c r="U86" s="2558"/>
      <c r="V86" s="2558"/>
      <c r="W86" s="2558"/>
      <c r="X86" s="2558"/>
      <c r="Y86" s="2564"/>
      <c r="Z86" s="2582" t="s">
        <v>1016</v>
      </c>
      <c r="AA86" s="267" t="s">
        <v>697</v>
      </c>
      <c r="AC86" s="2555" t="str">
        <f t="shared" ref="AC86" si="25">IF(ISERROR(VLOOKUP(C86,$AD$6:$AE$27,2,0))=TRUE,"",VLOOKUP(C86,$AD$6:$AE$27,2,0))</f>
        <v/>
      </c>
      <c r="AD86" s="263"/>
      <c r="AE86" s="263"/>
    </row>
    <row r="87" spans="1:31" s="88" customFormat="1">
      <c r="A87" s="2574"/>
      <c r="B87" s="2577"/>
      <c r="C87" s="2577"/>
      <c r="D87" s="2577"/>
      <c r="E87" s="268" t="s">
        <v>978</v>
      </c>
      <c r="F87" s="269"/>
      <c r="G87" s="2580"/>
      <c r="H87" s="2562"/>
      <c r="I87" s="2565"/>
      <c r="J87" s="2568"/>
      <c r="K87" s="2571"/>
      <c r="L87" s="2562"/>
      <c r="M87" s="2565"/>
      <c r="N87" s="2568"/>
      <c r="O87" s="2571"/>
      <c r="P87" s="2562"/>
      <c r="Q87" s="2559"/>
      <c r="R87" s="2559"/>
      <c r="S87" s="2559"/>
      <c r="T87" s="2559"/>
      <c r="U87" s="2559"/>
      <c r="V87" s="2559"/>
      <c r="W87" s="2559"/>
      <c r="X87" s="2559"/>
      <c r="Y87" s="2565"/>
      <c r="Z87" s="2583"/>
      <c r="AA87" s="344" t="s">
        <v>980</v>
      </c>
      <c r="AC87" s="2556"/>
      <c r="AD87" s="263"/>
      <c r="AE87" s="263"/>
    </row>
    <row r="88" spans="1:31" s="88" customFormat="1">
      <c r="A88" s="2575"/>
      <c r="B88" s="2578"/>
      <c r="C88" s="2578"/>
      <c r="D88" s="2578"/>
      <c r="E88" s="340" t="s">
        <v>994</v>
      </c>
      <c r="F88" s="339"/>
      <c r="G88" s="2581"/>
      <c r="H88" s="2563"/>
      <c r="I88" s="2566"/>
      <c r="J88" s="2569"/>
      <c r="K88" s="2572"/>
      <c r="L88" s="2563"/>
      <c r="M88" s="2566"/>
      <c r="N88" s="2569"/>
      <c r="O88" s="2572"/>
      <c r="P88" s="2563"/>
      <c r="Q88" s="2560"/>
      <c r="R88" s="2560"/>
      <c r="S88" s="2560"/>
      <c r="T88" s="2560"/>
      <c r="U88" s="2560"/>
      <c r="V88" s="2560"/>
      <c r="W88" s="2560"/>
      <c r="X88" s="2560"/>
      <c r="Y88" s="2566"/>
      <c r="Z88" s="2584"/>
      <c r="AA88" s="270" t="s">
        <v>995</v>
      </c>
      <c r="AC88" s="2557"/>
      <c r="AD88" s="263"/>
      <c r="AE88" s="263"/>
    </row>
    <row r="89" spans="1:31" s="88" customFormat="1">
      <c r="A89" s="2573">
        <v>29</v>
      </c>
      <c r="B89" s="2576"/>
      <c r="C89" s="2576"/>
      <c r="D89" s="2576"/>
      <c r="E89" s="265" t="s">
        <v>696</v>
      </c>
      <c r="F89" s="266"/>
      <c r="G89" s="2579"/>
      <c r="H89" s="2561"/>
      <c r="I89" s="2564"/>
      <c r="J89" s="2567"/>
      <c r="K89" s="2570" t="s">
        <v>337</v>
      </c>
      <c r="L89" s="2561"/>
      <c r="M89" s="2564"/>
      <c r="N89" s="2567"/>
      <c r="O89" s="2570" t="s">
        <v>337</v>
      </c>
      <c r="P89" s="2561"/>
      <c r="Q89" s="2558"/>
      <c r="R89" s="2558"/>
      <c r="S89" s="2558"/>
      <c r="T89" s="2558"/>
      <c r="U89" s="2558"/>
      <c r="V89" s="2558"/>
      <c r="W89" s="2558"/>
      <c r="X89" s="2558"/>
      <c r="Y89" s="2564"/>
      <c r="Z89" s="2582" t="s">
        <v>1016</v>
      </c>
      <c r="AA89" s="267" t="s">
        <v>697</v>
      </c>
      <c r="AC89" s="2555" t="str">
        <f t="shared" ref="AC89" si="26">IF(ISERROR(VLOOKUP(C89,$AD$6:$AE$27,2,0))=TRUE,"",VLOOKUP(C89,$AD$6:$AE$27,2,0))</f>
        <v/>
      </c>
      <c r="AD89" s="263"/>
      <c r="AE89" s="263"/>
    </row>
    <row r="90" spans="1:31" s="88" customFormat="1">
      <c r="A90" s="2574"/>
      <c r="B90" s="2577"/>
      <c r="C90" s="2577"/>
      <c r="D90" s="2577"/>
      <c r="E90" s="268" t="s">
        <v>978</v>
      </c>
      <c r="F90" s="269"/>
      <c r="G90" s="2580"/>
      <c r="H90" s="2562"/>
      <c r="I90" s="2565"/>
      <c r="J90" s="2568"/>
      <c r="K90" s="2571"/>
      <c r="L90" s="2562"/>
      <c r="M90" s="2565"/>
      <c r="N90" s="2568"/>
      <c r="O90" s="2571"/>
      <c r="P90" s="2562"/>
      <c r="Q90" s="2559"/>
      <c r="R90" s="2559"/>
      <c r="S90" s="2559"/>
      <c r="T90" s="2559"/>
      <c r="U90" s="2559"/>
      <c r="V90" s="2559"/>
      <c r="W90" s="2559"/>
      <c r="X90" s="2559"/>
      <c r="Y90" s="2565"/>
      <c r="Z90" s="2583"/>
      <c r="AA90" s="344" t="s">
        <v>980</v>
      </c>
      <c r="AC90" s="2556"/>
      <c r="AD90" s="263"/>
      <c r="AE90" s="263"/>
    </row>
    <row r="91" spans="1:31" s="88" customFormat="1">
      <c r="A91" s="2575"/>
      <c r="B91" s="2578"/>
      <c r="C91" s="2578"/>
      <c r="D91" s="2578"/>
      <c r="E91" s="340" t="s">
        <v>994</v>
      </c>
      <c r="F91" s="339"/>
      <c r="G91" s="2581"/>
      <c r="H91" s="2563"/>
      <c r="I91" s="2566"/>
      <c r="J91" s="2569"/>
      <c r="K91" s="2572"/>
      <c r="L91" s="2563"/>
      <c r="M91" s="2566"/>
      <c r="N91" s="2569"/>
      <c r="O91" s="2572"/>
      <c r="P91" s="2563"/>
      <c r="Q91" s="2560"/>
      <c r="R91" s="2560"/>
      <c r="S91" s="2560"/>
      <c r="T91" s="2560"/>
      <c r="U91" s="2560"/>
      <c r="V91" s="2560"/>
      <c r="W91" s="2560"/>
      <c r="X91" s="2560"/>
      <c r="Y91" s="2566"/>
      <c r="Z91" s="2584"/>
      <c r="AA91" s="270" t="s">
        <v>995</v>
      </c>
      <c r="AC91" s="2557"/>
      <c r="AD91" s="263"/>
      <c r="AE91" s="263"/>
    </row>
    <row r="92" spans="1:31" s="88" customFormat="1">
      <c r="A92" s="2573">
        <v>30</v>
      </c>
      <c r="B92" s="2576"/>
      <c r="C92" s="2576"/>
      <c r="D92" s="2576"/>
      <c r="E92" s="265" t="s">
        <v>696</v>
      </c>
      <c r="F92" s="266"/>
      <c r="G92" s="2579"/>
      <c r="H92" s="2561"/>
      <c r="I92" s="2564"/>
      <c r="J92" s="2567"/>
      <c r="K92" s="2570" t="s">
        <v>337</v>
      </c>
      <c r="L92" s="2561"/>
      <c r="M92" s="2564"/>
      <c r="N92" s="2567"/>
      <c r="O92" s="2570" t="s">
        <v>337</v>
      </c>
      <c r="P92" s="2561"/>
      <c r="Q92" s="2558"/>
      <c r="R92" s="2558"/>
      <c r="S92" s="2558"/>
      <c r="T92" s="2558"/>
      <c r="U92" s="2558"/>
      <c r="V92" s="2558"/>
      <c r="W92" s="2558"/>
      <c r="X92" s="2558"/>
      <c r="Y92" s="2564"/>
      <c r="Z92" s="2582" t="s">
        <v>1016</v>
      </c>
      <c r="AA92" s="267" t="s">
        <v>697</v>
      </c>
      <c r="AC92" s="2555" t="str">
        <f t="shared" ref="AC92" si="27">IF(ISERROR(VLOOKUP(C92,$AD$6:$AE$27,2,0))=TRUE,"",VLOOKUP(C92,$AD$6:$AE$27,2,0))</f>
        <v/>
      </c>
      <c r="AD92" s="263"/>
      <c r="AE92" s="263"/>
    </row>
    <row r="93" spans="1:31" s="88" customFormat="1">
      <c r="A93" s="2574"/>
      <c r="B93" s="2577"/>
      <c r="C93" s="2577"/>
      <c r="D93" s="2577"/>
      <c r="E93" s="268" t="s">
        <v>978</v>
      </c>
      <c r="F93" s="269"/>
      <c r="G93" s="2580"/>
      <c r="H93" s="2562"/>
      <c r="I93" s="2565"/>
      <c r="J93" s="2568"/>
      <c r="K93" s="2571"/>
      <c r="L93" s="2562"/>
      <c r="M93" s="2565"/>
      <c r="N93" s="2568"/>
      <c r="O93" s="2571"/>
      <c r="P93" s="2562"/>
      <c r="Q93" s="2559"/>
      <c r="R93" s="2559"/>
      <c r="S93" s="2559"/>
      <c r="T93" s="2559"/>
      <c r="U93" s="2559"/>
      <c r="V93" s="2559"/>
      <c r="W93" s="2559"/>
      <c r="X93" s="2559"/>
      <c r="Y93" s="2565"/>
      <c r="Z93" s="2583"/>
      <c r="AA93" s="344" t="s">
        <v>980</v>
      </c>
      <c r="AC93" s="2556"/>
      <c r="AD93" s="263"/>
      <c r="AE93" s="263"/>
    </row>
    <row r="94" spans="1:31" s="88" customFormat="1">
      <c r="A94" s="2575"/>
      <c r="B94" s="2578"/>
      <c r="C94" s="2578"/>
      <c r="D94" s="2578"/>
      <c r="E94" s="340" t="s">
        <v>994</v>
      </c>
      <c r="F94" s="339"/>
      <c r="G94" s="2581"/>
      <c r="H94" s="2563"/>
      <c r="I94" s="2566"/>
      <c r="J94" s="2569"/>
      <c r="K94" s="2572"/>
      <c r="L94" s="2563"/>
      <c r="M94" s="2566"/>
      <c r="N94" s="2569"/>
      <c r="O94" s="2572"/>
      <c r="P94" s="2563"/>
      <c r="Q94" s="2560"/>
      <c r="R94" s="2560"/>
      <c r="S94" s="2560"/>
      <c r="T94" s="2560"/>
      <c r="U94" s="2560"/>
      <c r="V94" s="2560"/>
      <c r="W94" s="2560"/>
      <c r="X94" s="2560"/>
      <c r="Y94" s="2566"/>
      <c r="Z94" s="2584"/>
      <c r="AA94" s="270" t="s">
        <v>995</v>
      </c>
      <c r="AC94" s="2557"/>
      <c r="AD94" s="263"/>
      <c r="AE94" s="263"/>
    </row>
    <row r="95" spans="1:31" s="88" customFormat="1">
      <c r="A95" s="2573">
        <v>31</v>
      </c>
      <c r="B95" s="2576"/>
      <c r="C95" s="2576"/>
      <c r="D95" s="2576"/>
      <c r="E95" s="265" t="s">
        <v>696</v>
      </c>
      <c r="F95" s="266"/>
      <c r="G95" s="2579"/>
      <c r="H95" s="2561"/>
      <c r="I95" s="2564"/>
      <c r="J95" s="2567"/>
      <c r="K95" s="2570" t="s">
        <v>337</v>
      </c>
      <c r="L95" s="2561"/>
      <c r="M95" s="2564"/>
      <c r="N95" s="2567"/>
      <c r="O95" s="2570" t="s">
        <v>337</v>
      </c>
      <c r="P95" s="2561"/>
      <c r="Q95" s="2558"/>
      <c r="R95" s="2558"/>
      <c r="S95" s="2558"/>
      <c r="T95" s="2558"/>
      <c r="U95" s="2558"/>
      <c r="V95" s="2558"/>
      <c r="W95" s="2558"/>
      <c r="X95" s="2558"/>
      <c r="Y95" s="2564"/>
      <c r="Z95" s="2582" t="s">
        <v>1016</v>
      </c>
      <c r="AA95" s="267" t="s">
        <v>697</v>
      </c>
      <c r="AC95" s="2555" t="str">
        <f t="shared" ref="AC95" si="28">IF(ISERROR(VLOOKUP(C95,$AD$6:$AE$27,2,0))=TRUE,"",VLOOKUP(C95,$AD$6:$AE$27,2,0))</f>
        <v/>
      </c>
      <c r="AD95" s="263"/>
      <c r="AE95" s="263"/>
    </row>
    <row r="96" spans="1:31" s="88" customFormat="1">
      <c r="A96" s="2574"/>
      <c r="B96" s="2577"/>
      <c r="C96" s="2577"/>
      <c r="D96" s="2577"/>
      <c r="E96" s="268" t="s">
        <v>978</v>
      </c>
      <c r="F96" s="269"/>
      <c r="G96" s="2580"/>
      <c r="H96" s="2562"/>
      <c r="I96" s="2565"/>
      <c r="J96" s="2568"/>
      <c r="K96" s="2571"/>
      <c r="L96" s="2562"/>
      <c r="M96" s="2565"/>
      <c r="N96" s="2568"/>
      <c r="O96" s="2571"/>
      <c r="P96" s="2562"/>
      <c r="Q96" s="2559"/>
      <c r="R96" s="2559"/>
      <c r="S96" s="2559"/>
      <c r="T96" s="2559"/>
      <c r="U96" s="2559"/>
      <c r="V96" s="2559"/>
      <c r="W96" s="2559"/>
      <c r="X96" s="2559"/>
      <c r="Y96" s="2565"/>
      <c r="Z96" s="2583"/>
      <c r="AA96" s="344" t="s">
        <v>980</v>
      </c>
      <c r="AC96" s="2556"/>
      <c r="AD96" s="263"/>
      <c r="AE96" s="263"/>
    </row>
    <row r="97" spans="1:31" s="88" customFormat="1">
      <c r="A97" s="2575"/>
      <c r="B97" s="2578"/>
      <c r="C97" s="2578"/>
      <c r="D97" s="2578"/>
      <c r="E97" s="340" t="s">
        <v>994</v>
      </c>
      <c r="F97" s="339"/>
      <c r="G97" s="2581"/>
      <c r="H97" s="2563"/>
      <c r="I97" s="2566"/>
      <c r="J97" s="2569"/>
      <c r="K97" s="2572"/>
      <c r="L97" s="2563"/>
      <c r="M97" s="2566"/>
      <c r="N97" s="2569"/>
      <c r="O97" s="2572"/>
      <c r="P97" s="2563"/>
      <c r="Q97" s="2560"/>
      <c r="R97" s="2560"/>
      <c r="S97" s="2560"/>
      <c r="T97" s="2560"/>
      <c r="U97" s="2560"/>
      <c r="V97" s="2560"/>
      <c r="W97" s="2560"/>
      <c r="X97" s="2560"/>
      <c r="Y97" s="2566"/>
      <c r="Z97" s="2584"/>
      <c r="AA97" s="270" t="s">
        <v>995</v>
      </c>
      <c r="AC97" s="2557"/>
      <c r="AD97" s="263"/>
      <c r="AE97" s="263"/>
    </row>
    <row r="98" spans="1:31" s="88" customFormat="1">
      <c r="A98" s="2573">
        <v>32</v>
      </c>
      <c r="B98" s="2576"/>
      <c r="C98" s="2576"/>
      <c r="D98" s="2576"/>
      <c r="E98" s="265" t="s">
        <v>696</v>
      </c>
      <c r="F98" s="266"/>
      <c r="G98" s="2579"/>
      <c r="H98" s="2561"/>
      <c r="I98" s="2564"/>
      <c r="J98" s="2567"/>
      <c r="K98" s="2570" t="s">
        <v>337</v>
      </c>
      <c r="L98" s="2561"/>
      <c r="M98" s="2564"/>
      <c r="N98" s="2567"/>
      <c r="O98" s="2570" t="s">
        <v>337</v>
      </c>
      <c r="P98" s="2561"/>
      <c r="Q98" s="2558"/>
      <c r="R98" s="2558"/>
      <c r="S98" s="2558"/>
      <c r="T98" s="2558"/>
      <c r="U98" s="2558"/>
      <c r="V98" s="2558"/>
      <c r="W98" s="2558"/>
      <c r="X98" s="2558"/>
      <c r="Y98" s="2564"/>
      <c r="Z98" s="2582" t="s">
        <v>1016</v>
      </c>
      <c r="AA98" s="267" t="s">
        <v>697</v>
      </c>
      <c r="AC98" s="2555" t="str">
        <f t="shared" ref="AC98" si="29">IF(ISERROR(VLOOKUP(C98,$AD$6:$AE$27,2,0))=TRUE,"",VLOOKUP(C98,$AD$6:$AE$27,2,0))</f>
        <v/>
      </c>
      <c r="AD98" s="263"/>
      <c r="AE98" s="263"/>
    </row>
    <row r="99" spans="1:31" s="88" customFormat="1">
      <c r="A99" s="2574"/>
      <c r="B99" s="2577"/>
      <c r="C99" s="2577"/>
      <c r="D99" s="2577"/>
      <c r="E99" s="268" t="s">
        <v>978</v>
      </c>
      <c r="F99" s="269"/>
      <c r="G99" s="2580"/>
      <c r="H99" s="2562"/>
      <c r="I99" s="2565"/>
      <c r="J99" s="2568"/>
      <c r="K99" s="2571"/>
      <c r="L99" s="2562"/>
      <c r="M99" s="2565"/>
      <c r="N99" s="2568"/>
      <c r="O99" s="2571"/>
      <c r="P99" s="2562"/>
      <c r="Q99" s="2559"/>
      <c r="R99" s="2559"/>
      <c r="S99" s="2559"/>
      <c r="T99" s="2559"/>
      <c r="U99" s="2559"/>
      <c r="V99" s="2559"/>
      <c r="W99" s="2559"/>
      <c r="X99" s="2559"/>
      <c r="Y99" s="2565"/>
      <c r="Z99" s="2583"/>
      <c r="AA99" s="344" t="s">
        <v>980</v>
      </c>
      <c r="AC99" s="2556"/>
      <c r="AD99" s="263"/>
      <c r="AE99" s="263"/>
    </row>
    <row r="100" spans="1:31" s="88" customFormat="1">
      <c r="A100" s="2575"/>
      <c r="B100" s="2578"/>
      <c r="C100" s="2578"/>
      <c r="D100" s="2578"/>
      <c r="E100" s="340" t="s">
        <v>994</v>
      </c>
      <c r="F100" s="339"/>
      <c r="G100" s="2581"/>
      <c r="H100" s="2563"/>
      <c r="I100" s="2566"/>
      <c r="J100" s="2569"/>
      <c r="K100" s="2572"/>
      <c r="L100" s="2563"/>
      <c r="M100" s="2566"/>
      <c r="N100" s="2569"/>
      <c r="O100" s="2572"/>
      <c r="P100" s="2563"/>
      <c r="Q100" s="2560"/>
      <c r="R100" s="2560"/>
      <c r="S100" s="2560"/>
      <c r="T100" s="2560"/>
      <c r="U100" s="2560"/>
      <c r="V100" s="2560"/>
      <c r="W100" s="2560"/>
      <c r="X100" s="2560"/>
      <c r="Y100" s="2566"/>
      <c r="Z100" s="2584"/>
      <c r="AA100" s="270" t="s">
        <v>995</v>
      </c>
      <c r="AC100" s="2557"/>
      <c r="AD100" s="263"/>
      <c r="AE100" s="263"/>
    </row>
    <row r="101" spans="1:31" s="88" customFormat="1">
      <c r="A101" s="2573">
        <v>33</v>
      </c>
      <c r="B101" s="2576"/>
      <c r="C101" s="2576"/>
      <c r="D101" s="2576"/>
      <c r="E101" s="265" t="s">
        <v>696</v>
      </c>
      <c r="F101" s="266"/>
      <c r="G101" s="2579"/>
      <c r="H101" s="2561"/>
      <c r="I101" s="2564"/>
      <c r="J101" s="2567"/>
      <c r="K101" s="2570" t="s">
        <v>337</v>
      </c>
      <c r="L101" s="2561"/>
      <c r="M101" s="2564"/>
      <c r="N101" s="2567"/>
      <c r="O101" s="2570" t="s">
        <v>337</v>
      </c>
      <c r="P101" s="2561"/>
      <c r="Q101" s="2558"/>
      <c r="R101" s="2558"/>
      <c r="S101" s="2558"/>
      <c r="T101" s="2558"/>
      <c r="U101" s="2558"/>
      <c r="V101" s="2558"/>
      <c r="W101" s="2558"/>
      <c r="X101" s="2558"/>
      <c r="Y101" s="2564"/>
      <c r="Z101" s="2582" t="s">
        <v>1016</v>
      </c>
      <c r="AA101" s="267" t="s">
        <v>697</v>
      </c>
      <c r="AC101" s="2555" t="str">
        <f t="shared" ref="AC101" si="30">IF(ISERROR(VLOOKUP(C101,$AD$6:$AE$27,2,0))=TRUE,"",VLOOKUP(C101,$AD$6:$AE$27,2,0))</f>
        <v/>
      </c>
      <c r="AD101" s="263"/>
      <c r="AE101" s="263"/>
    </row>
    <row r="102" spans="1:31" s="88" customFormat="1">
      <c r="A102" s="2574"/>
      <c r="B102" s="2577"/>
      <c r="C102" s="2577"/>
      <c r="D102" s="2577"/>
      <c r="E102" s="268" t="s">
        <v>978</v>
      </c>
      <c r="F102" s="269"/>
      <c r="G102" s="2580"/>
      <c r="H102" s="2562"/>
      <c r="I102" s="2565"/>
      <c r="J102" s="2568"/>
      <c r="K102" s="2571"/>
      <c r="L102" s="2562"/>
      <c r="M102" s="2565"/>
      <c r="N102" s="2568"/>
      <c r="O102" s="2571"/>
      <c r="P102" s="2562"/>
      <c r="Q102" s="2559"/>
      <c r="R102" s="2559"/>
      <c r="S102" s="2559"/>
      <c r="T102" s="2559"/>
      <c r="U102" s="2559"/>
      <c r="V102" s="2559"/>
      <c r="W102" s="2559"/>
      <c r="X102" s="2559"/>
      <c r="Y102" s="2565"/>
      <c r="Z102" s="2583"/>
      <c r="AA102" s="344" t="s">
        <v>980</v>
      </c>
      <c r="AC102" s="2556"/>
      <c r="AD102" s="263"/>
      <c r="AE102" s="263"/>
    </row>
    <row r="103" spans="1:31" s="88" customFormat="1">
      <c r="A103" s="2575"/>
      <c r="B103" s="2578"/>
      <c r="C103" s="2578"/>
      <c r="D103" s="2578"/>
      <c r="E103" s="340" t="s">
        <v>994</v>
      </c>
      <c r="F103" s="339"/>
      <c r="G103" s="2581"/>
      <c r="H103" s="2563"/>
      <c r="I103" s="2566"/>
      <c r="J103" s="2569"/>
      <c r="K103" s="2572"/>
      <c r="L103" s="2563"/>
      <c r="M103" s="2566"/>
      <c r="N103" s="2569"/>
      <c r="O103" s="2572"/>
      <c r="P103" s="2563"/>
      <c r="Q103" s="2560"/>
      <c r="R103" s="2560"/>
      <c r="S103" s="2560"/>
      <c r="T103" s="2560"/>
      <c r="U103" s="2560"/>
      <c r="V103" s="2560"/>
      <c r="W103" s="2560"/>
      <c r="X103" s="2560"/>
      <c r="Y103" s="2566"/>
      <c r="Z103" s="2584"/>
      <c r="AA103" s="270" t="s">
        <v>995</v>
      </c>
      <c r="AC103" s="2557"/>
      <c r="AD103" s="263"/>
      <c r="AE103" s="263"/>
    </row>
    <row r="104" spans="1:31" s="88" customFormat="1">
      <c r="A104" s="2573">
        <v>34</v>
      </c>
      <c r="B104" s="2576"/>
      <c r="C104" s="2576"/>
      <c r="D104" s="2576"/>
      <c r="E104" s="265" t="s">
        <v>696</v>
      </c>
      <c r="F104" s="266"/>
      <c r="G104" s="2579"/>
      <c r="H104" s="2561"/>
      <c r="I104" s="2564"/>
      <c r="J104" s="2567"/>
      <c r="K104" s="2570" t="s">
        <v>337</v>
      </c>
      <c r="L104" s="2561"/>
      <c r="M104" s="2564"/>
      <c r="N104" s="2567"/>
      <c r="O104" s="2570" t="s">
        <v>337</v>
      </c>
      <c r="P104" s="2561"/>
      <c r="Q104" s="2558"/>
      <c r="R104" s="2558"/>
      <c r="S104" s="2558"/>
      <c r="T104" s="2558"/>
      <c r="U104" s="2558"/>
      <c r="V104" s="2558"/>
      <c r="W104" s="2558"/>
      <c r="X104" s="2558"/>
      <c r="Y104" s="2564"/>
      <c r="Z104" s="2582" t="s">
        <v>1016</v>
      </c>
      <c r="AA104" s="267" t="s">
        <v>697</v>
      </c>
      <c r="AC104" s="2555" t="str">
        <f t="shared" ref="AC104" si="31">IF(ISERROR(VLOOKUP(C104,$AD$6:$AE$27,2,0))=TRUE,"",VLOOKUP(C104,$AD$6:$AE$27,2,0))</f>
        <v/>
      </c>
      <c r="AD104" s="263"/>
      <c r="AE104" s="263"/>
    </row>
    <row r="105" spans="1:31" s="88" customFormat="1">
      <c r="A105" s="2574"/>
      <c r="B105" s="2577"/>
      <c r="C105" s="2577"/>
      <c r="D105" s="2577"/>
      <c r="E105" s="268" t="s">
        <v>978</v>
      </c>
      <c r="F105" s="269"/>
      <c r="G105" s="2580"/>
      <c r="H105" s="2562"/>
      <c r="I105" s="2565"/>
      <c r="J105" s="2568"/>
      <c r="K105" s="2571"/>
      <c r="L105" s="2562"/>
      <c r="M105" s="2565"/>
      <c r="N105" s="2568"/>
      <c r="O105" s="2571"/>
      <c r="P105" s="2562"/>
      <c r="Q105" s="2559"/>
      <c r="R105" s="2559"/>
      <c r="S105" s="2559"/>
      <c r="T105" s="2559"/>
      <c r="U105" s="2559"/>
      <c r="V105" s="2559"/>
      <c r="W105" s="2559"/>
      <c r="X105" s="2559"/>
      <c r="Y105" s="2565"/>
      <c r="Z105" s="2583"/>
      <c r="AA105" s="344" t="s">
        <v>980</v>
      </c>
      <c r="AC105" s="2556"/>
      <c r="AD105" s="263"/>
      <c r="AE105" s="263"/>
    </row>
    <row r="106" spans="1:31" s="88" customFormat="1">
      <c r="A106" s="2575"/>
      <c r="B106" s="2578"/>
      <c r="C106" s="2578"/>
      <c r="D106" s="2578"/>
      <c r="E106" s="340" t="s">
        <v>994</v>
      </c>
      <c r="F106" s="339"/>
      <c r="G106" s="2581"/>
      <c r="H106" s="2563"/>
      <c r="I106" s="2566"/>
      <c r="J106" s="2569"/>
      <c r="K106" s="2572"/>
      <c r="L106" s="2563"/>
      <c r="M106" s="2566"/>
      <c r="N106" s="2569"/>
      <c r="O106" s="2572"/>
      <c r="P106" s="2563"/>
      <c r="Q106" s="2560"/>
      <c r="R106" s="2560"/>
      <c r="S106" s="2560"/>
      <c r="T106" s="2560"/>
      <c r="U106" s="2560"/>
      <c r="V106" s="2560"/>
      <c r="W106" s="2560"/>
      <c r="X106" s="2560"/>
      <c r="Y106" s="2566"/>
      <c r="Z106" s="2584"/>
      <c r="AA106" s="270" t="s">
        <v>995</v>
      </c>
      <c r="AC106" s="2557"/>
      <c r="AD106" s="263"/>
      <c r="AE106" s="263"/>
    </row>
    <row r="107" spans="1:31" s="88" customFormat="1">
      <c r="A107" s="2573">
        <v>35</v>
      </c>
      <c r="B107" s="2576"/>
      <c r="C107" s="2576"/>
      <c r="D107" s="2576"/>
      <c r="E107" s="265" t="s">
        <v>696</v>
      </c>
      <c r="F107" s="266"/>
      <c r="G107" s="2579"/>
      <c r="H107" s="2561"/>
      <c r="I107" s="2564"/>
      <c r="J107" s="2567"/>
      <c r="K107" s="2570" t="s">
        <v>337</v>
      </c>
      <c r="L107" s="2561"/>
      <c r="M107" s="2564"/>
      <c r="N107" s="2567"/>
      <c r="O107" s="2570" t="s">
        <v>337</v>
      </c>
      <c r="P107" s="2561"/>
      <c r="Q107" s="2558"/>
      <c r="R107" s="2558"/>
      <c r="S107" s="2558"/>
      <c r="T107" s="2558"/>
      <c r="U107" s="2558"/>
      <c r="V107" s="2558"/>
      <c r="W107" s="2558"/>
      <c r="X107" s="2558"/>
      <c r="Y107" s="2564"/>
      <c r="Z107" s="2582" t="s">
        <v>1016</v>
      </c>
      <c r="AA107" s="267" t="s">
        <v>697</v>
      </c>
      <c r="AC107" s="2555" t="str">
        <f t="shared" ref="AC107" si="32">IF(ISERROR(VLOOKUP(C107,$AD$6:$AE$27,2,0))=TRUE,"",VLOOKUP(C107,$AD$6:$AE$27,2,0))</f>
        <v/>
      </c>
      <c r="AD107" s="263"/>
      <c r="AE107" s="263"/>
    </row>
    <row r="108" spans="1:31" s="88" customFormat="1">
      <c r="A108" s="2574"/>
      <c r="B108" s="2577"/>
      <c r="C108" s="2577"/>
      <c r="D108" s="2577"/>
      <c r="E108" s="268" t="s">
        <v>978</v>
      </c>
      <c r="F108" s="269"/>
      <c r="G108" s="2580"/>
      <c r="H108" s="2562"/>
      <c r="I108" s="2565"/>
      <c r="J108" s="2568"/>
      <c r="K108" s="2571"/>
      <c r="L108" s="2562"/>
      <c r="M108" s="2565"/>
      <c r="N108" s="2568"/>
      <c r="O108" s="2571"/>
      <c r="P108" s="2562"/>
      <c r="Q108" s="2559"/>
      <c r="R108" s="2559"/>
      <c r="S108" s="2559"/>
      <c r="T108" s="2559"/>
      <c r="U108" s="2559"/>
      <c r="V108" s="2559"/>
      <c r="W108" s="2559"/>
      <c r="X108" s="2559"/>
      <c r="Y108" s="2565"/>
      <c r="Z108" s="2583"/>
      <c r="AA108" s="344" t="s">
        <v>980</v>
      </c>
      <c r="AC108" s="2556"/>
      <c r="AD108" s="263"/>
      <c r="AE108" s="263"/>
    </row>
    <row r="109" spans="1:31" s="88" customFormat="1">
      <c r="A109" s="2575"/>
      <c r="B109" s="2578"/>
      <c r="C109" s="2578"/>
      <c r="D109" s="2578"/>
      <c r="E109" s="340" t="s">
        <v>994</v>
      </c>
      <c r="F109" s="339"/>
      <c r="G109" s="2581"/>
      <c r="H109" s="2563"/>
      <c r="I109" s="2566"/>
      <c r="J109" s="2569"/>
      <c r="K109" s="2572"/>
      <c r="L109" s="2563"/>
      <c r="M109" s="2566"/>
      <c r="N109" s="2569"/>
      <c r="O109" s="2572"/>
      <c r="P109" s="2563"/>
      <c r="Q109" s="2560"/>
      <c r="R109" s="2560"/>
      <c r="S109" s="2560"/>
      <c r="T109" s="2560"/>
      <c r="U109" s="2560"/>
      <c r="V109" s="2560"/>
      <c r="W109" s="2560"/>
      <c r="X109" s="2560"/>
      <c r="Y109" s="2566"/>
      <c r="Z109" s="2584"/>
      <c r="AA109" s="270" t="s">
        <v>995</v>
      </c>
      <c r="AC109" s="2557"/>
      <c r="AD109" s="263"/>
      <c r="AE109" s="263"/>
    </row>
    <row r="110" spans="1:31" s="88" customFormat="1">
      <c r="A110" s="2573">
        <v>36</v>
      </c>
      <c r="B110" s="2576"/>
      <c r="C110" s="2576"/>
      <c r="D110" s="2576"/>
      <c r="E110" s="265" t="s">
        <v>696</v>
      </c>
      <c r="F110" s="266"/>
      <c r="G110" s="2579"/>
      <c r="H110" s="2561"/>
      <c r="I110" s="2564"/>
      <c r="J110" s="2567"/>
      <c r="K110" s="2570" t="s">
        <v>337</v>
      </c>
      <c r="L110" s="2561"/>
      <c r="M110" s="2564"/>
      <c r="N110" s="2567"/>
      <c r="O110" s="2570" t="s">
        <v>337</v>
      </c>
      <c r="P110" s="2561"/>
      <c r="Q110" s="2558"/>
      <c r="R110" s="2558"/>
      <c r="S110" s="2558"/>
      <c r="T110" s="2558"/>
      <c r="U110" s="2558"/>
      <c r="V110" s="2558"/>
      <c r="W110" s="2558"/>
      <c r="X110" s="2558"/>
      <c r="Y110" s="2564"/>
      <c r="Z110" s="2582" t="s">
        <v>1016</v>
      </c>
      <c r="AA110" s="267" t="s">
        <v>697</v>
      </c>
      <c r="AC110" s="2555" t="str">
        <f t="shared" ref="AC110" si="33">IF(ISERROR(VLOOKUP(C110,$AD$6:$AE$27,2,0))=TRUE,"",VLOOKUP(C110,$AD$6:$AE$27,2,0))</f>
        <v/>
      </c>
      <c r="AD110" s="263"/>
      <c r="AE110" s="263"/>
    </row>
    <row r="111" spans="1:31" s="88" customFormat="1">
      <c r="A111" s="2574"/>
      <c r="B111" s="2577"/>
      <c r="C111" s="2577"/>
      <c r="D111" s="2577"/>
      <c r="E111" s="268" t="s">
        <v>978</v>
      </c>
      <c r="F111" s="269"/>
      <c r="G111" s="2580"/>
      <c r="H111" s="2562"/>
      <c r="I111" s="2565"/>
      <c r="J111" s="2568"/>
      <c r="K111" s="2571"/>
      <c r="L111" s="2562"/>
      <c r="M111" s="2565"/>
      <c r="N111" s="2568"/>
      <c r="O111" s="2571"/>
      <c r="P111" s="2562"/>
      <c r="Q111" s="2559"/>
      <c r="R111" s="2559"/>
      <c r="S111" s="2559"/>
      <c r="T111" s="2559"/>
      <c r="U111" s="2559"/>
      <c r="V111" s="2559"/>
      <c r="W111" s="2559"/>
      <c r="X111" s="2559"/>
      <c r="Y111" s="2565"/>
      <c r="Z111" s="2583"/>
      <c r="AA111" s="344" t="s">
        <v>980</v>
      </c>
      <c r="AC111" s="2556"/>
      <c r="AD111" s="263"/>
      <c r="AE111" s="263"/>
    </row>
    <row r="112" spans="1:31" s="88" customFormat="1">
      <c r="A112" s="2575"/>
      <c r="B112" s="2578"/>
      <c r="C112" s="2578"/>
      <c r="D112" s="2578"/>
      <c r="E112" s="340" t="s">
        <v>994</v>
      </c>
      <c r="F112" s="339"/>
      <c r="G112" s="2581"/>
      <c r="H112" s="2563"/>
      <c r="I112" s="2566"/>
      <c r="J112" s="2569"/>
      <c r="K112" s="2572"/>
      <c r="L112" s="2563"/>
      <c r="M112" s="2566"/>
      <c r="N112" s="2569"/>
      <c r="O112" s="2572"/>
      <c r="P112" s="2563"/>
      <c r="Q112" s="2560"/>
      <c r="R112" s="2560"/>
      <c r="S112" s="2560"/>
      <c r="T112" s="2560"/>
      <c r="U112" s="2560"/>
      <c r="V112" s="2560"/>
      <c r="W112" s="2560"/>
      <c r="X112" s="2560"/>
      <c r="Y112" s="2566"/>
      <c r="Z112" s="2584"/>
      <c r="AA112" s="270" t="s">
        <v>995</v>
      </c>
      <c r="AC112" s="2557"/>
      <c r="AD112" s="263"/>
      <c r="AE112" s="263"/>
    </row>
    <row r="113" spans="1:31" s="88" customFormat="1">
      <c r="A113" s="2573">
        <v>37</v>
      </c>
      <c r="B113" s="2576"/>
      <c r="C113" s="2576"/>
      <c r="D113" s="2576"/>
      <c r="E113" s="265" t="s">
        <v>696</v>
      </c>
      <c r="F113" s="266"/>
      <c r="G113" s="2579"/>
      <c r="H113" s="2561"/>
      <c r="I113" s="2564"/>
      <c r="J113" s="2567"/>
      <c r="K113" s="2570" t="s">
        <v>337</v>
      </c>
      <c r="L113" s="2561"/>
      <c r="M113" s="2564"/>
      <c r="N113" s="2567"/>
      <c r="O113" s="2570" t="s">
        <v>337</v>
      </c>
      <c r="P113" s="2561"/>
      <c r="Q113" s="2558"/>
      <c r="R113" s="2558"/>
      <c r="S113" s="2558"/>
      <c r="T113" s="2558"/>
      <c r="U113" s="2558"/>
      <c r="V113" s="2558"/>
      <c r="W113" s="2558"/>
      <c r="X113" s="2558"/>
      <c r="Y113" s="2564"/>
      <c r="Z113" s="2582" t="s">
        <v>1016</v>
      </c>
      <c r="AA113" s="267" t="s">
        <v>697</v>
      </c>
      <c r="AC113" s="2555" t="str">
        <f t="shared" ref="AC113" si="34">IF(ISERROR(VLOOKUP(C113,$AD$6:$AE$27,2,0))=TRUE,"",VLOOKUP(C113,$AD$6:$AE$27,2,0))</f>
        <v/>
      </c>
      <c r="AD113" s="263"/>
      <c r="AE113" s="263"/>
    </row>
    <row r="114" spans="1:31" s="88" customFormat="1">
      <c r="A114" s="2574"/>
      <c r="B114" s="2577"/>
      <c r="C114" s="2577"/>
      <c r="D114" s="2577"/>
      <c r="E114" s="268" t="s">
        <v>978</v>
      </c>
      <c r="F114" s="269"/>
      <c r="G114" s="2580"/>
      <c r="H114" s="2562"/>
      <c r="I114" s="2565"/>
      <c r="J114" s="2568"/>
      <c r="K114" s="2571"/>
      <c r="L114" s="2562"/>
      <c r="M114" s="2565"/>
      <c r="N114" s="2568"/>
      <c r="O114" s="2571"/>
      <c r="P114" s="2562"/>
      <c r="Q114" s="2559"/>
      <c r="R114" s="2559"/>
      <c r="S114" s="2559"/>
      <c r="T114" s="2559"/>
      <c r="U114" s="2559"/>
      <c r="V114" s="2559"/>
      <c r="W114" s="2559"/>
      <c r="X114" s="2559"/>
      <c r="Y114" s="2565"/>
      <c r="Z114" s="2583"/>
      <c r="AA114" s="344" t="s">
        <v>980</v>
      </c>
      <c r="AC114" s="2556"/>
      <c r="AD114" s="263"/>
      <c r="AE114" s="263"/>
    </row>
    <row r="115" spans="1:31" s="88" customFormat="1">
      <c r="A115" s="2575"/>
      <c r="B115" s="2578"/>
      <c r="C115" s="2578"/>
      <c r="D115" s="2578"/>
      <c r="E115" s="340" t="s">
        <v>994</v>
      </c>
      <c r="F115" s="339"/>
      <c r="G115" s="2581"/>
      <c r="H115" s="2563"/>
      <c r="I115" s="2566"/>
      <c r="J115" s="2569"/>
      <c r="K115" s="2572"/>
      <c r="L115" s="2563"/>
      <c r="M115" s="2566"/>
      <c r="N115" s="2569"/>
      <c r="O115" s="2572"/>
      <c r="P115" s="2563"/>
      <c r="Q115" s="2560"/>
      <c r="R115" s="2560"/>
      <c r="S115" s="2560"/>
      <c r="T115" s="2560"/>
      <c r="U115" s="2560"/>
      <c r="V115" s="2560"/>
      <c r="W115" s="2560"/>
      <c r="X115" s="2560"/>
      <c r="Y115" s="2566"/>
      <c r="Z115" s="2584"/>
      <c r="AA115" s="270" t="s">
        <v>995</v>
      </c>
      <c r="AC115" s="2557"/>
      <c r="AD115" s="263"/>
      <c r="AE115" s="263"/>
    </row>
    <row r="116" spans="1:31" s="88" customFormat="1">
      <c r="A116" s="2573">
        <v>38</v>
      </c>
      <c r="B116" s="2576"/>
      <c r="C116" s="2576"/>
      <c r="D116" s="2576"/>
      <c r="E116" s="265" t="s">
        <v>696</v>
      </c>
      <c r="F116" s="266"/>
      <c r="G116" s="2579"/>
      <c r="H116" s="2561"/>
      <c r="I116" s="2564"/>
      <c r="J116" s="2567"/>
      <c r="K116" s="2570" t="s">
        <v>337</v>
      </c>
      <c r="L116" s="2561"/>
      <c r="M116" s="2564"/>
      <c r="N116" s="2567"/>
      <c r="O116" s="2570" t="s">
        <v>337</v>
      </c>
      <c r="P116" s="2561"/>
      <c r="Q116" s="2558"/>
      <c r="R116" s="2558"/>
      <c r="S116" s="2558"/>
      <c r="T116" s="2558"/>
      <c r="U116" s="2558"/>
      <c r="V116" s="2558"/>
      <c r="W116" s="2558"/>
      <c r="X116" s="2558"/>
      <c r="Y116" s="2564"/>
      <c r="Z116" s="2582" t="s">
        <v>1016</v>
      </c>
      <c r="AA116" s="267" t="s">
        <v>697</v>
      </c>
      <c r="AC116" s="2555" t="str">
        <f t="shared" ref="AC116" si="35">IF(ISERROR(VLOOKUP(C116,$AD$6:$AE$27,2,0))=TRUE,"",VLOOKUP(C116,$AD$6:$AE$27,2,0))</f>
        <v/>
      </c>
      <c r="AD116" s="263"/>
      <c r="AE116" s="263"/>
    </row>
    <row r="117" spans="1:31" s="88" customFormat="1">
      <c r="A117" s="2574"/>
      <c r="B117" s="2577"/>
      <c r="C117" s="2577"/>
      <c r="D117" s="2577"/>
      <c r="E117" s="268" t="s">
        <v>978</v>
      </c>
      <c r="F117" s="269"/>
      <c r="G117" s="2580"/>
      <c r="H117" s="2562"/>
      <c r="I117" s="2565"/>
      <c r="J117" s="2568"/>
      <c r="K117" s="2571"/>
      <c r="L117" s="2562"/>
      <c r="M117" s="2565"/>
      <c r="N117" s="2568"/>
      <c r="O117" s="2571"/>
      <c r="P117" s="2562"/>
      <c r="Q117" s="2559"/>
      <c r="R117" s="2559"/>
      <c r="S117" s="2559"/>
      <c r="T117" s="2559"/>
      <c r="U117" s="2559"/>
      <c r="V117" s="2559"/>
      <c r="W117" s="2559"/>
      <c r="X117" s="2559"/>
      <c r="Y117" s="2565"/>
      <c r="Z117" s="2583"/>
      <c r="AA117" s="344" t="s">
        <v>980</v>
      </c>
      <c r="AC117" s="2556"/>
      <c r="AD117" s="263"/>
      <c r="AE117" s="263"/>
    </row>
    <row r="118" spans="1:31" s="88" customFormat="1">
      <c r="A118" s="2575"/>
      <c r="B118" s="2578"/>
      <c r="C118" s="2578"/>
      <c r="D118" s="2578"/>
      <c r="E118" s="340" t="s">
        <v>994</v>
      </c>
      <c r="F118" s="339"/>
      <c r="G118" s="2581"/>
      <c r="H118" s="2563"/>
      <c r="I118" s="2566"/>
      <c r="J118" s="2569"/>
      <c r="K118" s="2572"/>
      <c r="L118" s="2563"/>
      <c r="M118" s="2566"/>
      <c r="N118" s="2569"/>
      <c r="O118" s="2572"/>
      <c r="P118" s="2563"/>
      <c r="Q118" s="2560"/>
      <c r="R118" s="2560"/>
      <c r="S118" s="2560"/>
      <c r="T118" s="2560"/>
      <c r="U118" s="2560"/>
      <c r="V118" s="2560"/>
      <c r="W118" s="2560"/>
      <c r="X118" s="2560"/>
      <c r="Y118" s="2566"/>
      <c r="Z118" s="2584"/>
      <c r="AA118" s="270" t="s">
        <v>995</v>
      </c>
      <c r="AC118" s="2557"/>
      <c r="AD118" s="263"/>
      <c r="AE118" s="263"/>
    </row>
    <row r="119" spans="1:31" s="88" customFormat="1">
      <c r="A119" s="2573">
        <v>39</v>
      </c>
      <c r="B119" s="2576"/>
      <c r="C119" s="2576"/>
      <c r="D119" s="2576"/>
      <c r="E119" s="265" t="s">
        <v>696</v>
      </c>
      <c r="F119" s="266"/>
      <c r="G119" s="2579"/>
      <c r="H119" s="2561"/>
      <c r="I119" s="2564"/>
      <c r="J119" s="2567"/>
      <c r="K119" s="2570" t="s">
        <v>337</v>
      </c>
      <c r="L119" s="2561"/>
      <c r="M119" s="2564"/>
      <c r="N119" s="2567"/>
      <c r="O119" s="2570" t="s">
        <v>337</v>
      </c>
      <c r="P119" s="2561"/>
      <c r="Q119" s="2558"/>
      <c r="R119" s="2558"/>
      <c r="S119" s="2558"/>
      <c r="T119" s="2558"/>
      <c r="U119" s="2558"/>
      <c r="V119" s="2558"/>
      <c r="W119" s="2558"/>
      <c r="X119" s="2558"/>
      <c r="Y119" s="2564"/>
      <c r="Z119" s="2582" t="s">
        <v>1016</v>
      </c>
      <c r="AA119" s="267" t="s">
        <v>697</v>
      </c>
      <c r="AC119" s="2555" t="str">
        <f t="shared" ref="AC119" si="36">IF(ISERROR(VLOOKUP(C119,$AD$6:$AE$27,2,0))=TRUE,"",VLOOKUP(C119,$AD$6:$AE$27,2,0))</f>
        <v/>
      </c>
      <c r="AD119" s="263"/>
      <c r="AE119" s="263"/>
    </row>
    <row r="120" spans="1:31" s="88" customFormat="1">
      <c r="A120" s="2574"/>
      <c r="B120" s="2577"/>
      <c r="C120" s="2577"/>
      <c r="D120" s="2577"/>
      <c r="E120" s="268" t="s">
        <v>978</v>
      </c>
      <c r="F120" s="269"/>
      <c r="G120" s="2580"/>
      <c r="H120" s="2562"/>
      <c r="I120" s="2565"/>
      <c r="J120" s="2568"/>
      <c r="K120" s="2571"/>
      <c r="L120" s="2562"/>
      <c r="M120" s="2565"/>
      <c r="N120" s="2568"/>
      <c r="O120" s="2571"/>
      <c r="P120" s="2562"/>
      <c r="Q120" s="2559"/>
      <c r="R120" s="2559"/>
      <c r="S120" s="2559"/>
      <c r="T120" s="2559"/>
      <c r="U120" s="2559"/>
      <c r="V120" s="2559"/>
      <c r="W120" s="2559"/>
      <c r="X120" s="2559"/>
      <c r="Y120" s="2565"/>
      <c r="Z120" s="2583"/>
      <c r="AA120" s="344" t="s">
        <v>980</v>
      </c>
      <c r="AC120" s="2556"/>
      <c r="AD120" s="263"/>
      <c r="AE120" s="263"/>
    </row>
    <row r="121" spans="1:31" s="88" customFormat="1">
      <c r="A121" s="2575"/>
      <c r="B121" s="2578"/>
      <c r="C121" s="2578"/>
      <c r="D121" s="2578"/>
      <c r="E121" s="340" t="s">
        <v>994</v>
      </c>
      <c r="F121" s="339"/>
      <c r="G121" s="2581"/>
      <c r="H121" s="2563"/>
      <c r="I121" s="2566"/>
      <c r="J121" s="2569"/>
      <c r="K121" s="2572"/>
      <c r="L121" s="2563"/>
      <c r="M121" s="2566"/>
      <c r="N121" s="2569"/>
      <c r="O121" s="2572"/>
      <c r="P121" s="2563"/>
      <c r="Q121" s="2560"/>
      <c r="R121" s="2560"/>
      <c r="S121" s="2560"/>
      <c r="T121" s="2560"/>
      <c r="U121" s="2560"/>
      <c r="V121" s="2560"/>
      <c r="W121" s="2560"/>
      <c r="X121" s="2560"/>
      <c r="Y121" s="2566"/>
      <c r="Z121" s="2584"/>
      <c r="AA121" s="270" t="s">
        <v>995</v>
      </c>
      <c r="AC121" s="2557"/>
      <c r="AD121" s="263"/>
      <c r="AE121" s="263"/>
    </row>
    <row r="122" spans="1:31" s="88" customFormat="1">
      <c r="A122" s="2573">
        <v>40</v>
      </c>
      <c r="B122" s="2576"/>
      <c r="C122" s="2576"/>
      <c r="D122" s="2576"/>
      <c r="E122" s="265" t="s">
        <v>696</v>
      </c>
      <c r="F122" s="266"/>
      <c r="G122" s="2579"/>
      <c r="H122" s="2561"/>
      <c r="I122" s="2564"/>
      <c r="J122" s="2567"/>
      <c r="K122" s="2570" t="s">
        <v>337</v>
      </c>
      <c r="L122" s="2561"/>
      <c r="M122" s="2564"/>
      <c r="N122" s="2567"/>
      <c r="O122" s="2570" t="s">
        <v>337</v>
      </c>
      <c r="P122" s="2561"/>
      <c r="Q122" s="2558"/>
      <c r="R122" s="2558"/>
      <c r="S122" s="2558"/>
      <c r="T122" s="2558"/>
      <c r="U122" s="2558"/>
      <c r="V122" s="2558"/>
      <c r="W122" s="2558"/>
      <c r="X122" s="2558"/>
      <c r="Y122" s="2564"/>
      <c r="Z122" s="2582" t="s">
        <v>1016</v>
      </c>
      <c r="AA122" s="267" t="s">
        <v>697</v>
      </c>
      <c r="AC122" s="2555" t="str">
        <f t="shared" ref="AC122" si="37">IF(ISERROR(VLOOKUP(C122,$AD$6:$AE$27,2,0))=TRUE,"",VLOOKUP(C122,$AD$6:$AE$27,2,0))</f>
        <v/>
      </c>
      <c r="AD122" s="263"/>
      <c r="AE122" s="263"/>
    </row>
    <row r="123" spans="1:31" s="88" customFormat="1">
      <c r="A123" s="2574"/>
      <c r="B123" s="2577"/>
      <c r="C123" s="2577"/>
      <c r="D123" s="2577"/>
      <c r="E123" s="268" t="s">
        <v>978</v>
      </c>
      <c r="F123" s="269"/>
      <c r="G123" s="2580"/>
      <c r="H123" s="2562"/>
      <c r="I123" s="2565"/>
      <c r="J123" s="2568"/>
      <c r="K123" s="2571"/>
      <c r="L123" s="2562"/>
      <c r="M123" s="2565"/>
      <c r="N123" s="2568"/>
      <c r="O123" s="2571"/>
      <c r="P123" s="2562"/>
      <c r="Q123" s="2559"/>
      <c r="R123" s="2559"/>
      <c r="S123" s="2559"/>
      <c r="T123" s="2559"/>
      <c r="U123" s="2559"/>
      <c r="V123" s="2559"/>
      <c r="W123" s="2559"/>
      <c r="X123" s="2559"/>
      <c r="Y123" s="2565"/>
      <c r="Z123" s="2583"/>
      <c r="AA123" s="344" t="s">
        <v>980</v>
      </c>
      <c r="AC123" s="2556"/>
      <c r="AD123" s="263"/>
      <c r="AE123" s="263"/>
    </row>
    <row r="124" spans="1:31" s="88" customFormat="1">
      <c r="A124" s="2575"/>
      <c r="B124" s="2578"/>
      <c r="C124" s="2578"/>
      <c r="D124" s="2578"/>
      <c r="E124" s="340" t="s">
        <v>994</v>
      </c>
      <c r="F124" s="339"/>
      <c r="G124" s="2581"/>
      <c r="H124" s="2563"/>
      <c r="I124" s="2566"/>
      <c r="J124" s="2569"/>
      <c r="K124" s="2572"/>
      <c r="L124" s="2563"/>
      <c r="M124" s="2566"/>
      <c r="N124" s="2569"/>
      <c r="O124" s="2572"/>
      <c r="P124" s="2563"/>
      <c r="Q124" s="2560"/>
      <c r="R124" s="2560"/>
      <c r="S124" s="2560"/>
      <c r="T124" s="2560"/>
      <c r="U124" s="2560"/>
      <c r="V124" s="2560"/>
      <c r="W124" s="2560"/>
      <c r="X124" s="2560"/>
      <c r="Y124" s="2566"/>
      <c r="Z124" s="2584"/>
      <c r="AA124" s="270" t="s">
        <v>995</v>
      </c>
      <c r="AC124" s="2557"/>
      <c r="AD124" s="263"/>
      <c r="AE124" s="263"/>
    </row>
    <row r="125" spans="1:31" s="88" customFormat="1">
      <c r="A125" s="2573">
        <v>41</v>
      </c>
      <c r="B125" s="2576"/>
      <c r="C125" s="2576"/>
      <c r="D125" s="2576"/>
      <c r="E125" s="265" t="s">
        <v>696</v>
      </c>
      <c r="F125" s="266"/>
      <c r="G125" s="2579"/>
      <c r="H125" s="2561"/>
      <c r="I125" s="2564"/>
      <c r="J125" s="2567"/>
      <c r="K125" s="2570" t="s">
        <v>337</v>
      </c>
      <c r="L125" s="2561"/>
      <c r="M125" s="2564"/>
      <c r="N125" s="2567"/>
      <c r="O125" s="2570" t="s">
        <v>337</v>
      </c>
      <c r="P125" s="2561"/>
      <c r="Q125" s="2558"/>
      <c r="R125" s="2558"/>
      <c r="S125" s="2558"/>
      <c r="T125" s="2558"/>
      <c r="U125" s="2558"/>
      <c r="V125" s="2558"/>
      <c r="W125" s="2558"/>
      <c r="X125" s="2558"/>
      <c r="Y125" s="2564"/>
      <c r="Z125" s="2582" t="s">
        <v>1016</v>
      </c>
      <c r="AA125" s="267" t="s">
        <v>697</v>
      </c>
      <c r="AC125" s="2555" t="str">
        <f t="shared" ref="AC125" si="38">IF(ISERROR(VLOOKUP(C125,$AD$6:$AE$27,2,0))=TRUE,"",VLOOKUP(C125,$AD$6:$AE$27,2,0))</f>
        <v/>
      </c>
      <c r="AD125" s="263"/>
      <c r="AE125" s="263"/>
    </row>
    <row r="126" spans="1:31" s="88" customFormat="1">
      <c r="A126" s="2574"/>
      <c r="B126" s="2577"/>
      <c r="C126" s="2577"/>
      <c r="D126" s="2577"/>
      <c r="E126" s="268" t="s">
        <v>978</v>
      </c>
      <c r="F126" s="269"/>
      <c r="G126" s="2580"/>
      <c r="H126" s="2562"/>
      <c r="I126" s="2565"/>
      <c r="J126" s="2568"/>
      <c r="K126" s="2571"/>
      <c r="L126" s="2562"/>
      <c r="M126" s="2565"/>
      <c r="N126" s="2568"/>
      <c r="O126" s="2571"/>
      <c r="P126" s="2562"/>
      <c r="Q126" s="2559"/>
      <c r="R126" s="2559"/>
      <c r="S126" s="2559"/>
      <c r="T126" s="2559"/>
      <c r="U126" s="2559"/>
      <c r="V126" s="2559"/>
      <c r="W126" s="2559"/>
      <c r="X126" s="2559"/>
      <c r="Y126" s="2565"/>
      <c r="Z126" s="2583"/>
      <c r="AA126" s="344" t="s">
        <v>980</v>
      </c>
      <c r="AC126" s="2556"/>
      <c r="AD126" s="263"/>
      <c r="AE126" s="263"/>
    </row>
    <row r="127" spans="1:31" s="88" customFormat="1">
      <c r="A127" s="2575"/>
      <c r="B127" s="2578"/>
      <c r="C127" s="2578"/>
      <c r="D127" s="2578"/>
      <c r="E127" s="340" t="s">
        <v>994</v>
      </c>
      <c r="F127" s="339"/>
      <c r="G127" s="2581"/>
      <c r="H127" s="2563"/>
      <c r="I127" s="2566"/>
      <c r="J127" s="2569"/>
      <c r="K127" s="2572"/>
      <c r="L127" s="2563"/>
      <c r="M127" s="2566"/>
      <c r="N127" s="2569"/>
      <c r="O127" s="2572"/>
      <c r="P127" s="2563"/>
      <c r="Q127" s="2560"/>
      <c r="R127" s="2560"/>
      <c r="S127" s="2560"/>
      <c r="T127" s="2560"/>
      <c r="U127" s="2560"/>
      <c r="V127" s="2560"/>
      <c r="W127" s="2560"/>
      <c r="X127" s="2560"/>
      <c r="Y127" s="2566"/>
      <c r="Z127" s="2584"/>
      <c r="AA127" s="270" t="s">
        <v>995</v>
      </c>
      <c r="AC127" s="2557"/>
      <c r="AD127" s="263"/>
      <c r="AE127" s="263"/>
    </row>
    <row r="128" spans="1:31" s="88" customFormat="1">
      <c r="A128" s="2573">
        <v>42</v>
      </c>
      <c r="B128" s="2576"/>
      <c r="C128" s="2576"/>
      <c r="D128" s="2576"/>
      <c r="E128" s="265" t="s">
        <v>696</v>
      </c>
      <c r="F128" s="266"/>
      <c r="G128" s="2579"/>
      <c r="H128" s="2561"/>
      <c r="I128" s="2564"/>
      <c r="J128" s="2567"/>
      <c r="K128" s="2570" t="s">
        <v>337</v>
      </c>
      <c r="L128" s="2561"/>
      <c r="M128" s="2564"/>
      <c r="N128" s="2567"/>
      <c r="O128" s="2570" t="s">
        <v>337</v>
      </c>
      <c r="P128" s="2561"/>
      <c r="Q128" s="2558"/>
      <c r="R128" s="2558"/>
      <c r="S128" s="2558"/>
      <c r="T128" s="2558"/>
      <c r="U128" s="2558"/>
      <c r="V128" s="2558"/>
      <c r="W128" s="2558"/>
      <c r="X128" s="2558"/>
      <c r="Y128" s="2564"/>
      <c r="Z128" s="2582" t="s">
        <v>1016</v>
      </c>
      <c r="AA128" s="267" t="s">
        <v>697</v>
      </c>
      <c r="AC128" s="2555" t="str">
        <f t="shared" ref="AC128" si="39">IF(ISERROR(VLOOKUP(C128,$AD$6:$AE$27,2,0))=TRUE,"",VLOOKUP(C128,$AD$6:$AE$27,2,0))</f>
        <v/>
      </c>
      <c r="AD128" s="263"/>
      <c r="AE128" s="263"/>
    </row>
    <row r="129" spans="1:31" s="88" customFormat="1">
      <c r="A129" s="2574"/>
      <c r="B129" s="2577"/>
      <c r="C129" s="2577"/>
      <c r="D129" s="2577"/>
      <c r="E129" s="268" t="s">
        <v>978</v>
      </c>
      <c r="F129" s="269"/>
      <c r="G129" s="2580"/>
      <c r="H129" s="2562"/>
      <c r="I129" s="2565"/>
      <c r="J129" s="2568"/>
      <c r="K129" s="2571"/>
      <c r="L129" s="2562"/>
      <c r="M129" s="2565"/>
      <c r="N129" s="2568"/>
      <c r="O129" s="2571"/>
      <c r="P129" s="2562"/>
      <c r="Q129" s="2559"/>
      <c r="R129" s="2559"/>
      <c r="S129" s="2559"/>
      <c r="T129" s="2559"/>
      <c r="U129" s="2559"/>
      <c r="V129" s="2559"/>
      <c r="W129" s="2559"/>
      <c r="X129" s="2559"/>
      <c r="Y129" s="2565"/>
      <c r="Z129" s="2583"/>
      <c r="AA129" s="344" t="s">
        <v>980</v>
      </c>
      <c r="AC129" s="2556"/>
      <c r="AD129" s="263"/>
      <c r="AE129" s="263"/>
    </row>
    <row r="130" spans="1:31" s="88" customFormat="1">
      <c r="A130" s="2575"/>
      <c r="B130" s="2578"/>
      <c r="C130" s="2578"/>
      <c r="D130" s="2578"/>
      <c r="E130" s="340" t="s">
        <v>994</v>
      </c>
      <c r="F130" s="339"/>
      <c r="G130" s="2581"/>
      <c r="H130" s="2563"/>
      <c r="I130" s="2566"/>
      <c r="J130" s="2569"/>
      <c r="K130" s="2572"/>
      <c r="L130" s="2563"/>
      <c r="M130" s="2566"/>
      <c r="N130" s="2569"/>
      <c r="O130" s="2572"/>
      <c r="P130" s="2563"/>
      <c r="Q130" s="2560"/>
      <c r="R130" s="2560"/>
      <c r="S130" s="2560"/>
      <c r="T130" s="2560"/>
      <c r="U130" s="2560"/>
      <c r="V130" s="2560"/>
      <c r="W130" s="2560"/>
      <c r="X130" s="2560"/>
      <c r="Y130" s="2566"/>
      <c r="Z130" s="2584"/>
      <c r="AA130" s="270" t="s">
        <v>995</v>
      </c>
      <c r="AC130" s="2557"/>
      <c r="AD130" s="263"/>
      <c r="AE130" s="263"/>
    </row>
    <row r="131" spans="1:31" s="88" customFormat="1">
      <c r="A131" s="2573">
        <v>43</v>
      </c>
      <c r="B131" s="2576"/>
      <c r="C131" s="2576"/>
      <c r="D131" s="2576"/>
      <c r="E131" s="265" t="s">
        <v>696</v>
      </c>
      <c r="F131" s="266"/>
      <c r="G131" s="2579"/>
      <c r="H131" s="2561"/>
      <c r="I131" s="2564"/>
      <c r="J131" s="2567"/>
      <c r="K131" s="2570" t="s">
        <v>337</v>
      </c>
      <c r="L131" s="2561"/>
      <c r="M131" s="2564"/>
      <c r="N131" s="2567"/>
      <c r="O131" s="2570" t="s">
        <v>337</v>
      </c>
      <c r="P131" s="2561"/>
      <c r="Q131" s="2558"/>
      <c r="R131" s="2558"/>
      <c r="S131" s="2558"/>
      <c r="T131" s="2558"/>
      <c r="U131" s="2558"/>
      <c r="V131" s="2558"/>
      <c r="W131" s="2558"/>
      <c r="X131" s="2558"/>
      <c r="Y131" s="2564"/>
      <c r="Z131" s="2582" t="s">
        <v>1016</v>
      </c>
      <c r="AA131" s="267" t="s">
        <v>697</v>
      </c>
      <c r="AC131" s="2555" t="str">
        <f t="shared" ref="AC131" si="40">IF(ISERROR(VLOOKUP(C131,$AD$6:$AE$27,2,0))=TRUE,"",VLOOKUP(C131,$AD$6:$AE$27,2,0))</f>
        <v/>
      </c>
      <c r="AD131" s="263"/>
      <c r="AE131" s="263"/>
    </row>
    <row r="132" spans="1:31" s="88" customFormat="1">
      <c r="A132" s="2574"/>
      <c r="B132" s="2577"/>
      <c r="C132" s="2577"/>
      <c r="D132" s="2577"/>
      <c r="E132" s="268" t="s">
        <v>978</v>
      </c>
      <c r="F132" s="269"/>
      <c r="G132" s="2580"/>
      <c r="H132" s="2562"/>
      <c r="I132" s="2565"/>
      <c r="J132" s="2568"/>
      <c r="K132" s="2571"/>
      <c r="L132" s="2562"/>
      <c r="M132" s="2565"/>
      <c r="N132" s="2568"/>
      <c r="O132" s="2571"/>
      <c r="P132" s="2562"/>
      <c r="Q132" s="2559"/>
      <c r="R132" s="2559"/>
      <c r="S132" s="2559"/>
      <c r="T132" s="2559"/>
      <c r="U132" s="2559"/>
      <c r="V132" s="2559"/>
      <c r="W132" s="2559"/>
      <c r="X132" s="2559"/>
      <c r="Y132" s="2565"/>
      <c r="Z132" s="2583"/>
      <c r="AA132" s="344" t="s">
        <v>980</v>
      </c>
      <c r="AC132" s="2556"/>
      <c r="AD132" s="263"/>
      <c r="AE132" s="263"/>
    </row>
    <row r="133" spans="1:31" s="88" customFormat="1">
      <c r="A133" s="2575"/>
      <c r="B133" s="2578"/>
      <c r="C133" s="2578"/>
      <c r="D133" s="2578"/>
      <c r="E133" s="340" t="s">
        <v>994</v>
      </c>
      <c r="F133" s="339"/>
      <c r="G133" s="2581"/>
      <c r="H133" s="2563"/>
      <c r="I133" s="2566"/>
      <c r="J133" s="2569"/>
      <c r="K133" s="2572"/>
      <c r="L133" s="2563"/>
      <c r="M133" s="2566"/>
      <c r="N133" s="2569"/>
      <c r="O133" s="2572"/>
      <c r="P133" s="2563"/>
      <c r="Q133" s="2560"/>
      <c r="R133" s="2560"/>
      <c r="S133" s="2560"/>
      <c r="T133" s="2560"/>
      <c r="U133" s="2560"/>
      <c r="V133" s="2560"/>
      <c r="W133" s="2560"/>
      <c r="X133" s="2560"/>
      <c r="Y133" s="2566"/>
      <c r="Z133" s="2584"/>
      <c r="AA133" s="270" t="s">
        <v>995</v>
      </c>
      <c r="AC133" s="2557"/>
      <c r="AD133" s="263"/>
      <c r="AE133" s="263"/>
    </row>
    <row r="134" spans="1:31" s="88" customFormat="1">
      <c r="A134" s="2573">
        <v>44</v>
      </c>
      <c r="B134" s="2576"/>
      <c r="C134" s="2576"/>
      <c r="D134" s="2576"/>
      <c r="E134" s="265" t="s">
        <v>696</v>
      </c>
      <c r="F134" s="266"/>
      <c r="G134" s="2579"/>
      <c r="H134" s="2561"/>
      <c r="I134" s="2564"/>
      <c r="J134" s="2567"/>
      <c r="K134" s="2570" t="s">
        <v>337</v>
      </c>
      <c r="L134" s="2561"/>
      <c r="M134" s="2564"/>
      <c r="N134" s="2567"/>
      <c r="O134" s="2570" t="s">
        <v>337</v>
      </c>
      <c r="P134" s="2561"/>
      <c r="Q134" s="2558"/>
      <c r="R134" s="2558"/>
      <c r="S134" s="2558"/>
      <c r="T134" s="2558"/>
      <c r="U134" s="2558"/>
      <c r="V134" s="2558"/>
      <c r="W134" s="2558"/>
      <c r="X134" s="2558"/>
      <c r="Y134" s="2564"/>
      <c r="Z134" s="2582" t="s">
        <v>1016</v>
      </c>
      <c r="AA134" s="267" t="s">
        <v>697</v>
      </c>
      <c r="AC134" s="2555" t="str">
        <f t="shared" ref="AC134" si="41">IF(ISERROR(VLOOKUP(C134,$AD$6:$AE$27,2,0))=TRUE,"",VLOOKUP(C134,$AD$6:$AE$27,2,0))</f>
        <v/>
      </c>
      <c r="AD134" s="263"/>
      <c r="AE134" s="263"/>
    </row>
    <row r="135" spans="1:31" s="88" customFormat="1">
      <c r="A135" s="2574"/>
      <c r="B135" s="2577"/>
      <c r="C135" s="2577"/>
      <c r="D135" s="2577"/>
      <c r="E135" s="268" t="s">
        <v>978</v>
      </c>
      <c r="F135" s="269"/>
      <c r="G135" s="2580"/>
      <c r="H135" s="2562"/>
      <c r="I135" s="2565"/>
      <c r="J135" s="2568"/>
      <c r="K135" s="2571"/>
      <c r="L135" s="2562"/>
      <c r="M135" s="2565"/>
      <c r="N135" s="2568"/>
      <c r="O135" s="2571"/>
      <c r="P135" s="2562"/>
      <c r="Q135" s="2559"/>
      <c r="R135" s="2559"/>
      <c r="S135" s="2559"/>
      <c r="T135" s="2559"/>
      <c r="U135" s="2559"/>
      <c r="V135" s="2559"/>
      <c r="W135" s="2559"/>
      <c r="X135" s="2559"/>
      <c r="Y135" s="2565"/>
      <c r="Z135" s="2583"/>
      <c r="AA135" s="344" t="s">
        <v>980</v>
      </c>
      <c r="AC135" s="2556"/>
      <c r="AD135" s="263"/>
      <c r="AE135" s="263"/>
    </row>
    <row r="136" spans="1:31" s="88" customFormat="1">
      <c r="A136" s="2575"/>
      <c r="B136" s="2578"/>
      <c r="C136" s="2578"/>
      <c r="D136" s="2578"/>
      <c r="E136" s="340" t="s">
        <v>994</v>
      </c>
      <c r="F136" s="339"/>
      <c r="G136" s="2581"/>
      <c r="H136" s="2563"/>
      <c r="I136" s="2566"/>
      <c r="J136" s="2569"/>
      <c r="K136" s="2572"/>
      <c r="L136" s="2563"/>
      <c r="M136" s="2566"/>
      <c r="N136" s="2569"/>
      <c r="O136" s="2572"/>
      <c r="P136" s="2563"/>
      <c r="Q136" s="2560"/>
      <c r="R136" s="2560"/>
      <c r="S136" s="2560"/>
      <c r="T136" s="2560"/>
      <c r="U136" s="2560"/>
      <c r="V136" s="2560"/>
      <c r="W136" s="2560"/>
      <c r="X136" s="2560"/>
      <c r="Y136" s="2566"/>
      <c r="Z136" s="2584"/>
      <c r="AA136" s="270" t="s">
        <v>995</v>
      </c>
      <c r="AC136" s="2557"/>
      <c r="AD136" s="263"/>
      <c r="AE136" s="263"/>
    </row>
    <row r="137" spans="1:31" s="88" customFormat="1">
      <c r="A137" s="2573">
        <v>45</v>
      </c>
      <c r="B137" s="2576"/>
      <c r="C137" s="2576"/>
      <c r="D137" s="2576"/>
      <c r="E137" s="265" t="s">
        <v>696</v>
      </c>
      <c r="F137" s="266"/>
      <c r="G137" s="2579"/>
      <c r="H137" s="2561"/>
      <c r="I137" s="2564"/>
      <c r="J137" s="2567"/>
      <c r="K137" s="2570" t="s">
        <v>337</v>
      </c>
      <c r="L137" s="2561"/>
      <c r="M137" s="2564"/>
      <c r="N137" s="2567"/>
      <c r="O137" s="2570" t="s">
        <v>337</v>
      </c>
      <c r="P137" s="2561"/>
      <c r="Q137" s="2558"/>
      <c r="R137" s="2558"/>
      <c r="S137" s="2558"/>
      <c r="T137" s="2558"/>
      <c r="U137" s="2558"/>
      <c r="V137" s="2558"/>
      <c r="W137" s="2558"/>
      <c r="X137" s="2558"/>
      <c r="Y137" s="2564"/>
      <c r="Z137" s="2582" t="s">
        <v>1016</v>
      </c>
      <c r="AA137" s="267" t="s">
        <v>697</v>
      </c>
      <c r="AC137" s="2555" t="str">
        <f t="shared" ref="AC137" si="42">IF(ISERROR(VLOOKUP(C137,$AD$6:$AE$27,2,0))=TRUE,"",VLOOKUP(C137,$AD$6:$AE$27,2,0))</f>
        <v/>
      </c>
      <c r="AD137" s="263"/>
      <c r="AE137" s="263"/>
    </row>
    <row r="138" spans="1:31" s="88" customFormat="1">
      <c r="A138" s="2574"/>
      <c r="B138" s="2577"/>
      <c r="C138" s="2577"/>
      <c r="D138" s="2577"/>
      <c r="E138" s="268" t="s">
        <v>978</v>
      </c>
      <c r="F138" s="269"/>
      <c r="G138" s="2580"/>
      <c r="H138" s="2562"/>
      <c r="I138" s="2565"/>
      <c r="J138" s="2568"/>
      <c r="K138" s="2571"/>
      <c r="L138" s="2562"/>
      <c r="M138" s="2565"/>
      <c r="N138" s="2568"/>
      <c r="O138" s="2571"/>
      <c r="P138" s="2562"/>
      <c r="Q138" s="2559"/>
      <c r="R138" s="2559"/>
      <c r="S138" s="2559"/>
      <c r="T138" s="2559"/>
      <c r="U138" s="2559"/>
      <c r="V138" s="2559"/>
      <c r="W138" s="2559"/>
      <c r="X138" s="2559"/>
      <c r="Y138" s="2565"/>
      <c r="Z138" s="2583"/>
      <c r="AA138" s="344" t="s">
        <v>980</v>
      </c>
      <c r="AC138" s="2556"/>
      <c r="AD138" s="263"/>
      <c r="AE138" s="263"/>
    </row>
    <row r="139" spans="1:31" s="88" customFormat="1">
      <c r="A139" s="2575"/>
      <c r="B139" s="2578"/>
      <c r="C139" s="2578"/>
      <c r="D139" s="2578"/>
      <c r="E139" s="340" t="s">
        <v>994</v>
      </c>
      <c r="F139" s="339"/>
      <c r="G139" s="2581"/>
      <c r="H139" s="2563"/>
      <c r="I139" s="2566"/>
      <c r="J139" s="2569"/>
      <c r="K139" s="2572"/>
      <c r="L139" s="2563"/>
      <c r="M139" s="2566"/>
      <c r="N139" s="2569"/>
      <c r="O139" s="2572"/>
      <c r="P139" s="2563"/>
      <c r="Q139" s="2560"/>
      <c r="R139" s="2560"/>
      <c r="S139" s="2560"/>
      <c r="T139" s="2560"/>
      <c r="U139" s="2560"/>
      <c r="V139" s="2560"/>
      <c r="W139" s="2560"/>
      <c r="X139" s="2560"/>
      <c r="Y139" s="2566"/>
      <c r="Z139" s="2584"/>
      <c r="AA139" s="270" t="s">
        <v>995</v>
      </c>
      <c r="AC139" s="2557"/>
      <c r="AD139" s="263"/>
      <c r="AE139" s="263"/>
    </row>
    <row r="140" spans="1:31" s="88" customFormat="1">
      <c r="A140" s="2573">
        <v>46</v>
      </c>
      <c r="B140" s="2576"/>
      <c r="C140" s="2576"/>
      <c r="D140" s="2576"/>
      <c r="E140" s="265" t="s">
        <v>696</v>
      </c>
      <c r="F140" s="266"/>
      <c r="G140" s="2579"/>
      <c r="H140" s="2561"/>
      <c r="I140" s="2564"/>
      <c r="J140" s="2567"/>
      <c r="K140" s="2570" t="s">
        <v>337</v>
      </c>
      <c r="L140" s="2561"/>
      <c r="M140" s="2564"/>
      <c r="N140" s="2567"/>
      <c r="O140" s="2570" t="s">
        <v>337</v>
      </c>
      <c r="P140" s="2561"/>
      <c r="Q140" s="2558"/>
      <c r="R140" s="2558"/>
      <c r="S140" s="2558"/>
      <c r="T140" s="2558"/>
      <c r="U140" s="2558"/>
      <c r="V140" s="2558"/>
      <c r="W140" s="2558"/>
      <c r="X140" s="2558"/>
      <c r="Y140" s="2564"/>
      <c r="Z140" s="2582" t="s">
        <v>1016</v>
      </c>
      <c r="AA140" s="267" t="s">
        <v>697</v>
      </c>
      <c r="AC140" s="2555" t="str">
        <f t="shared" ref="AC140" si="43">IF(ISERROR(VLOOKUP(C140,$AD$6:$AE$27,2,0))=TRUE,"",VLOOKUP(C140,$AD$6:$AE$27,2,0))</f>
        <v/>
      </c>
      <c r="AD140" s="263"/>
      <c r="AE140" s="263"/>
    </row>
    <row r="141" spans="1:31" s="88" customFormat="1">
      <c r="A141" s="2574"/>
      <c r="B141" s="2577"/>
      <c r="C141" s="2577"/>
      <c r="D141" s="2577"/>
      <c r="E141" s="268" t="s">
        <v>978</v>
      </c>
      <c r="F141" s="269"/>
      <c r="G141" s="2580"/>
      <c r="H141" s="2562"/>
      <c r="I141" s="2565"/>
      <c r="J141" s="2568"/>
      <c r="K141" s="2571"/>
      <c r="L141" s="2562"/>
      <c r="M141" s="2565"/>
      <c r="N141" s="2568"/>
      <c r="O141" s="2571"/>
      <c r="P141" s="2562"/>
      <c r="Q141" s="2559"/>
      <c r="R141" s="2559"/>
      <c r="S141" s="2559"/>
      <c r="T141" s="2559"/>
      <c r="U141" s="2559"/>
      <c r="V141" s="2559"/>
      <c r="W141" s="2559"/>
      <c r="X141" s="2559"/>
      <c r="Y141" s="2565"/>
      <c r="Z141" s="2583"/>
      <c r="AA141" s="344" t="s">
        <v>980</v>
      </c>
      <c r="AC141" s="2556"/>
      <c r="AD141" s="263"/>
      <c r="AE141" s="263"/>
    </row>
    <row r="142" spans="1:31" s="88" customFormat="1">
      <c r="A142" s="2575"/>
      <c r="B142" s="2578"/>
      <c r="C142" s="2578"/>
      <c r="D142" s="2578"/>
      <c r="E142" s="340" t="s">
        <v>994</v>
      </c>
      <c r="F142" s="339"/>
      <c r="G142" s="2581"/>
      <c r="H142" s="2563"/>
      <c r="I142" s="2566"/>
      <c r="J142" s="2569"/>
      <c r="K142" s="2572"/>
      <c r="L142" s="2563"/>
      <c r="M142" s="2566"/>
      <c r="N142" s="2569"/>
      <c r="O142" s="2572"/>
      <c r="P142" s="2563"/>
      <c r="Q142" s="2560"/>
      <c r="R142" s="2560"/>
      <c r="S142" s="2560"/>
      <c r="T142" s="2560"/>
      <c r="U142" s="2560"/>
      <c r="V142" s="2560"/>
      <c r="W142" s="2560"/>
      <c r="X142" s="2560"/>
      <c r="Y142" s="2566"/>
      <c r="Z142" s="2584"/>
      <c r="AA142" s="270" t="s">
        <v>995</v>
      </c>
      <c r="AC142" s="2557"/>
      <c r="AD142" s="263"/>
      <c r="AE142" s="263"/>
    </row>
    <row r="143" spans="1:31" s="88" customFormat="1">
      <c r="A143" s="2573">
        <v>47</v>
      </c>
      <c r="B143" s="2576"/>
      <c r="C143" s="2576"/>
      <c r="D143" s="2576"/>
      <c r="E143" s="265" t="s">
        <v>696</v>
      </c>
      <c r="F143" s="266"/>
      <c r="G143" s="2579"/>
      <c r="H143" s="2561"/>
      <c r="I143" s="2564"/>
      <c r="J143" s="2567"/>
      <c r="K143" s="2570" t="s">
        <v>337</v>
      </c>
      <c r="L143" s="2561"/>
      <c r="M143" s="2564"/>
      <c r="N143" s="2567"/>
      <c r="O143" s="2570" t="s">
        <v>337</v>
      </c>
      <c r="P143" s="2561"/>
      <c r="Q143" s="2558"/>
      <c r="R143" s="2558"/>
      <c r="S143" s="2558"/>
      <c r="T143" s="2558"/>
      <c r="U143" s="2558"/>
      <c r="V143" s="2558"/>
      <c r="W143" s="2558"/>
      <c r="X143" s="2558"/>
      <c r="Y143" s="2564"/>
      <c r="Z143" s="2582" t="s">
        <v>1016</v>
      </c>
      <c r="AA143" s="267" t="s">
        <v>697</v>
      </c>
      <c r="AC143" s="2555" t="str">
        <f t="shared" ref="AC143" si="44">IF(ISERROR(VLOOKUP(C143,$AD$6:$AE$27,2,0))=TRUE,"",VLOOKUP(C143,$AD$6:$AE$27,2,0))</f>
        <v/>
      </c>
      <c r="AD143" s="263"/>
      <c r="AE143" s="263"/>
    </row>
    <row r="144" spans="1:31" s="88" customFormat="1">
      <c r="A144" s="2574"/>
      <c r="B144" s="2577"/>
      <c r="C144" s="2577"/>
      <c r="D144" s="2577"/>
      <c r="E144" s="268" t="s">
        <v>978</v>
      </c>
      <c r="F144" s="269"/>
      <c r="G144" s="2580"/>
      <c r="H144" s="2562"/>
      <c r="I144" s="2565"/>
      <c r="J144" s="2568"/>
      <c r="K144" s="2571"/>
      <c r="L144" s="2562"/>
      <c r="M144" s="2565"/>
      <c r="N144" s="2568"/>
      <c r="O144" s="2571"/>
      <c r="P144" s="2562"/>
      <c r="Q144" s="2559"/>
      <c r="R144" s="2559"/>
      <c r="S144" s="2559"/>
      <c r="T144" s="2559"/>
      <c r="U144" s="2559"/>
      <c r="V144" s="2559"/>
      <c r="W144" s="2559"/>
      <c r="X144" s="2559"/>
      <c r="Y144" s="2565"/>
      <c r="Z144" s="2583"/>
      <c r="AA144" s="344" t="s">
        <v>980</v>
      </c>
      <c r="AC144" s="2556"/>
      <c r="AD144" s="263"/>
      <c r="AE144" s="263"/>
    </row>
    <row r="145" spans="1:31" s="88" customFormat="1">
      <c r="A145" s="2575"/>
      <c r="B145" s="2578"/>
      <c r="C145" s="2578"/>
      <c r="D145" s="2578"/>
      <c r="E145" s="340" t="s">
        <v>994</v>
      </c>
      <c r="F145" s="339"/>
      <c r="G145" s="2581"/>
      <c r="H145" s="2563"/>
      <c r="I145" s="2566"/>
      <c r="J145" s="2569"/>
      <c r="K145" s="2572"/>
      <c r="L145" s="2563"/>
      <c r="M145" s="2566"/>
      <c r="N145" s="2569"/>
      <c r="O145" s="2572"/>
      <c r="P145" s="2563"/>
      <c r="Q145" s="2560"/>
      <c r="R145" s="2560"/>
      <c r="S145" s="2560"/>
      <c r="T145" s="2560"/>
      <c r="U145" s="2560"/>
      <c r="V145" s="2560"/>
      <c r="W145" s="2560"/>
      <c r="X145" s="2560"/>
      <c r="Y145" s="2566"/>
      <c r="Z145" s="2584"/>
      <c r="AA145" s="270" t="s">
        <v>995</v>
      </c>
      <c r="AC145" s="2557"/>
      <c r="AD145" s="263"/>
      <c r="AE145" s="263"/>
    </row>
    <row r="146" spans="1:31" s="88" customFormat="1">
      <c r="A146" s="2573">
        <v>48</v>
      </c>
      <c r="B146" s="2576"/>
      <c r="C146" s="2576"/>
      <c r="D146" s="2576"/>
      <c r="E146" s="265" t="s">
        <v>696</v>
      </c>
      <c r="F146" s="266"/>
      <c r="G146" s="2579"/>
      <c r="H146" s="2561"/>
      <c r="I146" s="2564"/>
      <c r="J146" s="2567"/>
      <c r="K146" s="2570" t="s">
        <v>337</v>
      </c>
      <c r="L146" s="2561"/>
      <c r="M146" s="2564"/>
      <c r="N146" s="2567"/>
      <c r="O146" s="2570" t="s">
        <v>337</v>
      </c>
      <c r="P146" s="2561"/>
      <c r="Q146" s="2558"/>
      <c r="R146" s="2558"/>
      <c r="S146" s="2558"/>
      <c r="T146" s="2558"/>
      <c r="U146" s="2558"/>
      <c r="V146" s="2558"/>
      <c r="W146" s="2558"/>
      <c r="X146" s="2558"/>
      <c r="Y146" s="2564"/>
      <c r="Z146" s="2582" t="s">
        <v>1016</v>
      </c>
      <c r="AA146" s="267" t="s">
        <v>697</v>
      </c>
      <c r="AC146" s="2555" t="str">
        <f t="shared" ref="AC146" si="45">IF(ISERROR(VLOOKUP(C146,$AD$6:$AE$27,2,0))=TRUE,"",VLOOKUP(C146,$AD$6:$AE$27,2,0))</f>
        <v/>
      </c>
      <c r="AD146" s="263"/>
      <c r="AE146" s="263"/>
    </row>
    <row r="147" spans="1:31" s="88" customFormat="1">
      <c r="A147" s="2574"/>
      <c r="B147" s="2577"/>
      <c r="C147" s="2577"/>
      <c r="D147" s="2577"/>
      <c r="E147" s="268" t="s">
        <v>978</v>
      </c>
      <c r="F147" s="269"/>
      <c r="G147" s="2580"/>
      <c r="H147" s="2562"/>
      <c r="I147" s="2565"/>
      <c r="J147" s="2568"/>
      <c r="K147" s="2571"/>
      <c r="L147" s="2562"/>
      <c r="M147" s="2565"/>
      <c r="N147" s="2568"/>
      <c r="O147" s="2571"/>
      <c r="P147" s="2562"/>
      <c r="Q147" s="2559"/>
      <c r="R147" s="2559"/>
      <c r="S147" s="2559"/>
      <c r="T147" s="2559"/>
      <c r="U147" s="2559"/>
      <c r="V147" s="2559"/>
      <c r="W147" s="2559"/>
      <c r="X147" s="2559"/>
      <c r="Y147" s="2565"/>
      <c r="Z147" s="2583"/>
      <c r="AA147" s="344" t="s">
        <v>980</v>
      </c>
      <c r="AC147" s="2556"/>
      <c r="AD147" s="263"/>
      <c r="AE147" s="263"/>
    </row>
    <row r="148" spans="1:31" s="88" customFormat="1">
      <c r="A148" s="2575"/>
      <c r="B148" s="2578"/>
      <c r="C148" s="2578"/>
      <c r="D148" s="2578"/>
      <c r="E148" s="340" t="s">
        <v>994</v>
      </c>
      <c r="F148" s="339"/>
      <c r="G148" s="2581"/>
      <c r="H148" s="2563"/>
      <c r="I148" s="2566"/>
      <c r="J148" s="2569"/>
      <c r="K148" s="2572"/>
      <c r="L148" s="2563"/>
      <c r="M148" s="2566"/>
      <c r="N148" s="2569"/>
      <c r="O148" s="2572"/>
      <c r="P148" s="2563"/>
      <c r="Q148" s="2560"/>
      <c r="R148" s="2560"/>
      <c r="S148" s="2560"/>
      <c r="T148" s="2560"/>
      <c r="U148" s="2560"/>
      <c r="V148" s="2560"/>
      <c r="W148" s="2560"/>
      <c r="X148" s="2560"/>
      <c r="Y148" s="2566"/>
      <c r="Z148" s="2584"/>
      <c r="AA148" s="270" t="s">
        <v>995</v>
      </c>
      <c r="AC148" s="2557"/>
      <c r="AD148" s="263"/>
      <c r="AE148" s="263"/>
    </row>
    <row r="149" spans="1:31" s="88" customFormat="1">
      <c r="A149" s="2573">
        <v>49</v>
      </c>
      <c r="B149" s="2576"/>
      <c r="C149" s="2576"/>
      <c r="D149" s="2576"/>
      <c r="E149" s="265" t="s">
        <v>696</v>
      </c>
      <c r="F149" s="266"/>
      <c r="G149" s="2579"/>
      <c r="H149" s="2561"/>
      <c r="I149" s="2564"/>
      <c r="J149" s="2567"/>
      <c r="K149" s="2570" t="s">
        <v>337</v>
      </c>
      <c r="L149" s="2561"/>
      <c r="M149" s="2564"/>
      <c r="N149" s="2567"/>
      <c r="O149" s="2570" t="s">
        <v>337</v>
      </c>
      <c r="P149" s="2561"/>
      <c r="Q149" s="2558"/>
      <c r="R149" s="2558"/>
      <c r="S149" s="2558"/>
      <c r="T149" s="2558"/>
      <c r="U149" s="2558"/>
      <c r="V149" s="2558"/>
      <c r="W149" s="2558"/>
      <c r="X149" s="2558"/>
      <c r="Y149" s="2564"/>
      <c r="Z149" s="2582" t="s">
        <v>1016</v>
      </c>
      <c r="AA149" s="267" t="s">
        <v>697</v>
      </c>
      <c r="AC149" s="2555" t="str">
        <f t="shared" ref="AC149" si="46">IF(ISERROR(VLOOKUP(C149,$AD$6:$AE$27,2,0))=TRUE,"",VLOOKUP(C149,$AD$6:$AE$27,2,0))</f>
        <v/>
      </c>
      <c r="AD149" s="263"/>
      <c r="AE149" s="263"/>
    </row>
    <row r="150" spans="1:31" s="88" customFormat="1">
      <c r="A150" s="2574"/>
      <c r="B150" s="2577"/>
      <c r="C150" s="2577"/>
      <c r="D150" s="2577"/>
      <c r="E150" s="268" t="s">
        <v>978</v>
      </c>
      <c r="F150" s="269"/>
      <c r="G150" s="2580"/>
      <c r="H150" s="2562"/>
      <c r="I150" s="2565"/>
      <c r="J150" s="2568"/>
      <c r="K150" s="2571"/>
      <c r="L150" s="2562"/>
      <c r="M150" s="2565"/>
      <c r="N150" s="2568"/>
      <c r="O150" s="2571"/>
      <c r="P150" s="2562"/>
      <c r="Q150" s="2559"/>
      <c r="R150" s="2559"/>
      <c r="S150" s="2559"/>
      <c r="T150" s="2559"/>
      <c r="U150" s="2559"/>
      <c r="V150" s="2559"/>
      <c r="W150" s="2559"/>
      <c r="X150" s="2559"/>
      <c r="Y150" s="2565"/>
      <c r="Z150" s="2583"/>
      <c r="AA150" s="344" t="s">
        <v>980</v>
      </c>
      <c r="AC150" s="2556"/>
      <c r="AD150" s="263"/>
      <c r="AE150" s="263"/>
    </row>
    <row r="151" spans="1:31" s="88" customFormat="1">
      <c r="A151" s="2575"/>
      <c r="B151" s="2578"/>
      <c r="C151" s="2578"/>
      <c r="D151" s="2578"/>
      <c r="E151" s="340" t="s">
        <v>994</v>
      </c>
      <c r="F151" s="339"/>
      <c r="G151" s="2581"/>
      <c r="H151" s="2563"/>
      <c r="I151" s="2566"/>
      <c r="J151" s="2569"/>
      <c r="K151" s="2572"/>
      <c r="L151" s="2563"/>
      <c r="M151" s="2566"/>
      <c r="N151" s="2569"/>
      <c r="O151" s="2572"/>
      <c r="P151" s="2563"/>
      <c r="Q151" s="2560"/>
      <c r="R151" s="2560"/>
      <c r="S151" s="2560"/>
      <c r="T151" s="2560"/>
      <c r="U151" s="2560"/>
      <c r="V151" s="2560"/>
      <c r="W151" s="2560"/>
      <c r="X151" s="2560"/>
      <c r="Y151" s="2566"/>
      <c r="Z151" s="2584"/>
      <c r="AA151" s="270" t="s">
        <v>995</v>
      </c>
      <c r="AC151" s="2557"/>
      <c r="AD151" s="263"/>
      <c r="AE151" s="263"/>
    </row>
    <row r="152" spans="1:31" s="88" customFormat="1">
      <c r="A152" s="2573">
        <v>50</v>
      </c>
      <c r="B152" s="2576"/>
      <c r="C152" s="2576"/>
      <c r="D152" s="2576"/>
      <c r="E152" s="265" t="s">
        <v>696</v>
      </c>
      <c r="F152" s="266"/>
      <c r="G152" s="2579"/>
      <c r="H152" s="2561"/>
      <c r="I152" s="2564"/>
      <c r="J152" s="2567"/>
      <c r="K152" s="2570" t="s">
        <v>337</v>
      </c>
      <c r="L152" s="2561"/>
      <c r="M152" s="2564"/>
      <c r="N152" s="2567"/>
      <c r="O152" s="2570" t="s">
        <v>337</v>
      </c>
      <c r="P152" s="2561"/>
      <c r="Q152" s="2558"/>
      <c r="R152" s="2558"/>
      <c r="S152" s="2558"/>
      <c r="T152" s="2558"/>
      <c r="U152" s="2558"/>
      <c r="V152" s="2558"/>
      <c r="W152" s="2558"/>
      <c r="X152" s="2558"/>
      <c r="Y152" s="2564"/>
      <c r="Z152" s="2582" t="s">
        <v>1016</v>
      </c>
      <c r="AA152" s="267" t="s">
        <v>697</v>
      </c>
      <c r="AC152" s="2555" t="str">
        <f t="shared" ref="AC152" si="47">IF(ISERROR(VLOOKUP(C152,$AD$6:$AE$27,2,0))=TRUE,"",VLOOKUP(C152,$AD$6:$AE$27,2,0))</f>
        <v/>
      </c>
      <c r="AD152" s="263"/>
      <c r="AE152" s="263"/>
    </row>
    <row r="153" spans="1:31" s="88" customFormat="1">
      <c r="A153" s="2574"/>
      <c r="B153" s="2577"/>
      <c r="C153" s="2577"/>
      <c r="D153" s="2577"/>
      <c r="E153" s="268" t="s">
        <v>978</v>
      </c>
      <c r="F153" s="269"/>
      <c r="G153" s="2580"/>
      <c r="H153" s="2562"/>
      <c r="I153" s="2565"/>
      <c r="J153" s="2568"/>
      <c r="K153" s="2571"/>
      <c r="L153" s="2562"/>
      <c r="M153" s="2565"/>
      <c r="N153" s="2568"/>
      <c r="O153" s="2571"/>
      <c r="P153" s="2562"/>
      <c r="Q153" s="2559"/>
      <c r="R153" s="2559"/>
      <c r="S153" s="2559"/>
      <c r="T153" s="2559"/>
      <c r="U153" s="2559"/>
      <c r="V153" s="2559"/>
      <c r="W153" s="2559"/>
      <c r="X153" s="2559"/>
      <c r="Y153" s="2565"/>
      <c r="Z153" s="2583"/>
      <c r="AA153" s="344" t="s">
        <v>980</v>
      </c>
      <c r="AC153" s="2556"/>
      <c r="AD153" s="263"/>
      <c r="AE153" s="263"/>
    </row>
    <row r="154" spans="1:31" s="88" customFormat="1">
      <c r="A154" s="2575"/>
      <c r="B154" s="2578"/>
      <c r="C154" s="2578"/>
      <c r="D154" s="2578"/>
      <c r="E154" s="340" t="s">
        <v>994</v>
      </c>
      <c r="F154" s="339"/>
      <c r="G154" s="2581"/>
      <c r="H154" s="2563"/>
      <c r="I154" s="2566"/>
      <c r="J154" s="2569"/>
      <c r="K154" s="2572"/>
      <c r="L154" s="2563"/>
      <c r="M154" s="2566"/>
      <c r="N154" s="2569"/>
      <c r="O154" s="2572"/>
      <c r="P154" s="2563"/>
      <c r="Q154" s="2560"/>
      <c r="R154" s="2560"/>
      <c r="S154" s="2560"/>
      <c r="T154" s="2560"/>
      <c r="U154" s="2560"/>
      <c r="V154" s="2560"/>
      <c r="W154" s="2560"/>
      <c r="X154" s="2560"/>
      <c r="Y154" s="2566"/>
      <c r="Z154" s="2584"/>
      <c r="AA154" s="270" t="s">
        <v>995</v>
      </c>
      <c r="AC154" s="2557"/>
      <c r="AD154" s="263"/>
      <c r="AE154" s="263"/>
    </row>
    <row r="155" spans="1:31" s="88" customFormat="1">
      <c r="A155" s="2573">
        <v>51</v>
      </c>
      <c r="B155" s="2576"/>
      <c r="C155" s="2576"/>
      <c r="D155" s="2576"/>
      <c r="E155" s="265" t="s">
        <v>696</v>
      </c>
      <c r="F155" s="266"/>
      <c r="G155" s="2579"/>
      <c r="H155" s="2561"/>
      <c r="I155" s="2564"/>
      <c r="J155" s="2567"/>
      <c r="K155" s="2570" t="s">
        <v>337</v>
      </c>
      <c r="L155" s="2561"/>
      <c r="M155" s="2564"/>
      <c r="N155" s="2567"/>
      <c r="O155" s="2570" t="s">
        <v>337</v>
      </c>
      <c r="P155" s="2561"/>
      <c r="Q155" s="2558"/>
      <c r="R155" s="2558"/>
      <c r="S155" s="2558"/>
      <c r="T155" s="2558"/>
      <c r="U155" s="2558"/>
      <c r="V155" s="2558"/>
      <c r="W155" s="2558"/>
      <c r="X155" s="2558"/>
      <c r="Y155" s="2564"/>
      <c r="Z155" s="2582" t="s">
        <v>1016</v>
      </c>
      <c r="AA155" s="267" t="s">
        <v>697</v>
      </c>
      <c r="AC155" s="2555" t="str">
        <f t="shared" ref="AC155" si="48">IF(ISERROR(VLOOKUP(C155,$AD$6:$AE$27,2,0))=TRUE,"",VLOOKUP(C155,$AD$6:$AE$27,2,0))</f>
        <v/>
      </c>
      <c r="AD155" s="263"/>
      <c r="AE155" s="263"/>
    </row>
    <row r="156" spans="1:31" s="88" customFormat="1">
      <c r="A156" s="2574"/>
      <c r="B156" s="2577"/>
      <c r="C156" s="2577"/>
      <c r="D156" s="2577"/>
      <c r="E156" s="268" t="s">
        <v>978</v>
      </c>
      <c r="F156" s="269"/>
      <c r="G156" s="2580"/>
      <c r="H156" s="2562"/>
      <c r="I156" s="2565"/>
      <c r="J156" s="2568"/>
      <c r="K156" s="2571"/>
      <c r="L156" s="2562"/>
      <c r="M156" s="2565"/>
      <c r="N156" s="2568"/>
      <c r="O156" s="2571"/>
      <c r="P156" s="2562"/>
      <c r="Q156" s="2559"/>
      <c r="R156" s="2559"/>
      <c r="S156" s="2559"/>
      <c r="T156" s="2559"/>
      <c r="U156" s="2559"/>
      <c r="V156" s="2559"/>
      <c r="W156" s="2559"/>
      <c r="X156" s="2559"/>
      <c r="Y156" s="2565"/>
      <c r="Z156" s="2583"/>
      <c r="AA156" s="344" t="s">
        <v>980</v>
      </c>
      <c r="AC156" s="2556"/>
      <c r="AD156" s="263"/>
      <c r="AE156" s="263"/>
    </row>
    <row r="157" spans="1:31" s="88" customFormat="1">
      <c r="A157" s="2575"/>
      <c r="B157" s="2578"/>
      <c r="C157" s="2578"/>
      <c r="D157" s="2578"/>
      <c r="E157" s="340" t="s">
        <v>994</v>
      </c>
      <c r="F157" s="339"/>
      <c r="G157" s="2581"/>
      <c r="H157" s="2563"/>
      <c r="I157" s="2566"/>
      <c r="J157" s="2569"/>
      <c r="K157" s="2572"/>
      <c r="L157" s="2563"/>
      <c r="M157" s="2566"/>
      <c r="N157" s="2569"/>
      <c r="O157" s="2572"/>
      <c r="P157" s="2563"/>
      <c r="Q157" s="2560"/>
      <c r="R157" s="2560"/>
      <c r="S157" s="2560"/>
      <c r="T157" s="2560"/>
      <c r="U157" s="2560"/>
      <c r="V157" s="2560"/>
      <c r="W157" s="2560"/>
      <c r="X157" s="2560"/>
      <c r="Y157" s="2566"/>
      <c r="Z157" s="2584"/>
      <c r="AA157" s="270" t="s">
        <v>995</v>
      </c>
      <c r="AC157" s="2557"/>
      <c r="AD157" s="263"/>
      <c r="AE157" s="263"/>
    </row>
    <row r="158" spans="1:31" s="88" customFormat="1">
      <c r="A158" s="2573">
        <v>52</v>
      </c>
      <c r="B158" s="2576"/>
      <c r="C158" s="2576"/>
      <c r="D158" s="2576"/>
      <c r="E158" s="265" t="s">
        <v>696</v>
      </c>
      <c r="F158" s="266"/>
      <c r="G158" s="2579"/>
      <c r="H158" s="2561"/>
      <c r="I158" s="2564"/>
      <c r="J158" s="2567"/>
      <c r="K158" s="2570" t="s">
        <v>337</v>
      </c>
      <c r="L158" s="2561"/>
      <c r="M158" s="2564"/>
      <c r="N158" s="2567"/>
      <c r="O158" s="2570" t="s">
        <v>337</v>
      </c>
      <c r="P158" s="2561"/>
      <c r="Q158" s="2558"/>
      <c r="R158" s="2558"/>
      <c r="S158" s="2558"/>
      <c r="T158" s="2558"/>
      <c r="U158" s="2558"/>
      <c r="V158" s="2558"/>
      <c r="W158" s="2558"/>
      <c r="X158" s="2558"/>
      <c r="Y158" s="2564"/>
      <c r="Z158" s="2582" t="s">
        <v>1016</v>
      </c>
      <c r="AA158" s="267" t="s">
        <v>697</v>
      </c>
      <c r="AC158" s="2555" t="str">
        <f t="shared" ref="AC158" si="49">IF(ISERROR(VLOOKUP(C158,$AD$6:$AE$27,2,0))=TRUE,"",VLOOKUP(C158,$AD$6:$AE$27,2,0))</f>
        <v/>
      </c>
      <c r="AD158" s="263"/>
      <c r="AE158" s="263"/>
    </row>
    <row r="159" spans="1:31" s="88" customFormat="1">
      <c r="A159" s="2574"/>
      <c r="B159" s="2577"/>
      <c r="C159" s="2577"/>
      <c r="D159" s="2577"/>
      <c r="E159" s="268" t="s">
        <v>978</v>
      </c>
      <c r="F159" s="269"/>
      <c r="G159" s="2580"/>
      <c r="H159" s="2562"/>
      <c r="I159" s="2565"/>
      <c r="J159" s="2568"/>
      <c r="K159" s="2571"/>
      <c r="L159" s="2562"/>
      <c r="M159" s="2565"/>
      <c r="N159" s="2568"/>
      <c r="O159" s="2571"/>
      <c r="P159" s="2562"/>
      <c r="Q159" s="2559"/>
      <c r="R159" s="2559"/>
      <c r="S159" s="2559"/>
      <c r="T159" s="2559"/>
      <c r="U159" s="2559"/>
      <c r="V159" s="2559"/>
      <c r="W159" s="2559"/>
      <c r="X159" s="2559"/>
      <c r="Y159" s="2565"/>
      <c r="Z159" s="2583"/>
      <c r="AA159" s="344" t="s">
        <v>980</v>
      </c>
      <c r="AC159" s="2556"/>
      <c r="AD159" s="263"/>
      <c r="AE159" s="263"/>
    </row>
    <row r="160" spans="1:31" s="88" customFormat="1">
      <c r="A160" s="2575"/>
      <c r="B160" s="2578"/>
      <c r="C160" s="2578"/>
      <c r="D160" s="2578"/>
      <c r="E160" s="340" t="s">
        <v>994</v>
      </c>
      <c r="F160" s="339"/>
      <c r="G160" s="2581"/>
      <c r="H160" s="2563"/>
      <c r="I160" s="2566"/>
      <c r="J160" s="2569"/>
      <c r="K160" s="2572"/>
      <c r="L160" s="2563"/>
      <c r="M160" s="2566"/>
      <c r="N160" s="2569"/>
      <c r="O160" s="2572"/>
      <c r="P160" s="2563"/>
      <c r="Q160" s="2560"/>
      <c r="R160" s="2560"/>
      <c r="S160" s="2560"/>
      <c r="T160" s="2560"/>
      <c r="U160" s="2560"/>
      <c r="V160" s="2560"/>
      <c r="W160" s="2560"/>
      <c r="X160" s="2560"/>
      <c r="Y160" s="2566"/>
      <c r="Z160" s="2584"/>
      <c r="AA160" s="270" t="s">
        <v>995</v>
      </c>
      <c r="AC160" s="2557"/>
      <c r="AD160" s="263"/>
      <c r="AE160" s="263"/>
    </row>
    <row r="161" spans="1:31" s="88" customFormat="1">
      <c r="A161" s="2573">
        <v>53</v>
      </c>
      <c r="B161" s="2576"/>
      <c r="C161" s="2576"/>
      <c r="D161" s="2576"/>
      <c r="E161" s="265" t="s">
        <v>696</v>
      </c>
      <c r="F161" s="266"/>
      <c r="G161" s="2579"/>
      <c r="H161" s="2561"/>
      <c r="I161" s="2564"/>
      <c r="J161" s="2567"/>
      <c r="K161" s="2570" t="s">
        <v>337</v>
      </c>
      <c r="L161" s="2561"/>
      <c r="M161" s="2564"/>
      <c r="N161" s="2567"/>
      <c r="O161" s="2570" t="s">
        <v>337</v>
      </c>
      <c r="P161" s="2561"/>
      <c r="Q161" s="2558"/>
      <c r="R161" s="2558"/>
      <c r="S161" s="2558"/>
      <c r="T161" s="2558"/>
      <c r="U161" s="2558"/>
      <c r="V161" s="2558"/>
      <c r="W161" s="2558"/>
      <c r="X161" s="2558"/>
      <c r="Y161" s="2564"/>
      <c r="Z161" s="2582" t="s">
        <v>1016</v>
      </c>
      <c r="AA161" s="267" t="s">
        <v>697</v>
      </c>
      <c r="AC161" s="2555" t="str">
        <f t="shared" ref="AC161" si="50">IF(ISERROR(VLOOKUP(C161,$AD$6:$AE$27,2,0))=TRUE,"",VLOOKUP(C161,$AD$6:$AE$27,2,0))</f>
        <v/>
      </c>
      <c r="AD161" s="263"/>
      <c r="AE161" s="263"/>
    </row>
    <row r="162" spans="1:31" s="88" customFormat="1">
      <c r="A162" s="2574"/>
      <c r="B162" s="2577"/>
      <c r="C162" s="2577"/>
      <c r="D162" s="2577"/>
      <c r="E162" s="268" t="s">
        <v>978</v>
      </c>
      <c r="F162" s="269"/>
      <c r="G162" s="2580"/>
      <c r="H162" s="2562"/>
      <c r="I162" s="2565"/>
      <c r="J162" s="2568"/>
      <c r="K162" s="2571"/>
      <c r="L162" s="2562"/>
      <c r="M162" s="2565"/>
      <c r="N162" s="2568"/>
      <c r="O162" s="2571"/>
      <c r="P162" s="2562"/>
      <c r="Q162" s="2559"/>
      <c r="R162" s="2559"/>
      <c r="S162" s="2559"/>
      <c r="T162" s="2559"/>
      <c r="U162" s="2559"/>
      <c r="V162" s="2559"/>
      <c r="W162" s="2559"/>
      <c r="X162" s="2559"/>
      <c r="Y162" s="2565"/>
      <c r="Z162" s="2583"/>
      <c r="AA162" s="344" t="s">
        <v>980</v>
      </c>
      <c r="AC162" s="2556"/>
      <c r="AD162" s="263"/>
      <c r="AE162" s="263"/>
    </row>
    <row r="163" spans="1:31" s="88" customFormat="1">
      <c r="A163" s="2575"/>
      <c r="B163" s="2578"/>
      <c r="C163" s="2578"/>
      <c r="D163" s="2578"/>
      <c r="E163" s="340" t="s">
        <v>994</v>
      </c>
      <c r="F163" s="339"/>
      <c r="G163" s="2581"/>
      <c r="H163" s="2563"/>
      <c r="I163" s="2566"/>
      <c r="J163" s="2569"/>
      <c r="K163" s="2572"/>
      <c r="L163" s="2563"/>
      <c r="M163" s="2566"/>
      <c r="N163" s="2569"/>
      <c r="O163" s="2572"/>
      <c r="P163" s="2563"/>
      <c r="Q163" s="2560"/>
      <c r="R163" s="2560"/>
      <c r="S163" s="2560"/>
      <c r="T163" s="2560"/>
      <c r="U163" s="2560"/>
      <c r="V163" s="2560"/>
      <c r="W163" s="2560"/>
      <c r="X163" s="2560"/>
      <c r="Y163" s="2566"/>
      <c r="Z163" s="2584"/>
      <c r="AA163" s="270" t="s">
        <v>995</v>
      </c>
      <c r="AC163" s="2557"/>
      <c r="AD163" s="263"/>
      <c r="AE163" s="263"/>
    </row>
    <row r="164" spans="1:31" s="88" customFormat="1">
      <c r="A164" s="2573">
        <v>54</v>
      </c>
      <c r="B164" s="2576"/>
      <c r="C164" s="2576"/>
      <c r="D164" s="2576"/>
      <c r="E164" s="265" t="s">
        <v>696</v>
      </c>
      <c r="F164" s="266"/>
      <c r="G164" s="2579"/>
      <c r="H164" s="2561"/>
      <c r="I164" s="2564"/>
      <c r="J164" s="2567"/>
      <c r="K164" s="2570" t="s">
        <v>337</v>
      </c>
      <c r="L164" s="2561"/>
      <c r="M164" s="2564"/>
      <c r="N164" s="2567"/>
      <c r="O164" s="2570" t="s">
        <v>337</v>
      </c>
      <c r="P164" s="2561"/>
      <c r="Q164" s="2558"/>
      <c r="R164" s="2558"/>
      <c r="S164" s="2558"/>
      <c r="T164" s="2558"/>
      <c r="U164" s="2558"/>
      <c r="V164" s="2558"/>
      <c r="W164" s="2558"/>
      <c r="X164" s="2558"/>
      <c r="Y164" s="2564"/>
      <c r="Z164" s="2582" t="s">
        <v>1016</v>
      </c>
      <c r="AA164" s="267" t="s">
        <v>697</v>
      </c>
      <c r="AC164" s="2555" t="str">
        <f t="shared" ref="AC164" si="51">IF(ISERROR(VLOOKUP(C164,$AD$6:$AE$27,2,0))=TRUE,"",VLOOKUP(C164,$AD$6:$AE$27,2,0))</f>
        <v/>
      </c>
      <c r="AD164" s="263"/>
      <c r="AE164" s="263"/>
    </row>
    <row r="165" spans="1:31" s="88" customFormat="1">
      <c r="A165" s="2574"/>
      <c r="B165" s="2577"/>
      <c r="C165" s="2577"/>
      <c r="D165" s="2577"/>
      <c r="E165" s="268" t="s">
        <v>978</v>
      </c>
      <c r="F165" s="269"/>
      <c r="G165" s="2580"/>
      <c r="H165" s="2562"/>
      <c r="I165" s="2565"/>
      <c r="J165" s="2568"/>
      <c r="K165" s="2571"/>
      <c r="L165" s="2562"/>
      <c r="M165" s="2565"/>
      <c r="N165" s="2568"/>
      <c r="O165" s="2571"/>
      <c r="P165" s="2562"/>
      <c r="Q165" s="2559"/>
      <c r="R165" s="2559"/>
      <c r="S165" s="2559"/>
      <c r="T165" s="2559"/>
      <c r="U165" s="2559"/>
      <c r="V165" s="2559"/>
      <c r="W165" s="2559"/>
      <c r="X165" s="2559"/>
      <c r="Y165" s="2565"/>
      <c r="Z165" s="2583"/>
      <c r="AA165" s="344" t="s">
        <v>980</v>
      </c>
      <c r="AC165" s="2556"/>
      <c r="AD165" s="263"/>
      <c r="AE165" s="263"/>
    </row>
    <row r="166" spans="1:31" s="88" customFormat="1">
      <c r="A166" s="2575"/>
      <c r="B166" s="2578"/>
      <c r="C166" s="2578"/>
      <c r="D166" s="2578"/>
      <c r="E166" s="340" t="s">
        <v>994</v>
      </c>
      <c r="F166" s="339"/>
      <c r="G166" s="2581"/>
      <c r="H166" s="2563"/>
      <c r="I166" s="2566"/>
      <c r="J166" s="2569"/>
      <c r="K166" s="2572"/>
      <c r="L166" s="2563"/>
      <c r="M166" s="2566"/>
      <c r="N166" s="2569"/>
      <c r="O166" s="2572"/>
      <c r="P166" s="2563"/>
      <c r="Q166" s="2560"/>
      <c r="R166" s="2560"/>
      <c r="S166" s="2560"/>
      <c r="T166" s="2560"/>
      <c r="U166" s="2560"/>
      <c r="V166" s="2560"/>
      <c r="W166" s="2560"/>
      <c r="X166" s="2560"/>
      <c r="Y166" s="2566"/>
      <c r="Z166" s="2584"/>
      <c r="AA166" s="270" t="s">
        <v>995</v>
      </c>
      <c r="AC166" s="2557"/>
      <c r="AD166" s="263"/>
      <c r="AE166" s="263"/>
    </row>
    <row r="167" spans="1:31" s="88" customFormat="1">
      <c r="A167" s="2573">
        <v>55</v>
      </c>
      <c r="B167" s="2576"/>
      <c r="C167" s="2576"/>
      <c r="D167" s="2576"/>
      <c r="E167" s="265" t="s">
        <v>696</v>
      </c>
      <c r="F167" s="266"/>
      <c r="G167" s="2579"/>
      <c r="H167" s="2561"/>
      <c r="I167" s="2564"/>
      <c r="J167" s="2567"/>
      <c r="K167" s="2570" t="s">
        <v>337</v>
      </c>
      <c r="L167" s="2561"/>
      <c r="M167" s="2564"/>
      <c r="N167" s="2567"/>
      <c r="O167" s="2570" t="s">
        <v>337</v>
      </c>
      <c r="P167" s="2561"/>
      <c r="Q167" s="2558"/>
      <c r="R167" s="2558"/>
      <c r="S167" s="2558"/>
      <c r="T167" s="2558"/>
      <c r="U167" s="2558"/>
      <c r="V167" s="2558"/>
      <c r="W167" s="2558"/>
      <c r="X167" s="2558"/>
      <c r="Y167" s="2564"/>
      <c r="Z167" s="2582" t="s">
        <v>1016</v>
      </c>
      <c r="AA167" s="267" t="s">
        <v>697</v>
      </c>
      <c r="AC167" s="2555" t="str">
        <f t="shared" ref="AC167" si="52">IF(ISERROR(VLOOKUP(C167,$AD$6:$AE$27,2,0))=TRUE,"",VLOOKUP(C167,$AD$6:$AE$27,2,0))</f>
        <v/>
      </c>
      <c r="AD167" s="263"/>
      <c r="AE167" s="263"/>
    </row>
    <row r="168" spans="1:31" s="88" customFormat="1">
      <c r="A168" s="2574"/>
      <c r="B168" s="2577"/>
      <c r="C168" s="2577"/>
      <c r="D168" s="2577"/>
      <c r="E168" s="268" t="s">
        <v>978</v>
      </c>
      <c r="F168" s="269"/>
      <c r="G168" s="2580"/>
      <c r="H168" s="2562"/>
      <c r="I168" s="2565"/>
      <c r="J168" s="2568"/>
      <c r="K168" s="2571"/>
      <c r="L168" s="2562"/>
      <c r="M168" s="2565"/>
      <c r="N168" s="2568"/>
      <c r="O168" s="2571"/>
      <c r="P168" s="2562"/>
      <c r="Q168" s="2559"/>
      <c r="R168" s="2559"/>
      <c r="S168" s="2559"/>
      <c r="T168" s="2559"/>
      <c r="U168" s="2559"/>
      <c r="V168" s="2559"/>
      <c r="W168" s="2559"/>
      <c r="X168" s="2559"/>
      <c r="Y168" s="2565"/>
      <c r="Z168" s="2583"/>
      <c r="AA168" s="344" t="s">
        <v>980</v>
      </c>
      <c r="AC168" s="2556"/>
      <c r="AD168" s="263"/>
      <c r="AE168" s="263"/>
    </row>
    <row r="169" spans="1:31" s="88" customFormat="1">
      <c r="A169" s="2575"/>
      <c r="B169" s="2578"/>
      <c r="C169" s="2578"/>
      <c r="D169" s="2578"/>
      <c r="E169" s="340" t="s">
        <v>994</v>
      </c>
      <c r="F169" s="339"/>
      <c r="G169" s="2581"/>
      <c r="H169" s="2563"/>
      <c r="I169" s="2566"/>
      <c r="J169" s="2569"/>
      <c r="K169" s="2572"/>
      <c r="L169" s="2563"/>
      <c r="M169" s="2566"/>
      <c r="N169" s="2569"/>
      <c r="O169" s="2572"/>
      <c r="P169" s="2563"/>
      <c r="Q169" s="2560"/>
      <c r="R169" s="2560"/>
      <c r="S169" s="2560"/>
      <c r="T169" s="2560"/>
      <c r="U169" s="2560"/>
      <c r="V169" s="2560"/>
      <c r="W169" s="2560"/>
      <c r="X169" s="2560"/>
      <c r="Y169" s="2566"/>
      <c r="Z169" s="2584"/>
      <c r="AA169" s="270" t="s">
        <v>995</v>
      </c>
      <c r="AC169" s="2557"/>
      <c r="AD169" s="263"/>
      <c r="AE169" s="263"/>
    </row>
    <row r="170" spans="1:31" s="88" customFormat="1">
      <c r="A170" s="2573">
        <v>56</v>
      </c>
      <c r="B170" s="2576"/>
      <c r="C170" s="2576"/>
      <c r="D170" s="2576"/>
      <c r="E170" s="265" t="s">
        <v>696</v>
      </c>
      <c r="F170" s="266"/>
      <c r="G170" s="2579"/>
      <c r="H170" s="2561"/>
      <c r="I170" s="2564"/>
      <c r="J170" s="2567"/>
      <c r="K170" s="2570" t="s">
        <v>337</v>
      </c>
      <c r="L170" s="2561"/>
      <c r="M170" s="2564"/>
      <c r="N170" s="2567"/>
      <c r="O170" s="2570" t="s">
        <v>337</v>
      </c>
      <c r="P170" s="2561"/>
      <c r="Q170" s="2558"/>
      <c r="R170" s="2558"/>
      <c r="S170" s="2558"/>
      <c r="T170" s="2558"/>
      <c r="U170" s="2558"/>
      <c r="V170" s="2558"/>
      <c r="W170" s="2558"/>
      <c r="X170" s="2558"/>
      <c r="Y170" s="2564"/>
      <c r="Z170" s="2582" t="s">
        <v>1016</v>
      </c>
      <c r="AA170" s="267" t="s">
        <v>697</v>
      </c>
      <c r="AC170" s="2555" t="str">
        <f t="shared" ref="AC170" si="53">IF(ISERROR(VLOOKUP(C170,$AD$6:$AE$27,2,0))=TRUE,"",VLOOKUP(C170,$AD$6:$AE$27,2,0))</f>
        <v/>
      </c>
      <c r="AD170" s="263"/>
      <c r="AE170" s="263"/>
    </row>
    <row r="171" spans="1:31" s="88" customFormat="1">
      <c r="A171" s="2574"/>
      <c r="B171" s="2577"/>
      <c r="C171" s="2577"/>
      <c r="D171" s="2577"/>
      <c r="E171" s="268" t="s">
        <v>978</v>
      </c>
      <c r="F171" s="269"/>
      <c r="G171" s="2580"/>
      <c r="H171" s="2562"/>
      <c r="I171" s="2565"/>
      <c r="J171" s="2568"/>
      <c r="K171" s="2571"/>
      <c r="L171" s="2562"/>
      <c r="M171" s="2565"/>
      <c r="N171" s="2568"/>
      <c r="O171" s="2571"/>
      <c r="P171" s="2562"/>
      <c r="Q171" s="2559"/>
      <c r="R171" s="2559"/>
      <c r="S171" s="2559"/>
      <c r="T171" s="2559"/>
      <c r="U171" s="2559"/>
      <c r="V171" s="2559"/>
      <c r="W171" s="2559"/>
      <c r="X171" s="2559"/>
      <c r="Y171" s="2565"/>
      <c r="Z171" s="2583"/>
      <c r="AA171" s="344" t="s">
        <v>980</v>
      </c>
      <c r="AC171" s="2556"/>
      <c r="AD171" s="263"/>
      <c r="AE171" s="263"/>
    </row>
    <row r="172" spans="1:31" s="88" customFormat="1">
      <c r="A172" s="2575"/>
      <c r="B172" s="2578"/>
      <c r="C172" s="2578"/>
      <c r="D172" s="2578"/>
      <c r="E172" s="340" t="s">
        <v>994</v>
      </c>
      <c r="F172" s="339"/>
      <c r="G172" s="2581"/>
      <c r="H172" s="2563"/>
      <c r="I172" s="2566"/>
      <c r="J172" s="2569"/>
      <c r="K172" s="2572"/>
      <c r="L172" s="2563"/>
      <c r="M172" s="2566"/>
      <c r="N172" s="2569"/>
      <c r="O172" s="2572"/>
      <c r="P172" s="2563"/>
      <c r="Q172" s="2560"/>
      <c r="R172" s="2560"/>
      <c r="S172" s="2560"/>
      <c r="T172" s="2560"/>
      <c r="U172" s="2560"/>
      <c r="V172" s="2560"/>
      <c r="W172" s="2560"/>
      <c r="X172" s="2560"/>
      <c r="Y172" s="2566"/>
      <c r="Z172" s="2584"/>
      <c r="AA172" s="270" t="s">
        <v>995</v>
      </c>
      <c r="AC172" s="2557"/>
      <c r="AD172" s="263"/>
      <c r="AE172" s="263"/>
    </row>
    <row r="173" spans="1:31" s="88" customFormat="1">
      <c r="A173" s="2573">
        <v>57</v>
      </c>
      <c r="B173" s="2576"/>
      <c r="C173" s="2576"/>
      <c r="D173" s="2576"/>
      <c r="E173" s="265" t="s">
        <v>696</v>
      </c>
      <c r="F173" s="266"/>
      <c r="G173" s="2579"/>
      <c r="H173" s="2561"/>
      <c r="I173" s="2564"/>
      <c r="J173" s="2567"/>
      <c r="K173" s="2570" t="s">
        <v>337</v>
      </c>
      <c r="L173" s="2561"/>
      <c r="M173" s="2564"/>
      <c r="N173" s="2567"/>
      <c r="O173" s="2570" t="s">
        <v>337</v>
      </c>
      <c r="P173" s="2561"/>
      <c r="Q173" s="2558"/>
      <c r="R173" s="2558"/>
      <c r="S173" s="2558"/>
      <c r="T173" s="2558"/>
      <c r="U173" s="2558"/>
      <c r="V173" s="2558"/>
      <c r="W173" s="2558"/>
      <c r="X173" s="2558"/>
      <c r="Y173" s="2564"/>
      <c r="Z173" s="2582" t="s">
        <v>1016</v>
      </c>
      <c r="AA173" s="267" t="s">
        <v>697</v>
      </c>
      <c r="AC173" s="2555" t="str">
        <f t="shared" ref="AC173" si="54">IF(ISERROR(VLOOKUP(C173,$AD$6:$AE$27,2,0))=TRUE,"",VLOOKUP(C173,$AD$6:$AE$27,2,0))</f>
        <v/>
      </c>
      <c r="AD173" s="263"/>
      <c r="AE173" s="263"/>
    </row>
    <row r="174" spans="1:31" s="88" customFormat="1">
      <c r="A174" s="2574"/>
      <c r="B174" s="2577"/>
      <c r="C174" s="2577"/>
      <c r="D174" s="2577"/>
      <c r="E174" s="268" t="s">
        <v>978</v>
      </c>
      <c r="F174" s="269"/>
      <c r="G174" s="2580"/>
      <c r="H174" s="2562"/>
      <c r="I174" s="2565"/>
      <c r="J174" s="2568"/>
      <c r="K174" s="2571"/>
      <c r="L174" s="2562"/>
      <c r="M174" s="2565"/>
      <c r="N174" s="2568"/>
      <c r="O174" s="2571"/>
      <c r="P174" s="2562"/>
      <c r="Q174" s="2559"/>
      <c r="R174" s="2559"/>
      <c r="S174" s="2559"/>
      <c r="T174" s="2559"/>
      <c r="U174" s="2559"/>
      <c r="V174" s="2559"/>
      <c r="W174" s="2559"/>
      <c r="X174" s="2559"/>
      <c r="Y174" s="2565"/>
      <c r="Z174" s="2583"/>
      <c r="AA174" s="344" t="s">
        <v>980</v>
      </c>
      <c r="AC174" s="2556"/>
      <c r="AD174" s="263"/>
      <c r="AE174" s="263"/>
    </row>
    <row r="175" spans="1:31" s="88" customFormat="1">
      <c r="A175" s="2575"/>
      <c r="B175" s="2578"/>
      <c r="C175" s="2578"/>
      <c r="D175" s="2578"/>
      <c r="E175" s="340" t="s">
        <v>994</v>
      </c>
      <c r="F175" s="339"/>
      <c r="G175" s="2581"/>
      <c r="H175" s="2563"/>
      <c r="I175" s="2566"/>
      <c r="J175" s="2569"/>
      <c r="K175" s="2572"/>
      <c r="L175" s="2563"/>
      <c r="M175" s="2566"/>
      <c r="N175" s="2569"/>
      <c r="O175" s="2572"/>
      <c r="P175" s="2563"/>
      <c r="Q175" s="2560"/>
      <c r="R175" s="2560"/>
      <c r="S175" s="2560"/>
      <c r="T175" s="2560"/>
      <c r="U175" s="2560"/>
      <c r="V175" s="2560"/>
      <c r="W175" s="2560"/>
      <c r="X175" s="2560"/>
      <c r="Y175" s="2566"/>
      <c r="Z175" s="2584"/>
      <c r="AA175" s="270" t="s">
        <v>995</v>
      </c>
      <c r="AC175" s="2557"/>
      <c r="AD175" s="263"/>
      <c r="AE175" s="263"/>
    </row>
    <row r="176" spans="1:31" s="88" customFormat="1">
      <c r="A176" s="2573">
        <v>58</v>
      </c>
      <c r="B176" s="2576"/>
      <c r="C176" s="2576"/>
      <c r="D176" s="2576"/>
      <c r="E176" s="265" t="s">
        <v>696</v>
      </c>
      <c r="F176" s="266"/>
      <c r="G176" s="2579"/>
      <c r="H176" s="2561"/>
      <c r="I176" s="2564"/>
      <c r="J176" s="2567"/>
      <c r="K176" s="2570" t="s">
        <v>337</v>
      </c>
      <c r="L176" s="2561"/>
      <c r="M176" s="2564"/>
      <c r="N176" s="2567"/>
      <c r="O176" s="2570" t="s">
        <v>337</v>
      </c>
      <c r="P176" s="2561"/>
      <c r="Q176" s="2558"/>
      <c r="R176" s="2558"/>
      <c r="S176" s="2558"/>
      <c r="T176" s="2558"/>
      <c r="U176" s="2558"/>
      <c r="V176" s="2558"/>
      <c r="W176" s="2558"/>
      <c r="X176" s="2558"/>
      <c r="Y176" s="2564"/>
      <c r="Z176" s="2582" t="s">
        <v>1016</v>
      </c>
      <c r="AA176" s="267" t="s">
        <v>697</v>
      </c>
      <c r="AC176" s="2555" t="str">
        <f t="shared" ref="AC176" si="55">IF(ISERROR(VLOOKUP(C176,$AD$6:$AE$27,2,0))=TRUE,"",VLOOKUP(C176,$AD$6:$AE$27,2,0))</f>
        <v/>
      </c>
      <c r="AD176" s="263"/>
      <c r="AE176" s="263"/>
    </row>
    <row r="177" spans="1:31" s="88" customFormat="1">
      <c r="A177" s="2574"/>
      <c r="B177" s="2577"/>
      <c r="C177" s="2577"/>
      <c r="D177" s="2577"/>
      <c r="E177" s="268" t="s">
        <v>978</v>
      </c>
      <c r="F177" s="269"/>
      <c r="G177" s="2580"/>
      <c r="H177" s="2562"/>
      <c r="I177" s="2565"/>
      <c r="J177" s="2568"/>
      <c r="K177" s="2571"/>
      <c r="L177" s="2562"/>
      <c r="M177" s="2565"/>
      <c r="N177" s="2568"/>
      <c r="O177" s="2571"/>
      <c r="P177" s="2562"/>
      <c r="Q177" s="2559"/>
      <c r="R177" s="2559"/>
      <c r="S177" s="2559"/>
      <c r="T177" s="2559"/>
      <c r="U177" s="2559"/>
      <c r="V177" s="2559"/>
      <c r="W177" s="2559"/>
      <c r="X177" s="2559"/>
      <c r="Y177" s="2565"/>
      <c r="Z177" s="2583"/>
      <c r="AA177" s="344" t="s">
        <v>980</v>
      </c>
      <c r="AC177" s="2556"/>
      <c r="AD177" s="263"/>
      <c r="AE177" s="263"/>
    </row>
    <row r="178" spans="1:31" s="88" customFormat="1">
      <c r="A178" s="2575"/>
      <c r="B178" s="2578"/>
      <c r="C178" s="2578"/>
      <c r="D178" s="2578"/>
      <c r="E178" s="340" t="s">
        <v>994</v>
      </c>
      <c r="F178" s="339"/>
      <c r="G178" s="2581"/>
      <c r="H178" s="2563"/>
      <c r="I178" s="2566"/>
      <c r="J178" s="2569"/>
      <c r="K178" s="2572"/>
      <c r="L178" s="2563"/>
      <c r="M178" s="2566"/>
      <c r="N178" s="2569"/>
      <c r="O178" s="2572"/>
      <c r="P178" s="2563"/>
      <c r="Q178" s="2560"/>
      <c r="R178" s="2560"/>
      <c r="S178" s="2560"/>
      <c r="T178" s="2560"/>
      <c r="U178" s="2560"/>
      <c r="V178" s="2560"/>
      <c r="W178" s="2560"/>
      <c r="X178" s="2560"/>
      <c r="Y178" s="2566"/>
      <c r="Z178" s="2584"/>
      <c r="AA178" s="270" t="s">
        <v>995</v>
      </c>
      <c r="AC178" s="2557"/>
      <c r="AD178" s="263"/>
      <c r="AE178" s="263"/>
    </row>
    <row r="179" spans="1:31" s="88" customFormat="1">
      <c r="A179" s="2573">
        <v>59</v>
      </c>
      <c r="B179" s="2576"/>
      <c r="C179" s="2576"/>
      <c r="D179" s="2576"/>
      <c r="E179" s="265" t="s">
        <v>696</v>
      </c>
      <c r="F179" s="266"/>
      <c r="G179" s="2579"/>
      <c r="H179" s="2561"/>
      <c r="I179" s="2564"/>
      <c r="J179" s="2567"/>
      <c r="K179" s="2570" t="s">
        <v>337</v>
      </c>
      <c r="L179" s="2561"/>
      <c r="M179" s="2564"/>
      <c r="N179" s="2567"/>
      <c r="O179" s="2570" t="s">
        <v>337</v>
      </c>
      <c r="P179" s="2561"/>
      <c r="Q179" s="2558"/>
      <c r="R179" s="2558"/>
      <c r="S179" s="2558"/>
      <c r="T179" s="2558"/>
      <c r="U179" s="2558"/>
      <c r="V179" s="2558"/>
      <c r="W179" s="2558"/>
      <c r="X179" s="2558"/>
      <c r="Y179" s="2564"/>
      <c r="Z179" s="2582" t="s">
        <v>1016</v>
      </c>
      <c r="AA179" s="267" t="s">
        <v>697</v>
      </c>
      <c r="AC179" s="2555" t="str">
        <f t="shared" ref="AC179" si="56">IF(ISERROR(VLOOKUP(C179,$AD$6:$AE$27,2,0))=TRUE,"",VLOOKUP(C179,$AD$6:$AE$27,2,0))</f>
        <v/>
      </c>
      <c r="AD179" s="263"/>
      <c r="AE179" s="263"/>
    </row>
    <row r="180" spans="1:31" s="88" customFormat="1">
      <c r="A180" s="2574"/>
      <c r="B180" s="2577"/>
      <c r="C180" s="2577"/>
      <c r="D180" s="2577"/>
      <c r="E180" s="268" t="s">
        <v>978</v>
      </c>
      <c r="F180" s="269"/>
      <c r="G180" s="2580"/>
      <c r="H180" s="2562"/>
      <c r="I180" s="2565"/>
      <c r="J180" s="2568"/>
      <c r="K180" s="2571"/>
      <c r="L180" s="2562"/>
      <c r="M180" s="2565"/>
      <c r="N180" s="2568"/>
      <c r="O180" s="2571"/>
      <c r="P180" s="2562"/>
      <c r="Q180" s="2559"/>
      <c r="R180" s="2559"/>
      <c r="S180" s="2559"/>
      <c r="T180" s="2559"/>
      <c r="U180" s="2559"/>
      <c r="V180" s="2559"/>
      <c r="W180" s="2559"/>
      <c r="X180" s="2559"/>
      <c r="Y180" s="2565"/>
      <c r="Z180" s="2583"/>
      <c r="AA180" s="344" t="s">
        <v>980</v>
      </c>
      <c r="AC180" s="2556"/>
      <c r="AD180" s="263"/>
      <c r="AE180" s="263"/>
    </row>
    <row r="181" spans="1:31" s="88" customFormat="1">
      <c r="A181" s="2575"/>
      <c r="B181" s="2578"/>
      <c r="C181" s="2578"/>
      <c r="D181" s="2578"/>
      <c r="E181" s="340" t="s">
        <v>994</v>
      </c>
      <c r="F181" s="339"/>
      <c r="G181" s="2581"/>
      <c r="H181" s="2563"/>
      <c r="I181" s="2566"/>
      <c r="J181" s="2569"/>
      <c r="K181" s="2572"/>
      <c r="L181" s="2563"/>
      <c r="M181" s="2566"/>
      <c r="N181" s="2569"/>
      <c r="O181" s="2572"/>
      <c r="P181" s="2563"/>
      <c r="Q181" s="2560"/>
      <c r="R181" s="2560"/>
      <c r="S181" s="2560"/>
      <c r="T181" s="2560"/>
      <c r="U181" s="2560"/>
      <c r="V181" s="2560"/>
      <c r="W181" s="2560"/>
      <c r="X181" s="2560"/>
      <c r="Y181" s="2566"/>
      <c r="Z181" s="2584"/>
      <c r="AA181" s="270" t="s">
        <v>995</v>
      </c>
      <c r="AC181" s="2557"/>
      <c r="AD181" s="263"/>
      <c r="AE181" s="263"/>
    </row>
    <row r="182" spans="1:31" s="88" customFormat="1">
      <c r="A182" s="2573">
        <v>60</v>
      </c>
      <c r="B182" s="2576"/>
      <c r="C182" s="2576"/>
      <c r="D182" s="2576"/>
      <c r="E182" s="265" t="s">
        <v>696</v>
      </c>
      <c r="F182" s="266"/>
      <c r="G182" s="2579"/>
      <c r="H182" s="2561"/>
      <c r="I182" s="2564"/>
      <c r="J182" s="2567"/>
      <c r="K182" s="2570" t="s">
        <v>337</v>
      </c>
      <c r="L182" s="2561"/>
      <c r="M182" s="2564"/>
      <c r="N182" s="2567"/>
      <c r="O182" s="2570" t="s">
        <v>337</v>
      </c>
      <c r="P182" s="2561"/>
      <c r="Q182" s="2558"/>
      <c r="R182" s="2558"/>
      <c r="S182" s="2558"/>
      <c r="T182" s="2558"/>
      <c r="U182" s="2558"/>
      <c r="V182" s="2558"/>
      <c r="W182" s="2558"/>
      <c r="X182" s="2558"/>
      <c r="Y182" s="2564"/>
      <c r="Z182" s="2582" t="s">
        <v>1016</v>
      </c>
      <c r="AA182" s="267" t="s">
        <v>697</v>
      </c>
      <c r="AC182" s="2555" t="str">
        <f t="shared" ref="AC182" si="57">IF(ISERROR(VLOOKUP(C182,$AD$6:$AE$27,2,0))=TRUE,"",VLOOKUP(C182,$AD$6:$AE$27,2,0))</f>
        <v/>
      </c>
      <c r="AD182" s="263"/>
      <c r="AE182" s="263"/>
    </row>
    <row r="183" spans="1:31" s="88" customFormat="1">
      <c r="A183" s="2574"/>
      <c r="B183" s="2577"/>
      <c r="C183" s="2577"/>
      <c r="D183" s="2577"/>
      <c r="E183" s="268" t="s">
        <v>978</v>
      </c>
      <c r="F183" s="269"/>
      <c r="G183" s="2580"/>
      <c r="H183" s="2562"/>
      <c r="I183" s="2565"/>
      <c r="J183" s="2568"/>
      <c r="K183" s="2571"/>
      <c r="L183" s="2562"/>
      <c r="M183" s="2565"/>
      <c r="N183" s="2568"/>
      <c r="O183" s="2571"/>
      <c r="P183" s="2562"/>
      <c r="Q183" s="2559"/>
      <c r="R183" s="2559"/>
      <c r="S183" s="2559"/>
      <c r="T183" s="2559"/>
      <c r="U183" s="2559"/>
      <c r="V183" s="2559"/>
      <c r="W183" s="2559"/>
      <c r="X183" s="2559"/>
      <c r="Y183" s="2565"/>
      <c r="Z183" s="2583"/>
      <c r="AA183" s="344" t="s">
        <v>980</v>
      </c>
      <c r="AC183" s="2556"/>
      <c r="AD183" s="263"/>
      <c r="AE183" s="263"/>
    </row>
    <row r="184" spans="1:31" s="88" customFormat="1">
      <c r="A184" s="2575"/>
      <c r="B184" s="2578"/>
      <c r="C184" s="2578"/>
      <c r="D184" s="2578"/>
      <c r="E184" s="340" t="s">
        <v>994</v>
      </c>
      <c r="F184" s="339"/>
      <c r="G184" s="2581"/>
      <c r="H184" s="2563"/>
      <c r="I184" s="2566"/>
      <c r="J184" s="2569"/>
      <c r="K184" s="2572"/>
      <c r="L184" s="2563"/>
      <c r="M184" s="2566"/>
      <c r="N184" s="2569"/>
      <c r="O184" s="2572"/>
      <c r="P184" s="2563"/>
      <c r="Q184" s="2560"/>
      <c r="R184" s="2560"/>
      <c r="S184" s="2560"/>
      <c r="T184" s="2560"/>
      <c r="U184" s="2560"/>
      <c r="V184" s="2560"/>
      <c r="W184" s="2560"/>
      <c r="X184" s="2560"/>
      <c r="Y184" s="2566"/>
      <c r="Z184" s="2584"/>
      <c r="AA184" s="270" t="s">
        <v>995</v>
      </c>
      <c r="AC184" s="2557"/>
      <c r="AD184" s="263"/>
      <c r="AE184" s="263"/>
    </row>
  </sheetData>
  <sheetProtection sheet="1" objects="1" scenarios="1"/>
  <mergeCells count="1519">
    <mergeCell ref="G5:G7"/>
    <mergeCell ref="H5:H7"/>
    <mergeCell ref="H3:K3"/>
    <mergeCell ref="L3:O3"/>
    <mergeCell ref="P3:Y3"/>
    <mergeCell ref="Z3:AA3"/>
    <mergeCell ref="J4:K4"/>
    <mergeCell ref="N4:O4"/>
    <mergeCell ref="A3:A4"/>
    <mergeCell ref="B3:B4"/>
    <mergeCell ref="C3:C4"/>
    <mergeCell ref="D3:D4"/>
    <mergeCell ref="E3:F3"/>
    <mergeCell ref="G3:G4"/>
    <mergeCell ref="A1:F1"/>
    <mergeCell ref="G1:I1"/>
    <mergeCell ref="P1:X1"/>
    <mergeCell ref="Z1:AA1"/>
    <mergeCell ref="A2:N2"/>
    <mergeCell ref="P2:Q2"/>
    <mergeCell ref="U2:V2"/>
    <mergeCell ref="AC5:AC7"/>
    <mergeCell ref="A8:A10"/>
    <mergeCell ref="B8:B10"/>
    <mergeCell ref="C8:C10"/>
    <mergeCell ref="D8:D10"/>
    <mergeCell ref="G8:G10"/>
    <mergeCell ref="H8:H10"/>
    <mergeCell ref="I8:I10"/>
    <mergeCell ref="J8:J10"/>
    <mergeCell ref="K8:K10"/>
    <mergeCell ref="U5:U7"/>
    <mergeCell ref="V5:V7"/>
    <mergeCell ref="W5:W7"/>
    <mergeCell ref="X5:X7"/>
    <mergeCell ref="Y5:Y7"/>
    <mergeCell ref="Z5:Z7"/>
    <mergeCell ref="O5:O7"/>
    <mergeCell ref="P5:P7"/>
    <mergeCell ref="Q5:Q7"/>
    <mergeCell ref="R5:R7"/>
    <mergeCell ref="S5:S7"/>
    <mergeCell ref="T5:T7"/>
    <mergeCell ref="I5:I7"/>
    <mergeCell ref="J5:J7"/>
    <mergeCell ref="K5:K7"/>
    <mergeCell ref="L5:L7"/>
    <mergeCell ref="M5:M7"/>
    <mergeCell ref="N5:N7"/>
    <mergeCell ref="A5:A7"/>
    <mergeCell ref="B5:B7"/>
    <mergeCell ref="C5:C7"/>
    <mergeCell ref="D5:D7"/>
    <mergeCell ref="X8:X10"/>
    <mergeCell ref="Y8:Y10"/>
    <mergeCell ref="Z8:Z10"/>
    <mergeCell ref="AC8:AC10"/>
    <mergeCell ref="A11:A13"/>
    <mergeCell ref="B11:B13"/>
    <mergeCell ref="C11:C13"/>
    <mergeCell ref="D11:D13"/>
    <mergeCell ref="G11:G13"/>
    <mergeCell ref="H11:H13"/>
    <mergeCell ref="R8:R10"/>
    <mergeCell ref="S8:S10"/>
    <mergeCell ref="T8:T10"/>
    <mergeCell ref="U8:U10"/>
    <mergeCell ref="V8:V10"/>
    <mergeCell ref="W8:W10"/>
    <mergeCell ref="L8:L10"/>
    <mergeCell ref="M8:M10"/>
    <mergeCell ref="N8:N10"/>
    <mergeCell ref="O8:O10"/>
    <mergeCell ref="P8:P10"/>
    <mergeCell ref="Q8:Q10"/>
    <mergeCell ref="AC11:AC13"/>
    <mergeCell ref="U11:U13"/>
    <mergeCell ref="V11:V13"/>
    <mergeCell ref="W11:W13"/>
    <mergeCell ref="X11:X13"/>
    <mergeCell ref="Y11:Y13"/>
    <mergeCell ref="Z11:Z13"/>
    <mergeCell ref="O11:O13"/>
    <mergeCell ref="P11:P13"/>
    <mergeCell ref="Q11:Q13"/>
    <mergeCell ref="R11:R13"/>
    <mergeCell ref="S11:S13"/>
    <mergeCell ref="T11:T13"/>
    <mergeCell ref="I11:I13"/>
    <mergeCell ref="J11:J13"/>
    <mergeCell ref="K11:K13"/>
    <mergeCell ref="L11:L13"/>
    <mergeCell ref="M11:M13"/>
    <mergeCell ref="N11:N13"/>
    <mergeCell ref="AC14:AC16"/>
    <mergeCell ref="A17:A19"/>
    <mergeCell ref="B17:B19"/>
    <mergeCell ref="C17:C19"/>
    <mergeCell ref="D17:D19"/>
    <mergeCell ref="G17:G19"/>
    <mergeCell ref="H17:H19"/>
    <mergeCell ref="R14:R16"/>
    <mergeCell ref="S14:S16"/>
    <mergeCell ref="T14:T16"/>
    <mergeCell ref="U14:U16"/>
    <mergeCell ref="V14:V16"/>
    <mergeCell ref="W14:W16"/>
    <mergeCell ref="L14:L16"/>
    <mergeCell ref="M14:M16"/>
    <mergeCell ref="N14:N16"/>
    <mergeCell ref="O14:O16"/>
    <mergeCell ref="P14:P16"/>
    <mergeCell ref="Q14:Q16"/>
    <mergeCell ref="AC17:AC19"/>
    <mergeCell ref="A14:A16"/>
    <mergeCell ref="B14:B16"/>
    <mergeCell ref="C14:C16"/>
    <mergeCell ref="D14:D16"/>
    <mergeCell ref="G14:G16"/>
    <mergeCell ref="H14:H16"/>
    <mergeCell ref="I14:I16"/>
    <mergeCell ref="J14:J16"/>
    <mergeCell ref="K14:K16"/>
    <mergeCell ref="X14:X16"/>
    <mergeCell ref="Y14:Y16"/>
    <mergeCell ref="Z14:Z16"/>
    <mergeCell ref="U17:U19"/>
    <mergeCell ref="V17:V19"/>
    <mergeCell ref="W17:W19"/>
    <mergeCell ref="X17:X19"/>
    <mergeCell ref="Y17:Y19"/>
    <mergeCell ref="Z17:Z19"/>
    <mergeCell ref="O17:O19"/>
    <mergeCell ref="P17:P19"/>
    <mergeCell ref="Q17:Q19"/>
    <mergeCell ref="R17:R19"/>
    <mergeCell ref="S17:S19"/>
    <mergeCell ref="T17:T19"/>
    <mergeCell ref="I17:I19"/>
    <mergeCell ref="J17:J19"/>
    <mergeCell ref="K17:K19"/>
    <mergeCell ref="L17:L19"/>
    <mergeCell ref="M17:M19"/>
    <mergeCell ref="N17:N19"/>
    <mergeCell ref="AC20:AC22"/>
    <mergeCell ref="A23:A25"/>
    <mergeCell ref="B23:B25"/>
    <mergeCell ref="C23:C25"/>
    <mergeCell ref="D23:D25"/>
    <mergeCell ref="G23:G25"/>
    <mergeCell ref="H23:H25"/>
    <mergeCell ref="R20:R22"/>
    <mergeCell ref="S20:S22"/>
    <mergeCell ref="T20:T22"/>
    <mergeCell ref="U20:U22"/>
    <mergeCell ref="V20:V22"/>
    <mergeCell ref="W20:W22"/>
    <mergeCell ref="L20:L22"/>
    <mergeCell ref="M20:M22"/>
    <mergeCell ref="N20:N22"/>
    <mergeCell ref="O20:O22"/>
    <mergeCell ref="P20:P22"/>
    <mergeCell ref="Q20:Q22"/>
    <mergeCell ref="AC23:AC25"/>
    <mergeCell ref="A20:A22"/>
    <mergeCell ref="B20:B22"/>
    <mergeCell ref="C20:C22"/>
    <mergeCell ref="D20:D22"/>
    <mergeCell ref="G20:G22"/>
    <mergeCell ref="H20:H22"/>
    <mergeCell ref="I20:I22"/>
    <mergeCell ref="J20:J22"/>
    <mergeCell ref="K20:K22"/>
    <mergeCell ref="X20:X22"/>
    <mergeCell ref="Y20:Y22"/>
    <mergeCell ref="Z20:Z22"/>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AC26:AC28"/>
    <mergeCell ref="A29:A31"/>
    <mergeCell ref="B29:B31"/>
    <mergeCell ref="C29:C31"/>
    <mergeCell ref="D29:D31"/>
    <mergeCell ref="G29:G31"/>
    <mergeCell ref="H29:H31"/>
    <mergeCell ref="R26:R28"/>
    <mergeCell ref="S26:S28"/>
    <mergeCell ref="T26:T28"/>
    <mergeCell ref="U26:U28"/>
    <mergeCell ref="V26:V28"/>
    <mergeCell ref="W26:W28"/>
    <mergeCell ref="L26:L28"/>
    <mergeCell ref="M26:M28"/>
    <mergeCell ref="N26:N28"/>
    <mergeCell ref="O26:O28"/>
    <mergeCell ref="P26:P28"/>
    <mergeCell ref="Q26:Q28"/>
    <mergeCell ref="AC29:AC31"/>
    <mergeCell ref="A26:A28"/>
    <mergeCell ref="B26:B28"/>
    <mergeCell ref="C26:C28"/>
    <mergeCell ref="D26:D28"/>
    <mergeCell ref="G26:G28"/>
    <mergeCell ref="H26:H28"/>
    <mergeCell ref="I26:I28"/>
    <mergeCell ref="J26:J28"/>
    <mergeCell ref="K26:K28"/>
    <mergeCell ref="X26:X28"/>
    <mergeCell ref="Y26:Y28"/>
    <mergeCell ref="Z26:Z28"/>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M29:M31"/>
    <mergeCell ref="N29:N31"/>
    <mergeCell ref="AC32:AC34"/>
    <mergeCell ref="A35:A37"/>
    <mergeCell ref="B35:B37"/>
    <mergeCell ref="C35:C37"/>
    <mergeCell ref="D35:D37"/>
    <mergeCell ref="G35:G37"/>
    <mergeCell ref="H35:H37"/>
    <mergeCell ref="R32:R34"/>
    <mergeCell ref="S32:S34"/>
    <mergeCell ref="T32:T34"/>
    <mergeCell ref="U32:U34"/>
    <mergeCell ref="V32:V34"/>
    <mergeCell ref="W32:W34"/>
    <mergeCell ref="L32:L34"/>
    <mergeCell ref="M32:M34"/>
    <mergeCell ref="N32:N34"/>
    <mergeCell ref="O32:O34"/>
    <mergeCell ref="P32:P34"/>
    <mergeCell ref="Q32:Q34"/>
    <mergeCell ref="AC35:AC37"/>
    <mergeCell ref="A32:A34"/>
    <mergeCell ref="B32:B34"/>
    <mergeCell ref="C32:C34"/>
    <mergeCell ref="D32:D34"/>
    <mergeCell ref="G32:G34"/>
    <mergeCell ref="H32:H34"/>
    <mergeCell ref="I32:I34"/>
    <mergeCell ref="J32:J34"/>
    <mergeCell ref="K32:K34"/>
    <mergeCell ref="X32:X34"/>
    <mergeCell ref="Y32:Y34"/>
    <mergeCell ref="Z32:Z34"/>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AC38:AC40"/>
    <mergeCell ref="A41:A43"/>
    <mergeCell ref="B41:B43"/>
    <mergeCell ref="C41:C43"/>
    <mergeCell ref="D41:D43"/>
    <mergeCell ref="G41:G43"/>
    <mergeCell ref="H41:H43"/>
    <mergeCell ref="R38:R40"/>
    <mergeCell ref="S38:S40"/>
    <mergeCell ref="T38:T40"/>
    <mergeCell ref="U38:U40"/>
    <mergeCell ref="V38:V40"/>
    <mergeCell ref="W38:W40"/>
    <mergeCell ref="L38:L40"/>
    <mergeCell ref="M38:M40"/>
    <mergeCell ref="N38:N40"/>
    <mergeCell ref="O38:O40"/>
    <mergeCell ref="P38:P40"/>
    <mergeCell ref="Q38:Q40"/>
    <mergeCell ref="AC41:AC43"/>
    <mergeCell ref="A38:A40"/>
    <mergeCell ref="B38:B40"/>
    <mergeCell ref="C38:C40"/>
    <mergeCell ref="D38:D40"/>
    <mergeCell ref="G38:G40"/>
    <mergeCell ref="H38:H40"/>
    <mergeCell ref="I38:I40"/>
    <mergeCell ref="J38:J40"/>
    <mergeCell ref="K38:K40"/>
    <mergeCell ref="X38:X40"/>
    <mergeCell ref="Y38:Y40"/>
    <mergeCell ref="Z38:Z40"/>
    <mergeCell ref="U41:U43"/>
    <mergeCell ref="V41:V43"/>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AC44:AC46"/>
    <mergeCell ref="A47:A49"/>
    <mergeCell ref="B47:B49"/>
    <mergeCell ref="C47:C49"/>
    <mergeCell ref="D47:D49"/>
    <mergeCell ref="G47:G49"/>
    <mergeCell ref="H47:H49"/>
    <mergeCell ref="R44:R46"/>
    <mergeCell ref="S44:S46"/>
    <mergeCell ref="T44:T46"/>
    <mergeCell ref="U44:U46"/>
    <mergeCell ref="V44:V46"/>
    <mergeCell ref="W44:W46"/>
    <mergeCell ref="L44:L46"/>
    <mergeCell ref="M44:M46"/>
    <mergeCell ref="N44:N46"/>
    <mergeCell ref="O44:O46"/>
    <mergeCell ref="P44:P46"/>
    <mergeCell ref="Q44:Q46"/>
    <mergeCell ref="AC47:AC49"/>
    <mergeCell ref="A44:A46"/>
    <mergeCell ref="B44:B46"/>
    <mergeCell ref="C44:C46"/>
    <mergeCell ref="D44:D46"/>
    <mergeCell ref="G44:G46"/>
    <mergeCell ref="H44:H46"/>
    <mergeCell ref="I44:I46"/>
    <mergeCell ref="J44:J46"/>
    <mergeCell ref="K44:K46"/>
    <mergeCell ref="X44:X46"/>
    <mergeCell ref="Y44:Y46"/>
    <mergeCell ref="Z44:Z46"/>
    <mergeCell ref="U47:U49"/>
    <mergeCell ref="V47:V49"/>
    <mergeCell ref="W47:W49"/>
    <mergeCell ref="X47:X49"/>
    <mergeCell ref="Y47:Y49"/>
    <mergeCell ref="Z47:Z49"/>
    <mergeCell ref="O47:O49"/>
    <mergeCell ref="P47:P49"/>
    <mergeCell ref="Q47:Q49"/>
    <mergeCell ref="R47:R49"/>
    <mergeCell ref="S47:S49"/>
    <mergeCell ref="T47:T49"/>
    <mergeCell ref="I47:I49"/>
    <mergeCell ref="J47:J49"/>
    <mergeCell ref="K47:K49"/>
    <mergeCell ref="L47:L49"/>
    <mergeCell ref="M47:M49"/>
    <mergeCell ref="N47:N49"/>
    <mergeCell ref="AC50:AC52"/>
    <mergeCell ref="A53:A55"/>
    <mergeCell ref="B53:B55"/>
    <mergeCell ref="C53:C55"/>
    <mergeCell ref="D53:D55"/>
    <mergeCell ref="G53:G55"/>
    <mergeCell ref="H53:H55"/>
    <mergeCell ref="R50:R52"/>
    <mergeCell ref="S50:S52"/>
    <mergeCell ref="T50:T52"/>
    <mergeCell ref="U50:U52"/>
    <mergeCell ref="V50:V52"/>
    <mergeCell ref="W50:W52"/>
    <mergeCell ref="L50:L52"/>
    <mergeCell ref="M50:M52"/>
    <mergeCell ref="N50:N52"/>
    <mergeCell ref="O50:O52"/>
    <mergeCell ref="P50:P52"/>
    <mergeCell ref="Q50:Q52"/>
    <mergeCell ref="AC53:AC55"/>
    <mergeCell ref="A50:A52"/>
    <mergeCell ref="B50:B52"/>
    <mergeCell ref="C50:C52"/>
    <mergeCell ref="D50:D52"/>
    <mergeCell ref="G50:G52"/>
    <mergeCell ref="H50:H52"/>
    <mergeCell ref="I50:I52"/>
    <mergeCell ref="J50:J52"/>
    <mergeCell ref="K50:K52"/>
    <mergeCell ref="X50:X52"/>
    <mergeCell ref="Y50:Y52"/>
    <mergeCell ref="Z50:Z52"/>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53:L55"/>
    <mergeCell ref="M53:M55"/>
    <mergeCell ref="N53:N55"/>
    <mergeCell ref="AC56:AC58"/>
    <mergeCell ref="A59:A61"/>
    <mergeCell ref="B59:B61"/>
    <mergeCell ref="C59:C61"/>
    <mergeCell ref="D59:D61"/>
    <mergeCell ref="G59:G61"/>
    <mergeCell ref="H59:H61"/>
    <mergeCell ref="R56:R58"/>
    <mergeCell ref="S56:S58"/>
    <mergeCell ref="T56:T58"/>
    <mergeCell ref="U56:U58"/>
    <mergeCell ref="V56:V58"/>
    <mergeCell ref="W56:W58"/>
    <mergeCell ref="L56:L58"/>
    <mergeCell ref="M56:M58"/>
    <mergeCell ref="N56:N58"/>
    <mergeCell ref="O56:O58"/>
    <mergeCell ref="P56:P58"/>
    <mergeCell ref="Q56:Q58"/>
    <mergeCell ref="AC59:AC61"/>
    <mergeCell ref="A56:A58"/>
    <mergeCell ref="B56:B58"/>
    <mergeCell ref="C56:C58"/>
    <mergeCell ref="D56:D58"/>
    <mergeCell ref="G56:G58"/>
    <mergeCell ref="H56:H58"/>
    <mergeCell ref="I56:I58"/>
    <mergeCell ref="J56:J58"/>
    <mergeCell ref="K56:K58"/>
    <mergeCell ref="X56:X58"/>
    <mergeCell ref="Y56:Y58"/>
    <mergeCell ref="Z56:Z58"/>
    <mergeCell ref="U59:U61"/>
    <mergeCell ref="V59:V61"/>
    <mergeCell ref="W59:W61"/>
    <mergeCell ref="X59:X61"/>
    <mergeCell ref="Y59:Y61"/>
    <mergeCell ref="Z59:Z61"/>
    <mergeCell ref="O59:O61"/>
    <mergeCell ref="P59:P61"/>
    <mergeCell ref="Q59:Q61"/>
    <mergeCell ref="R59:R61"/>
    <mergeCell ref="S59:S61"/>
    <mergeCell ref="T59:T61"/>
    <mergeCell ref="I59:I61"/>
    <mergeCell ref="J59:J61"/>
    <mergeCell ref="K59:K61"/>
    <mergeCell ref="L59:L61"/>
    <mergeCell ref="M59:M61"/>
    <mergeCell ref="N59:N61"/>
    <mergeCell ref="AC62:AC64"/>
    <mergeCell ref="A65:A67"/>
    <mergeCell ref="B65:B67"/>
    <mergeCell ref="C65:C67"/>
    <mergeCell ref="D65:D67"/>
    <mergeCell ref="G65:G67"/>
    <mergeCell ref="H65:H67"/>
    <mergeCell ref="R62:R64"/>
    <mergeCell ref="S62:S64"/>
    <mergeCell ref="T62:T64"/>
    <mergeCell ref="U62:U64"/>
    <mergeCell ref="V62:V64"/>
    <mergeCell ref="W62:W64"/>
    <mergeCell ref="L62:L64"/>
    <mergeCell ref="M62:M64"/>
    <mergeCell ref="N62:N64"/>
    <mergeCell ref="O62:O64"/>
    <mergeCell ref="P62:P64"/>
    <mergeCell ref="Q62:Q64"/>
    <mergeCell ref="AC65:AC67"/>
    <mergeCell ref="A62:A64"/>
    <mergeCell ref="B62:B64"/>
    <mergeCell ref="C62:C64"/>
    <mergeCell ref="D62:D64"/>
    <mergeCell ref="G62:G64"/>
    <mergeCell ref="H62:H64"/>
    <mergeCell ref="I62:I64"/>
    <mergeCell ref="J62:J64"/>
    <mergeCell ref="K62:K64"/>
    <mergeCell ref="X62:X64"/>
    <mergeCell ref="Y62:Y64"/>
    <mergeCell ref="Z62:Z64"/>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AC68:AC70"/>
    <mergeCell ref="A71:A73"/>
    <mergeCell ref="B71:B73"/>
    <mergeCell ref="C71:C73"/>
    <mergeCell ref="D71:D73"/>
    <mergeCell ref="G71:G73"/>
    <mergeCell ref="H71:H73"/>
    <mergeCell ref="R68:R70"/>
    <mergeCell ref="S68:S70"/>
    <mergeCell ref="T68:T70"/>
    <mergeCell ref="U68:U70"/>
    <mergeCell ref="V68:V70"/>
    <mergeCell ref="W68:W70"/>
    <mergeCell ref="L68:L70"/>
    <mergeCell ref="M68:M70"/>
    <mergeCell ref="N68:N70"/>
    <mergeCell ref="O68:O70"/>
    <mergeCell ref="P68:P70"/>
    <mergeCell ref="Q68:Q70"/>
    <mergeCell ref="AC71:AC73"/>
    <mergeCell ref="A68:A70"/>
    <mergeCell ref="B68:B70"/>
    <mergeCell ref="C68:C70"/>
    <mergeCell ref="D68:D70"/>
    <mergeCell ref="G68:G70"/>
    <mergeCell ref="H68:H70"/>
    <mergeCell ref="I68:I70"/>
    <mergeCell ref="J68:J70"/>
    <mergeCell ref="K68:K70"/>
    <mergeCell ref="X68:X70"/>
    <mergeCell ref="Y68:Y70"/>
    <mergeCell ref="Z68:Z70"/>
    <mergeCell ref="U71:U73"/>
    <mergeCell ref="V71:V73"/>
    <mergeCell ref="W71:W73"/>
    <mergeCell ref="X71:X73"/>
    <mergeCell ref="Y71:Y73"/>
    <mergeCell ref="Z71:Z73"/>
    <mergeCell ref="O71:O73"/>
    <mergeCell ref="P71:P73"/>
    <mergeCell ref="Q71:Q73"/>
    <mergeCell ref="R71:R73"/>
    <mergeCell ref="S71:S73"/>
    <mergeCell ref="T71:T73"/>
    <mergeCell ref="I71:I73"/>
    <mergeCell ref="J71:J73"/>
    <mergeCell ref="K71:K73"/>
    <mergeCell ref="L71:L73"/>
    <mergeCell ref="M71:M73"/>
    <mergeCell ref="N71:N73"/>
    <mergeCell ref="AC74:AC76"/>
    <mergeCell ref="A77:A79"/>
    <mergeCell ref="B77:B79"/>
    <mergeCell ref="C77:C79"/>
    <mergeCell ref="D77:D79"/>
    <mergeCell ref="G77:G79"/>
    <mergeCell ref="H77:H79"/>
    <mergeCell ref="R74:R76"/>
    <mergeCell ref="S74:S76"/>
    <mergeCell ref="T74:T76"/>
    <mergeCell ref="U74:U76"/>
    <mergeCell ref="V74:V76"/>
    <mergeCell ref="W74:W76"/>
    <mergeCell ref="L74:L76"/>
    <mergeCell ref="M74:M76"/>
    <mergeCell ref="N74:N76"/>
    <mergeCell ref="O74:O76"/>
    <mergeCell ref="P74:P76"/>
    <mergeCell ref="Q74:Q76"/>
    <mergeCell ref="AC77:AC79"/>
    <mergeCell ref="A74:A76"/>
    <mergeCell ref="B74:B76"/>
    <mergeCell ref="C74:C76"/>
    <mergeCell ref="D74:D76"/>
    <mergeCell ref="G74:G76"/>
    <mergeCell ref="H74:H76"/>
    <mergeCell ref="I74:I76"/>
    <mergeCell ref="J74:J76"/>
    <mergeCell ref="K74:K76"/>
    <mergeCell ref="X74:X76"/>
    <mergeCell ref="Y74:Y76"/>
    <mergeCell ref="Z74:Z76"/>
    <mergeCell ref="U77:U79"/>
    <mergeCell ref="V77:V79"/>
    <mergeCell ref="W77:W79"/>
    <mergeCell ref="X77:X79"/>
    <mergeCell ref="Y77:Y79"/>
    <mergeCell ref="Z77:Z79"/>
    <mergeCell ref="O77:O79"/>
    <mergeCell ref="P77:P79"/>
    <mergeCell ref="Q77:Q79"/>
    <mergeCell ref="R77:R79"/>
    <mergeCell ref="S77:S79"/>
    <mergeCell ref="T77:T79"/>
    <mergeCell ref="I77:I79"/>
    <mergeCell ref="J77:J79"/>
    <mergeCell ref="K77:K79"/>
    <mergeCell ref="L77:L79"/>
    <mergeCell ref="M77:M79"/>
    <mergeCell ref="N77:N79"/>
    <mergeCell ref="AC80:AC82"/>
    <mergeCell ref="A83:A85"/>
    <mergeCell ref="B83:B85"/>
    <mergeCell ref="C83:C85"/>
    <mergeCell ref="D83:D85"/>
    <mergeCell ref="G83:G85"/>
    <mergeCell ref="H83:H85"/>
    <mergeCell ref="R80:R82"/>
    <mergeCell ref="S80:S82"/>
    <mergeCell ref="T80:T82"/>
    <mergeCell ref="U80:U82"/>
    <mergeCell ref="V80:V82"/>
    <mergeCell ref="W80:W82"/>
    <mergeCell ref="L80:L82"/>
    <mergeCell ref="M80:M82"/>
    <mergeCell ref="N80:N82"/>
    <mergeCell ref="O80:O82"/>
    <mergeCell ref="P80:P82"/>
    <mergeCell ref="Q80:Q82"/>
    <mergeCell ref="AC83:AC85"/>
    <mergeCell ref="A80:A82"/>
    <mergeCell ref="B80:B82"/>
    <mergeCell ref="C80:C82"/>
    <mergeCell ref="D80:D82"/>
    <mergeCell ref="G80:G82"/>
    <mergeCell ref="H80:H82"/>
    <mergeCell ref="I80:I82"/>
    <mergeCell ref="J80:J82"/>
    <mergeCell ref="K80:K82"/>
    <mergeCell ref="X80:X82"/>
    <mergeCell ref="Y80:Y82"/>
    <mergeCell ref="Z80:Z82"/>
    <mergeCell ref="U83:U85"/>
    <mergeCell ref="V83:V85"/>
    <mergeCell ref="W83:W85"/>
    <mergeCell ref="X83:X85"/>
    <mergeCell ref="Y83:Y85"/>
    <mergeCell ref="Z83:Z85"/>
    <mergeCell ref="O83:O85"/>
    <mergeCell ref="P83:P85"/>
    <mergeCell ref="Q83:Q85"/>
    <mergeCell ref="R83:R85"/>
    <mergeCell ref="S83:S85"/>
    <mergeCell ref="T83:T85"/>
    <mergeCell ref="I83:I85"/>
    <mergeCell ref="J83:J85"/>
    <mergeCell ref="K83:K85"/>
    <mergeCell ref="L83:L85"/>
    <mergeCell ref="M83:M85"/>
    <mergeCell ref="N83:N85"/>
    <mergeCell ref="AC86:AC88"/>
    <mergeCell ref="A89:A91"/>
    <mergeCell ref="B89:B91"/>
    <mergeCell ref="C89:C91"/>
    <mergeCell ref="D89:D91"/>
    <mergeCell ref="G89:G91"/>
    <mergeCell ref="H89:H91"/>
    <mergeCell ref="R86:R88"/>
    <mergeCell ref="S86:S88"/>
    <mergeCell ref="T86:T88"/>
    <mergeCell ref="U86:U88"/>
    <mergeCell ref="V86:V88"/>
    <mergeCell ref="W86:W88"/>
    <mergeCell ref="L86:L88"/>
    <mergeCell ref="M86:M88"/>
    <mergeCell ref="N86:N88"/>
    <mergeCell ref="O86:O88"/>
    <mergeCell ref="P86:P88"/>
    <mergeCell ref="Q86:Q88"/>
    <mergeCell ref="AC89:AC91"/>
    <mergeCell ref="A86:A88"/>
    <mergeCell ref="B86:B88"/>
    <mergeCell ref="C86:C88"/>
    <mergeCell ref="D86:D88"/>
    <mergeCell ref="G86:G88"/>
    <mergeCell ref="H86:H88"/>
    <mergeCell ref="I86:I88"/>
    <mergeCell ref="J86:J88"/>
    <mergeCell ref="K86:K88"/>
    <mergeCell ref="X86:X88"/>
    <mergeCell ref="Y86:Y88"/>
    <mergeCell ref="Z86:Z88"/>
    <mergeCell ref="U89:U91"/>
    <mergeCell ref="V89:V91"/>
    <mergeCell ref="W89:W91"/>
    <mergeCell ref="X89:X91"/>
    <mergeCell ref="Y89:Y91"/>
    <mergeCell ref="Z89:Z91"/>
    <mergeCell ref="O89:O91"/>
    <mergeCell ref="P89:P91"/>
    <mergeCell ref="Q89:Q91"/>
    <mergeCell ref="R89:R91"/>
    <mergeCell ref="S89:S91"/>
    <mergeCell ref="T89:T91"/>
    <mergeCell ref="I89:I91"/>
    <mergeCell ref="J89:J91"/>
    <mergeCell ref="K89:K91"/>
    <mergeCell ref="L89:L91"/>
    <mergeCell ref="M89:M91"/>
    <mergeCell ref="N89:N91"/>
    <mergeCell ref="AC92:AC94"/>
    <mergeCell ref="A95:A97"/>
    <mergeCell ref="B95:B97"/>
    <mergeCell ref="C95:C97"/>
    <mergeCell ref="D95:D97"/>
    <mergeCell ref="G95:G97"/>
    <mergeCell ref="H95:H97"/>
    <mergeCell ref="R92:R94"/>
    <mergeCell ref="S92:S94"/>
    <mergeCell ref="T92:T94"/>
    <mergeCell ref="U92:U94"/>
    <mergeCell ref="V92:V94"/>
    <mergeCell ref="W92:W94"/>
    <mergeCell ref="L92:L94"/>
    <mergeCell ref="M92:M94"/>
    <mergeCell ref="N92:N94"/>
    <mergeCell ref="O92:O94"/>
    <mergeCell ref="P92:P94"/>
    <mergeCell ref="Q92:Q94"/>
    <mergeCell ref="AC95:AC97"/>
    <mergeCell ref="A92:A94"/>
    <mergeCell ref="B92:B94"/>
    <mergeCell ref="C92:C94"/>
    <mergeCell ref="D92:D94"/>
    <mergeCell ref="G92:G94"/>
    <mergeCell ref="H92:H94"/>
    <mergeCell ref="I92:I94"/>
    <mergeCell ref="J92:J94"/>
    <mergeCell ref="K92:K94"/>
    <mergeCell ref="X92:X94"/>
    <mergeCell ref="Y92:Y94"/>
    <mergeCell ref="Z92:Z94"/>
    <mergeCell ref="U95:U97"/>
    <mergeCell ref="V95:V97"/>
    <mergeCell ref="W95:W97"/>
    <mergeCell ref="X95:X97"/>
    <mergeCell ref="Y95:Y97"/>
    <mergeCell ref="Z95:Z97"/>
    <mergeCell ref="O95:O97"/>
    <mergeCell ref="P95:P97"/>
    <mergeCell ref="Q95:Q97"/>
    <mergeCell ref="R95:R97"/>
    <mergeCell ref="S95:S97"/>
    <mergeCell ref="T95:T97"/>
    <mergeCell ref="I95:I97"/>
    <mergeCell ref="J95:J97"/>
    <mergeCell ref="K95:K97"/>
    <mergeCell ref="L95:L97"/>
    <mergeCell ref="M95:M97"/>
    <mergeCell ref="N95:N97"/>
    <mergeCell ref="AC98:AC100"/>
    <mergeCell ref="A101:A103"/>
    <mergeCell ref="B101:B103"/>
    <mergeCell ref="C101:C103"/>
    <mergeCell ref="D101:D103"/>
    <mergeCell ref="G101:G103"/>
    <mergeCell ref="H101:H103"/>
    <mergeCell ref="R98:R100"/>
    <mergeCell ref="S98:S100"/>
    <mergeCell ref="T98:T100"/>
    <mergeCell ref="U98:U100"/>
    <mergeCell ref="V98:V100"/>
    <mergeCell ref="W98:W100"/>
    <mergeCell ref="L98:L100"/>
    <mergeCell ref="M98:M100"/>
    <mergeCell ref="N98:N100"/>
    <mergeCell ref="O98:O100"/>
    <mergeCell ref="P98:P100"/>
    <mergeCell ref="Q98:Q100"/>
    <mergeCell ref="AC101:AC103"/>
    <mergeCell ref="A98:A100"/>
    <mergeCell ref="B98:B100"/>
    <mergeCell ref="C98:C100"/>
    <mergeCell ref="D98:D100"/>
    <mergeCell ref="G98:G100"/>
    <mergeCell ref="H98:H100"/>
    <mergeCell ref="I98:I100"/>
    <mergeCell ref="J98:J100"/>
    <mergeCell ref="K98:K100"/>
    <mergeCell ref="X98:X100"/>
    <mergeCell ref="Y98:Y100"/>
    <mergeCell ref="Z98:Z100"/>
    <mergeCell ref="U101:U103"/>
    <mergeCell ref="V101:V103"/>
    <mergeCell ref="W101:W103"/>
    <mergeCell ref="X101:X103"/>
    <mergeCell ref="Y101:Y103"/>
    <mergeCell ref="Z101:Z103"/>
    <mergeCell ref="O101:O103"/>
    <mergeCell ref="P101:P103"/>
    <mergeCell ref="Q101:Q103"/>
    <mergeCell ref="R101:R103"/>
    <mergeCell ref="S101:S103"/>
    <mergeCell ref="T101:T103"/>
    <mergeCell ref="I101:I103"/>
    <mergeCell ref="J101:J103"/>
    <mergeCell ref="K101:K103"/>
    <mergeCell ref="L101:L103"/>
    <mergeCell ref="M101:M103"/>
    <mergeCell ref="N101:N103"/>
    <mergeCell ref="AC104:AC106"/>
    <mergeCell ref="A107:A109"/>
    <mergeCell ref="B107:B109"/>
    <mergeCell ref="C107:C109"/>
    <mergeCell ref="D107:D109"/>
    <mergeCell ref="G107:G109"/>
    <mergeCell ref="H107:H109"/>
    <mergeCell ref="R104:R106"/>
    <mergeCell ref="S104:S106"/>
    <mergeCell ref="T104:T106"/>
    <mergeCell ref="U104:U106"/>
    <mergeCell ref="V104:V106"/>
    <mergeCell ref="W104:W106"/>
    <mergeCell ref="L104:L106"/>
    <mergeCell ref="M104:M106"/>
    <mergeCell ref="N104:N106"/>
    <mergeCell ref="O104:O106"/>
    <mergeCell ref="P104:P106"/>
    <mergeCell ref="Q104:Q106"/>
    <mergeCell ref="AC107:AC109"/>
    <mergeCell ref="A104:A106"/>
    <mergeCell ref="B104:B106"/>
    <mergeCell ref="C104:C106"/>
    <mergeCell ref="D104:D106"/>
    <mergeCell ref="G104:G106"/>
    <mergeCell ref="H104:H106"/>
    <mergeCell ref="I104:I106"/>
    <mergeCell ref="J104:J106"/>
    <mergeCell ref="K104:K106"/>
    <mergeCell ref="X104:X106"/>
    <mergeCell ref="Y104:Y106"/>
    <mergeCell ref="Z104:Z106"/>
    <mergeCell ref="U107:U109"/>
    <mergeCell ref="V107:V109"/>
    <mergeCell ref="W107:W109"/>
    <mergeCell ref="X107:X109"/>
    <mergeCell ref="Y107:Y109"/>
    <mergeCell ref="Z107:Z109"/>
    <mergeCell ref="O107:O109"/>
    <mergeCell ref="P107:P109"/>
    <mergeCell ref="Q107:Q109"/>
    <mergeCell ref="R107:R109"/>
    <mergeCell ref="S107:S109"/>
    <mergeCell ref="T107:T109"/>
    <mergeCell ref="I107:I109"/>
    <mergeCell ref="J107:J109"/>
    <mergeCell ref="K107:K109"/>
    <mergeCell ref="L107:L109"/>
    <mergeCell ref="M107:M109"/>
    <mergeCell ref="N107:N109"/>
    <mergeCell ref="AC110:AC112"/>
    <mergeCell ref="A113:A115"/>
    <mergeCell ref="B113:B115"/>
    <mergeCell ref="C113:C115"/>
    <mergeCell ref="D113:D115"/>
    <mergeCell ref="G113:G115"/>
    <mergeCell ref="H113:H115"/>
    <mergeCell ref="R110:R112"/>
    <mergeCell ref="S110:S112"/>
    <mergeCell ref="T110:T112"/>
    <mergeCell ref="U110:U112"/>
    <mergeCell ref="V110:V112"/>
    <mergeCell ref="W110:W112"/>
    <mergeCell ref="L110:L112"/>
    <mergeCell ref="M110:M112"/>
    <mergeCell ref="N110:N112"/>
    <mergeCell ref="O110:O112"/>
    <mergeCell ref="P110:P112"/>
    <mergeCell ref="Q110:Q112"/>
    <mergeCell ref="AC113:AC115"/>
    <mergeCell ref="A110:A112"/>
    <mergeCell ref="B110:B112"/>
    <mergeCell ref="C110:C112"/>
    <mergeCell ref="D110:D112"/>
    <mergeCell ref="G110:G112"/>
    <mergeCell ref="H110:H112"/>
    <mergeCell ref="I110:I112"/>
    <mergeCell ref="J110:J112"/>
    <mergeCell ref="K110:K112"/>
    <mergeCell ref="X110:X112"/>
    <mergeCell ref="Y110:Y112"/>
    <mergeCell ref="Z110:Z112"/>
    <mergeCell ref="U113:U115"/>
    <mergeCell ref="V113:V115"/>
    <mergeCell ref="W113:W115"/>
    <mergeCell ref="X113:X115"/>
    <mergeCell ref="Y113:Y115"/>
    <mergeCell ref="Z113:Z115"/>
    <mergeCell ref="O113:O115"/>
    <mergeCell ref="P113:P115"/>
    <mergeCell ref="Q113:Q115"/>
    <mergeCell ref="R113:R115"/>
    <mergeCell ref="S113:S115"/>
    <mergeCell ref="T113:T115"/>
    <mergeCell ref="I113:I115"/>
    <mergeCell ref="J113:J115"/>
    <mergeCell ref="K113:K115"/>
    <mergeCell ref="L113:L115"/>
    <mergeCell ref="M113:M115"/>
    <mergeCell ref="N113:N115"/>
    <mergeCell ref="AC116:AC118"/>
    <mergeCell ref="A119:A121"/>
    <mergeCell ref="B119:B121"/>
    <mergeCell ref="C119:C121"/>
    <mergeCell ref="D119:D121"/>
    <mergeCell ref="G119:G121"/>
    <mergeCell ref="H119:H121"/>
    <mergeCell ref="R116:R118"/>
    <mergeCell ref="S116:S118"/>
    <mergeCell ref="T116:T118"/>
    <mergeCell ref="U116:U118"/>
    <mergeCell ref="V116:V118"/>
    <mergeCell ref="W116:W118"/>
    <mergeCell ref="L116:L118"/>
    <mergeCell ref="M116:M118"/>
    <mergeCell ref="N116:N118"/>
    <mergeCell ref="O116:O118"/>
    <mergeCell ref="P116:P118"/>
    <mergeCell ref="Q116:Q118"/>
    <mergeCell ref="AC119:AC121"/>
    <mergeCell ref="A116:A118"/>
    <mergeCell ref="B116:B118"/>
    <mergeCell ref="C116:C118"/>
    <mergeCell ref="D116:D118"/>
    <mergeCell ref="G116:G118"/>
    <mergeCell ref="H116:H118"/>
    <mergeCell ref="I116:I118"/>
    <mergeCell ref="J116:J118"/>
    <mergeCell ref="K116:K118"/>
    <mergeCell ref="X116:X118"/>
    <mergeCell ref="Y116:Y118"/>
    <mergeCell ref="Z116:Z118"/>
    <mergeCell ref="U119:U121"/>
    <mergeCell ref="V119:V121"/>
    <mergeCell ref="W119:W121"/>
    <mergeCell ref="X119:X121"/>
    <mergeCell ref="Y119:Y121"/>
    <mergeCell ref="Z119:Z121"/>
    <mergeCell ref="O119:O121"/>
    <mergeCell ref="P119:P121"/>
    <mergeCell ref="Q119:Q121"/>
    <mergeCell ref="R119:R121"/>
    <mergeCell ref="S119:S121"/>
    <mergeCell ref="T119:T121"/>
    <mergeCell ref="I119:I121"/>
    <mergeCell ref="J119:J121"/>
    <mergeCell ref="K119:K121"/>
    <mergeCell ref="L119:L121"/>
    <mergeCell ref="M119:M121"/>
    <mergeCell ref="N119:N121"/>
    <mergeCell ref="AC122:AC124"/>
    <mergeCell ref="A125:A127"/>
    <mergeCell ref="B125:B127"/>
    <mergeCell ref="C125:C127"/>
    <mergeCell ref="D125:D127"/>
    <mergeCell ref="G125:G127"/>
    <mergeCell ref="H125:H127"/>
    <mergeCell ref="R122:R124"/>
    <mergeCell ref="S122:S124"/>
    <mergeCell ref="T122:T124"/>
    <mergeCell ref="U122:U124"/>
    <mergeCell ref="V122:V124"/>
    <mergeCell ref="W122:W124"/>
    <mergeCell ref="L122:L124"/>
    <mergeCell ref="M122:M124"/>
    <mergeCell ref="N122:N124"/>
    <mergeCell ref="O122:O124"/>
    <mergeCell ref="P122:P124"/>
    <mergeCell ref="Q122:Q124"/>
    <mergeCell ref="AC125:AC127"/>
    <mergeCell ref="A122:A124"/>
    <mergeCell ref="B122:B124"/>
    <mergeCell ref="C122:C124"/>
    <mergeCell ref="D122:D124"/>
    <mergeCell ref="G122:G124"/>
    <mergeCell ref="H122:H124"/>
    <mergeCell ref="I122:I124"/>
    <mergeCell ref="J122:J124"/>
    <mergeCell ref="K122:K124"/>
    <mergeCell ref="X122:X124"/>
    <mergeCell ref="Y122:Y124"/>
    <mergeCell ref="Z122:Z124"/>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AC128:AC130"/>
    <mergeCell ref="A131:A133"/>
    <mergeCell ref="B131:B133"/>
    <mergeCell ref="C131:C133"/>
    <mergeCell ref="D131:D133"/>
    <mergeCell ref="G131:G133"/>
    <mergeCell ref="H131:H133"/>
    <mergeCell ref="R128:R130"/>
    <mergeCell ref="S128:S130"/>
    <mergeCell ref="T128:T130"/>
    <mergeCell ref="U128:U130"/>
    <mergeCell ref="V128:V130"/>
    <mergeCell ref="W128:W130"/>
    <mergeCell ref="L128:L130"/>
    <mergeCell ref="M128:M130"/>
    <mergeCell ref="N128:N130"/>
    <mergeCell ref="O128:O130"/>
    <mergeCell ref="P128:P130"/>
    <mergeCell ref="Q128:Q130"/>
    <mergeCell ref="AC131:AC133"/>
    <mergeCell ref="A128:A130"/>
    <mergeCell ref="B128:B130"/>
    <mergeCell ref="C128:C130"/>
    <mergeCell ref="D128:D130"/>
    <mergeCell ref="G128:G130"/>
    <mergeCell ref="H128:H130"/>
    <mergeCell ref="I128:I130"/>
    <mergeCell ref="J128:J130"/>
    <mergeCell ref="K128:K130"/>
    <mergeCell ref="X128:X130"/>
    <mergeCell ref="Y128:Y130"/>
    <mergeCell ref="Z128:Z13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AC134:AC136"/>
    <mergeCell ref="A137:A139"/>
    <mergeCell ref="B137:B139"/>
    <mergeCell ref="C137:C139"/>
    <mergeCell ref="D137:D139"/>
    <mergeCell ref="G137:G139"/>
    <mergeCell ref="H137:H139"/>
    <mergeCell ref="R134:R136"/>
    <mergeCell ref="S134:S136"/>
    <mergeCell ref="T134:T136"/>
    <mergeCell ref="U134:U136"/>
    <mergeCell ref="V134:V136"/>
    <mergeCell ref="W134:W136"/>
    <mergeCell ref="L134:L136"/>
    <mergeCell ref="M134:M136"/>
    <mergeCell ref="N134:N136"/>
    <mergeCell ref="O134:O136"/>
    <mergeCell ref="P134:P136"/>
    <mergeCell ref="Q134:Q136"/>
    <mergeCell ref="AC137:AC139"/>
    <mergeCell ref="A134:A136"/>
    <mergeCell ref="B134:B136"/>
    <mergeCell ref="C134:C136"/>
    <mergeCell ref="D134:D136"/>
    <mergeCell ref="G134:G136"/>
    <mergeCell ref="H134:H136"/>
    <mergeCell ref="I134:I136"/>
    <mergeCell ref="J134:J136"/>
    <mergeCell ref="K134:K136"/>
    <mergeCell ref="X134:X136"/>
    <mergeCell ref="Y134:Y136"/>
    <mergeCell ref="Z134:Z136"/>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AC140:AC142"/>
    <mergeCell ref="A143:A145"/>
    <mergeCell ref="B143:B145"/>
    <mergeCell ref="C143:C145"/>
    <mergeCell ref="D143:D145"/>
    <mergeCell ref="G143:G145"/>
    <mergeCell ref="H143:H145"/>
    <mergeCell ref="R140:R142"/>
    <mergeCell ref="S140:S142"/>
    <mergeCell ref="T140:T142"/>
    <mergeCell ref="U140:U142"/>
    <mergeCell ref="V140:V142"/>
    <mergeCell ref="W140:W142"/>
    <mergeCell ref="L140:L142"/>
    <mergeCell ref="M140:M142"/>
    <mergeCell ref="N140:N142"/>
    <mergeCell ref="O140:O142"/>
    <mergeCell ref="P140:P142"/>
    <mergeCell ref="Q140:Q142"/>
    <mergeCell ref="AC143:AC145"/>
    <mergeCell ref="A140:A142"/>
    <mergeCell ref="B140:B142"/>
    <mergeCell ref="C140:C142"/>
    <mergeCell ref="D140:D142"/>
    <mergeCell ref="G140:G142"/>
    <mergeCell ref="H140:H142"/>
    <mergeCell ref="I140:I142"/>
    <mergeCell ref="J140:J142"/>
    <mergeCell ref="K140:K142"/>
    <mergeCell ref="X140:X142"/>
    <mergeCell ref="Y140:Y142"/>
    <mergeCell ref="Z140:Z142"/>
    <mergeCell ref="U143:U145"/>
    <mergeCell ref="V143:V145"/>
    <mergeCell ref="W143:W145"/>
    <mergeCell ref="X143:X145"/>
    <mergeCell ref="Y143:Y145"/>
    <mergeCell ref="Z143:Z145"/>
    <mergeCell ref="O143:O145"/>
    <mergeCell ref="P143:P145"/>
    <mergeCell ref="Q143:Q145"/>
    <mergeCell ref="R143:R145"/>
    <mergeCell ref="S143:S145"/>
    <mergeCell ref="T143:T145"/>
    <mergeCell ref="I143:I145"/>
    <mergeCell ref="J143:J145"/>
    <mergeCell ref="K143:K145"/>
    <mergeCell ref="L143:L145"/>
    <mergeCell ref="M143:M145"/>
    <mergeCell ref="N143:N145"/>
    <mergeCell ref="AC146:AC148"/>
    <mergeCell ref="A149:A151"/>
    <mergeCell ref="B149:B151"/>
    <mergeCell ref="C149:C151"/>
    <mergeCell ref="D149:D151"/>
    <mergeCell ref="G149:G151"/>
    <mergeCell ref="H149:H151"/>
    <mergeCell ref="R146:R148"/>
    <mergeCell ref="S146:S148"/>
    <mergeCell ref="T146:T148"/>
    <mergeCell ref="U146:U148"/>
    <mergeCell ref="V146:V148"/>
    <mergeCell ref="W146:W148"/>
    <mergeCell ref="L146:L148"/>
    <mergeCell ref="M146:M148"/>
    <mergeCell ref="N146:N148"/>
    <mergeCell ref="O146:O148"/>
    <mergeCell ref="P146:P148"/>
    <mergeCell ref="Q146:Q148"/>
    <mergeCell ref="AC149:AC151"/>
    <mergeCell ref="A146:A148"/>
    <mergeCell ref="B146:B148"/>
    <mergeCell ref="C146:C148"/>
    <mergeCell ref="D146:D148"/>
    <mergeCell ref="G146:G148"/>
    <mergeCell ref="H146:H148"/>
    <mergeCell ref="I146:I148"/>
    <mergeCell ref="J146:J148"/>
    <mergeCell ref="K146:K148"/>
    <mergeCell ref="X146:X148"/>
    <mergeCell ref="Y146:Y148"/>
    <mergeCell ref="Z146:Z148"/>
    <mergeCell ref="U149:U151"/>
    <mergeCell ref="V149:V151"/>
    <mergeCell ref="W149:W151"/>
    <mergeCell ref="X149:X151"/>
    <mergeCell ref="Y149:Y151"/>
    <mergeCell ref="Z149:Z151"/>
    <mergeCell ref="O149:O151"/>
    <mergeCell ref="P149:P151"/>
    <mergeCell ref="Q149:Q151"/>
    <mergeCell ref="R149:R151"/>
    <mergeCell ref="S149:S151"/>
    <mergeCell ref="T149:T151"/>
    <mergeCell ref="I149:I151"/>
    <mergeCell ref="J149:J151"/>
    <mergeCell ref="K149:K151"/>
    <mergeCell ref="L149:L151"/>
    <mergeCell ref="M149:M151"/>
    <mergeCell ref="N149:N151"/>
    <mergeCell ref="AC152:AC154"/>
    <mergeCell ref="A155:A157"/>
    <mergeCell ref="B155:B157"/>
    <mergeCell ref="C155:C157"/>
    <mergeCell ref="D155:D157"/>
    <mergeCell ref="G155:G157"/>
    <mergeCell ref="H155:H157"/>
    <mergeCell ref="R152:R154"/>
    <mergeCell ref="S152:S154"/>
    <mergeCell ref="T152:T154"/>
    <mergeCell ref="U152:U154"/>
    <mergeCell ref="V152:V154"/>
    <mergeCell ref="W152:W154"/>
    <mergeCell ref="L152:L154"/>
    <mergeCell ref="M152:M154"/>
    <mergeCell ref="N152:N154"/>
    <mergeCell ref="O152:O154"/>
    <mergeCell ref="P152:P154"/>
    <mergeCell ref="Q152:Q154"/>
    <mergeCell ref="AC155:AC157"/>
    <mergeCell ref="A152:A154"/>
    <mergeCell ref="B152:B154"/>
    <mergeCell ref="C152:C154"/>
    <mergeCell ref="D152:D154"/>
    <mergeCell ref="G152:G154"/>
    <mergeCell ref="H152:H154"/>
    <mergeCell ref="I152:I154"/>
    <mergeCell ref="J152:J154"/>
    <mergeCell ref="K152:K154"/>
    <mergeCell ref="X152:X154"/>
    <mergeCell ref="Y152:Y154"/>
    <mergeCell ref="Z152:Z154"/>
    <mergeCell ref="U155:U157"/>
    <mergeCell ref="V155:V157"/>
    <mergeCell ref="W155:W157"/>
    <mergeCell ref="X155:X157"/>
    <mergeCell ref="Y155:Y157"/>
    <mergeCell ref="Z155:Z157"/>
    <mergeCell ref="O155:O157"/>
    <mergeCell ref="P155:P157"/>
    <mergeCell ref="Q155:Q157"/>
    <mergeCell ref="R155:R157"/>
    <mergeCell ref="S155:S157"/>
    <mergeCell ref="T155:T157"/>
    <mergeCell ref="I155:I157"/>
    <mergeCell ref="J155:J157"/>
    <mergeCell ref="K155:K157"/>
    <mergeCell ref="L155:L157"/>
    <mergeCell ref="M155:M157"/>
    <mergeCell ref="N155:N157"/>
    <mergeCell ref="AC158:AC160"/>
    <mergeCell ref="A161:A163"/>
    <mergeCell ref="B161:B163"/>
    <mergeCell ref="C161:C163"/>
    <mergeCell ref="D161:D163"/>
    <mergeCell ref="G161:G163"/>
    <mergeCell ref="H161:H163"/>
    <mergeCell ref="R158:R160"/>
    <mergeCell ref="S158:S160"/>
    <mergeCell ref="T158:T160"/>
    <mergeCell ref="U158:U160"/>
    <mergeCell ref="V158:V160"/>
    <mergeCell ref="W158:W160"/>
    <mergeCell ref="L158:L160"/>
    <mergeCell ref="M158:M160"/>
    <mergeCell ref="N158:N160"/>
    <mergeCell ref="O158:O160"/>
    <mergeCell ref="P158:P160"/>
    <mergeCell ref="Q158:Q160"/>
    <mergeCell ref="AC161:AC163"/>
    <mergeCell ref="A158:A160"/>
    <mergeCell ref="B158:B160"/>
    <mergeCell ref="C158:C160"/>
    <mergeCell ref="D158:D160"/>
    <mergeCell ref="G158:G160"/>
    <mergeCell ref="H158:H160"/>
    <mergeCell ref="I158:I160"/>
    <mergeCell ref="J158:J160"/>
    <mergeCell ref="K158:K160"/>
    <mergeCell ref="X158:X160"/>
    <mergeCell ref="Y158:Y160"/>
    <mergeCell ref="Z158:Z160"/>
    <mergeCell ref="U161:U163"/>
    <mergeCell ref="V161:V163"/>
    <mergeCell ref="W161:W163"/>
    <mergeCell ref="X161:X163"/>
    <mergeCell ref="Y161:Y163"/>
    <mergeCell ref="Z161:Z163"/>
    <mergeCell ref="O161:O163"/>
    <mergeCell ref="P161:P163"/>
    <mergeCell ref="Q161:Q163"/>
    <mergeCell ref="R161:R163"/>
    <mergeCell ref="S161:S163"/>
    <mergeCell ref="T161:T163"/>
    <mergeCell ref="I161:I163"/>
    <mergeCell ref="J161:J163"/>
    <mergeCell ref="K161:K163"/>
    <mergeCell ref="L161:L163"/>
    <mergeCell ref="M161:M163"/>
    <mergeCell ref="N161:N163"/>
    <mergeCell ref="AC164:AC166"/>
    <mergeCell ref="A167:A169"/>
    <mergeCell ref="B167:B169"/>
    <mergeCell ref="C167:C169"/>
    <mergeCell ref="D167:D169"/>
    <mergeCell ref="G167:G169"/>
    <mergeCell ref="H167:H169"/>
    <mergeCell ref="R164:R166"/>
    <mergeCell ref="S164:S166"/>
    <mergeCell ref="T164:T166"/>
    <mergeCell ref="U164:U166"/>
    <mergeCell ref="V164:V166"/>
    <mergeCell ref="W164:W166"/>
    <mergeCell ref="L164:L166"/>
    <mergeCell ref="M164:M166"/>
    <mergeCell ref="N164:N166"/>
    <mergeCell ref="O164:O166"/>
    <mergeCell ref="P164:P166"/>
    <mergeCell ref="Q164:Q166"/>
    <mergeCell ref="AC167:AC169"/>
    <mergeCell ref="A164:A166"/>
    <mergeCell ref="B164:B166"/>
    <mergeCell ref="C164:C166"/>
    <mergeCell ref="D164:D166"/>
    <mergeCell ref="G164:G166"/>
    <mergeCell ref="H164:H166"/>
    <mergeCell ref="I164:I166"/>
    <mergeCell ref="J164:J166"/>
    <mergeCell ref="K164:K166"/>
    <mergeCell ref="X164:X166"/>
    <mergeCell ref="Y164:Y166"/>
    <mergeCell ref="Z164:Z166"/>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AC170:AC172"/>
    <mergeCell ref="A173:A175"/>
    <mergeCell ref="B173:B175"/>
    <mergeCell ref="C173:C175"/>
    <mergeCell ref="D173:D175"/>
    <mergeCell ref="G173:G175"/>
    <mergeCell ref="H173:H175"/>
    <mergeCell ref="R170:R172"/>
    <mergeCell ref="S170:S172"/>
    <mergeCell ref="T170:T172"/>
    <mergeCell ref="U170:U172"/>
    <mergeCell ref="V170:V172"/>
    <mergeCell ref="W170:W172"/>
    <mergeCell ref="L170:L172"/>
    <mergeCell ref="M170:M172"/>
    <mergeCell ref="N170:N172"/>
    <mergeCell ref="O170:O172"/>
    <mergeCell ref="P170:P172"/>
    <mergeCell ref="Q170:Q172"/>
    <mergeCell ref="AC173:AC175"/>
    <mergeCell ref="A170:A172"/>
    <mergeCell ref="B170:B172"/>
    <mergeCell ref="C170:C172"/>
    <mergeCell ref="D170:D172"/>
    <mergeCell ref="G170:G172"/>
    <mergeCell ref="H170:H172"/>
    <mergeCell ref="I170:I172"/>
    <mergeCell ref="J170:J172"/>
    <mergeCell ref="K170:K172"/>
    <mergeCell ref="X170:X172"/>
    <mergeCell ref="Y170:Y172"/>
    <mergeCell ref="Z170:Z172"/>
    <mergeCell ref="B176:B178"/>
    <mergeCell ref="C176:C178"/>
    <mergeCell ref="D176:D178"/>
    <mergeCell ref="G176:G178"/>
    <mergeCell ref="H176:H178"/>
    <mergeCell ref="I176:I178"/>
    <mergeCell ref="J176:J178"/>
    <mergeCell ref="K176:K178"/>
    <mergeCell ref="U173:U175"/>
    <mergeCell ref="V173:V175"/>
    <mergeCell ref="W173:W175"/>
    <mergeCell ref="X173:X175"/>
    <mergeCell ref="Y173:Y175"/>
    <mergeCell ref="Z173:Z175"/>
    <mergeCell ref="O173:O175"/>
    <mergeCell ref="P173:P175"/>
    <mergeCell ref="Q173:Q175"/>
    <mergeCell ref="R173:R175"/>
    <mergeCell ref="S173:S175"/>
    <mergeCell ref="T173:T175"/>
    <mergeCell ref="I173:I175"/>
    <mergeCell ref="J173:J175"/>
    <mergeCell ref="K173:K175"/>
    <mergeCell ref="L173:L175"/>
    <mergeCell ref="M173:M175"/>
    <mergeCell ref="N173:N175"/>
    <mergeCell ref="X176:X178"/>
    <mergeCell ref="Y176:Y178"/>
    <mergeCell ref="Z176:Z178"/>
    <mergeCell ref="R179:R181"/>
    <mergeCell ref="S179:S181"/>
    <mergeCell ref="T179:T181"/>
    <mergeCell ref="I179:I181"/>
    <mergeCell ref="J179:J181"/>
    <mergeCell ref="K179:K181"/>
    <mergeCell ref="L179:L181"/>
    <mergeCell ref="M179:M181"/>
    <mergeCell ref="N179:N181"/>
    <mergeCell ref="X182:X184"/>
    <mergeCell ref="Y182:Y184"/>
    <mergeCell ref="Z182:Z184"/>
    <mergeCell ref="AC176:AC178"/>
    <mergeCell ref="A179:A181"/>
    <mergeCell ref="B179:B181"/>
    <mergeCell ref="C179:C181"/>
    <mergeCell ref="D179:D181"/>
    <mergeCell ref="G179:G181"/>
    <mergeCell ref="H179:H181"/>
    <mergeCell ref="R176:R178"/>
    <mergeCell ref="S176:S178"/>
    <mergeCell ref="T176:T178"/>
    <mergeCell ref="U176:U178"/>
    <mergeCell ref="V176:V178"/>
    <mergeCell ref="W176:W178"/>
    <mergeCell ref="L176:L178"/>
    <mergeCell ref="M176:M178"/>
    <mergeCell ref="N176:N178"/>
    <mergeCell ref="O176:O178"/>
    <mergeCell ref="P176:P178"/>
    <mergeCell ref="Q176:Q178"/>
    <mergeCell ref="A176:A178"/>
    <mergeCell ref="AC182:AC184"/>
    <mergeCell ref="R182:R184"/>
    <mergeCell ref="S182:S184"/>
    <mergeCell ref="T182:T184"/>
    <mergeCell ref="U182:U184"/>
    <mergeCell ref="V182:V184"/>
    <mergeCell ref="W182:W184"/>
    <mergeCell ref="L182:L184"/>
    <mergeCell ref="M182:M184"/>
    <mergeCell ref="N182:N184"/>
    <mergeCell ref="O182:O184"/>
    <mergeCell ref="P182:P184"/>
    <mergeCell ref="Q182:Q184"/>
    <mergeCell ref="AC179:AC181"/>
    <mergeCell ref="A182:A184"/>
    <mergeCell ref="B182:B184"/>
    <mergeCell ref="C182:C184"/>
    <mergeCell ref="D182:D184"/>
    <mergeCell ref="G182:G184"/>
    <mergeCell ref="H182:H184"/>
    <mergeCell ref="I182:I184"/>
    <mergeCell ref="J182:J184"/>
    <mergeCell ref="K182:K184"/>
    <mergeCell ref="U179:U181"/>
    <mergeCell ref="V179:V181"/>
    <mergeCell ref="W179:W181"/>
    <mergeCell ref="X179:X181"/>
    <mergeCell ref="Y179:Y181"/>
    <mergeCell ref="Z179:Z181"/>
    <mergeCell ref="O179:O181"/>
    <mergeCell ref="P179:P181"/>
    <mergeCell ref="Q179:Q181"/>
  </mergeCells>
  <phoneticPr fontId="3"/>
  <conditionalFormatting sqref="P2:Q2">
    <cfRule type="expression" dxfId="3" priority="2">
      <formula>$P$2=""</formula>
    </cfRule>
  </conditionalFormatting>
  <conditionalFormatting sqref="U2:V2">
    <cfRule type="expression" dxfId="2" priority="1">
      <formula>$U$2=""</formula>
    </cfRule>
  </conditionalFormatting>
  <dataValidations count="6">
    <dataValidation type="list" errorStyle="warning" allowBlank="1" showInputMessage="1" showErrorMessage="1" error="選択項目以外の入力がされています。" sqref="Z5:Z184">
      <formula1>$AF$6:$AF$18</formula1>
    </dataValidation>
    <dataValidation type="list" errorStyle="warning" allowBlank="1" showInputMessage="1" showErrorMessage="1" error="選択項目以外の入力がされています。" sqref="C5:C184">
      <formula1>$AD$6:$AD$26</formula1>
    </dataValidation>
    <dataValidation type="list" allowBlank="1" showInputMessage="1" showErrorMessage="1" sqref="D17:D184">
      <formula1>"0歳児担任,1歳児担任,2歳児担任,3歳児担任,4歳児担任,5歳児担任,一時保育担当,子育て広場専任職員,フリー,　,"</formula1>
    </dataValidation>
    <dataValidation type="list" allowBlank="1" showInputMessage="1" showErrorMessage="1" sqref="P5:Y184">
      <formula1>"有"</formula1>
    </dataValidation>
    <dataValidation type="list" allowBlank="1" showInputMessage="1" showErrorMessage="1" sqref="D11:D13">
      <formula1>"0歳児担任,1歳児担任,2歳児担任,3歳児担任,4歳児担任,5歳児担任,一時保育担当,子育て広場専任職員,フリー,その他　,"</formula1>
    </dataValidation>
    <dataValidation type="list" allowBlank="1" showInputMessage="1" showErrorMessage="1" sqref="D5:D10 D14:D16">
      <formula1>"0歳児担任,1歳児担任,2歳児担任,3歳児担任,4歳児担任,5歳児担任,一時保育担当,子育て広場専任職員,フリー,その他,　,"</formula1>
    </dataValidation>
  </dataValidations>
  <printOptions horizontalCentered="1"/>
  <pageMargins left="0.31496062992125984" right="0.31496062992125984" top="0.55118110236220474" bottom="0.35433070866141736" header="0.31496062992125984" footer="0.31496062992125984"/>
  <pageSetup paperSize="9" scale="7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184"/>
  <sheetViews>
    <sheetView view="pageBreakPreview" zoomScale="85" zoomScaleNormal="100" zoomScaleSheetLayoutView="85" workbookViewId="0">
      <selection activeCell="C17" sqref="C17:C19"/>
    </sheetView>
  </sheetViews>
  <sheetFormatPr defaultRowHeight="13.5"/>
  <cols>
    <col min="1" max="1" width="3.25" style="86" bestFit="1" customWidth="1"/>
    <col min="2" max="2" width="14.5" style="86" customWidth="1"/>
    <col min="3" max="3" width="9.5" style="86" customWidth="1"/>
    <col min="4" max="4" width="10.75" style="86" customWidth="1"/>
    <col min="5" max="5" width="10.125" style="86" customWidth="1"/>
    <col min="6" max="6" width="14.625" style="86" customWidth="1"/>
    <col min="7" max="7" width="9.625" style="86" customWidth="1"/>
    <col min="8" max="9" width="5" style="87" customWidth="1"/>
    <col min="10" max="10" width="11.375" style="86" customWidth="1"/>
    <col min="11" max="11" width="2.625" style="86" customWidth="1"/>
    <col min="12" max="13" width="5" style="87" customWidth="1"/>
    <col min="14" max="14" width="11.375" style="86" customWidth="1"/>
    <col min="15" max="15" width="2.625" style="86" bestFit="1" customWidth="1"/>
    <col min="16" max="23" width="4.375" style="87" customWidth="1"/>
    <col min="24" max="25" width="4.375" style="86" customWidth="1"/>
    <col min="26" max="26" width="10.25" style="86" customWidth="1"/>
    <col min="27" max="27" width="12" style="86" customWidth="1"/>
    <col min="28" max="29" width="9" style="86" hidden="1" customWidth="1"/>
    <col min="30" max="31" width="9" style="263" hidden="1" customWidth="1"/>
    <col min="32" max="32" width="9" style="86" hidden="1" customWidth="1"/>
    <col min="33" max="16384" width="9" style="86"/>
  </cols>
  <sheetData>
    <row r="1" spans="1:32" ht="30" customHeight="1" thickBot="1">
      <c r="A1" s="2607" t="s">
        <v>1024</v>
      </c>
      <c r="B1" s="2607"/>
      <c r="C1" s="2607"/>
      <c r="D1" s="2607"/>
      <c r="E1" s="2607"/>
      <c r="F1" s="2607"/>
      <c r="G1" s="2608"/>
      <c r="H1" s="2608"/>
      <c r="I1" s="2608"/>
      <c r="M1"/>
      <c r="P1" s="2609" t="s">
        <v>971</v>
      </c>
      <c r="Q1" s="2609"/>
      <c r="R1" s="2609"/>
      <c r="S1" s="2609"/>
      <c r="T1" s="2609"/>
      <c r="U1" s="2609"/>
      <c r="V1" s="2609"/>
      <c r="W1" s="2609"/>
      <c r="X1" s="2609"/>
      <c r="Y1" s="263"/>
      <c r="Z1" s="2610" t="s">
        <v>972</v>
      </c>
      <c r="AA1" s="2611"/>
    </row>
    <row r="2" spans="1:32" ht="18" customHeight="1">
      <c r="A2" s="2612" t="s">
        <v>1397</v>
      </c>
      <c r="B2" s="2612"/>
      <c r="C2" s="2612"/>
      <c r="D2" s="2612"/>
      <c r="E2" s="2612"/>
      <c r="F2" s="2612"/>
      <c r="G2" s="2612"/>
      <c r="H2" s="2612"/>
      <c r="I2" s="2612"/>
      <c r="J2" s="2612"/>
      <c r="K2" s="2612"/>
      <c r="L2" s="2612"/>
      <c r="M2" s="2612"/>
      <c r="N2" s="2612"/>
      <c r="O2" s="202"/>
      <c r="P2" s="2613"/>
      <c r="Q2" s="2614"/>
      <c r="R2" s="349" t="s">
        <v>315</v>
      </c>
      <c r="S2" s="350"/>
      <c r="T2" s="350"/>
      <c r="U2" s="2613"/>
      <c r="V2" s="2614"/>
      <c r="W2" s="351" t="s">
        <v>341</v>
      </c>
      <c r="X2" s="350"/>
      <c r="Y2" s="350"/>
      <c r="Z2" s="263"/>
      <c r="AA2" s="263"/>
    </row>
    <row r="3" spans="1:32" s="88" customFormat="1" ht="39.75" customHeight="1">
      <c r="A3" s="2603" t="s">
        <v>1025</v>
      </c>
      <c r="B3" s="2604" t="s">
        <v>12</v>
      </c>
      <c r="C3" s="2603" t="s">
        <v>330</v>
      </c>
      <c r="D3" s="2599" t="s">
        <v>689</v>
      </c>
      <c r="E3" s="2606" t="s">
        <v>690</v>
      </c>
      <c r="F3" s="2606"/>
      <c r="G3" s="2603" t="s">
        <v>331</v>
      </c>
      <c r="H3" s="2596" t="s">
        <v>332</v>
      </c>
      <c r="I3" s="2596"/>
      <c r="J3" s="2596"/>
      <c r="K3" s="2596"/>
      <c r="L3" s="2596" t="s">
        <v>333</v>
      </c>
      <c r="M3" s="2596"/>
      <c r="N3" s="2596"/>
      <c r="O3" s="2597"/>
      <c r="P3" s="2599" t="s">
        <v>691</v>
      </c>
      <c r="Q3" s="2599"/>
      <c r="R3" s="2599"/>
      <c r="S3" s="2599"/>
      <c r="T3" s="2599"/>
      <c r="U3" s="2599"/>
      <c r="V3" s="2599"/>
      <c r="W3" s="2599"/>
      <c r="X3" s="2599"/>
      <c r="Y3" s="2599"/>
      <c r="Z3" s="2599" t="s">
        <v>692</v>
      </c>
      <c r="AA3" s="2599"/>
      <c r="AD3" s="264"/>
      <c r="AE3" s="264"/>
    </row>
    <row r="4" spans="1:32" s="88" customFormat="1" ht="39.75" customHeight="1">
      <c r="A4" s="2603"/>
      <c r="B4" s="2605"/>
      <c r="C4" s="2603"/>
      <c r="D4" s="2599"/>
      <c r="E4" s="203" t="s">
        <v>693</v>
      </c>
      <c r="F4" s="204" t="s">
        <v>694</v>
      </c>
      <c r="G4" s="2603"/>
      <c r="H4" s="205" t="s">
        <v>334</v>
      </c>
      <c r="I4" s="206" t="s">
        <v>335</v>
      </c>
      <c r="J4" s="2600" t="s">
        <v>336</v>
      </c>
      <c r="K4" s="2601"/>
      <c r="L4" s="205" t="s">
        <v>334</v>
      </c>
      <c r="M4" s="206" t="s">
        <v>335</v>
      </c>
      <c r="N4" s="2602" t="s">
        <v>336</v>
      </c>
      <c r="O4" s="2601"/>
      <c r="P4" s="352"/>
      <c r="Q4" s="353"/>
      <c r="R4" s="353"/>
      <c r="S4" s="353"/>
      <c r="T4" s="353"/>
      <c r="U4" s="353"/>
      <c r="V4" s="353"/>
      <c r="W4" s="354"/>
      <c r="X4" s="355"/>
      <c r="Y4" s="356"/>
      <c r="Z4" s="207" t="s">
        <v>1026</v>
      </c>
      <c r="AA4" s="208" t="s">
        <v>695</v>
      </c>
      <c r="AD4" s="264"/>
      <c r="AE4" s="264"/>
    </row>
    <row r="5" spans="1:32" s="88" customFormat="1" ht="12">
      <c r="A5" s="2621">
        <v>1</v>
      </c>
      <c r="B5" s="2576"/>
      <c r="C5" s="2576"/>
      <c r="D5" s="2576" t="s">
        <v>226</v>
      </c>
      <c r="E5" s="265" t="s">
        <v>696</v>
      </c>
      <c r="F5" s="266"/>
      <c r="G5" s="2624"/>
      <c r="H5" s="2615"/>
      <c r="I5" s="2618"/>
      <c r="J5" s="2567"/>
      <c r="K5" s="2570" t="s">
        <v>337</v>
      </c>
      <c r="L5" s="2615"/>
      <c r="M5" s="2618"/>
      <c r="N5" s="2567"/>
      <c r="O5" s="2570" t="s">
        <v>337</v>
      </c>
      <c r="P5" s="2561"/>
      <c r="Q5" s="2558"/>
      <c r="R5" s="2558"/>
      <c r="S5" s="2558"/>
      <c r="T5" s="2558"/>
      <c r="U5" s="2558"/>
      <c r="V5" s="2558"/>
      <c r="W5" s="2558"/>
      <c r="X5" s="2558"/>
      <c r="Y5" s="2564"/>
      <c r="Z5" s="2615" t="s">
        <v>1027</v>
      </c>
      <c r="AA5" s="267" t="s">
        <v>697</v>
      </c>
      <c r="AC5" s="2555" t="str">
        <f>IF(ISERROR(VLOOKUP(C5,$AD$6:$AE$27,2,0))=TRUE,"",VLOOKUP(C5,$AD$6:$AE$27,2,0))</f>
        <v/>
      </c>
      <c r="AD5" s="264" t="s">
        <v>977</v>
      </c>
      <c r="AE5" s="264"/>
    </row>
    <row r="6" spans="1:32" s="88" customFormat="1" ht="12">
      <c r="A6" s="2622"/>
      <c r="B6" s="2577"/>
      <c r="C6" s="2577"/>
      <c r="D6" s="2577"/>
      <c r="E6" s="268" t="s">
        <v>978</v>
      </c>
      <c r="F6" s="269"/>
      <c r="G6" s="2625"/>
      <c r="H6" s="2616"/>
      <c r="I6" s="2619"/>
      <c r="J6" s="2568"/>
      <c r="K6" s="2571"/>
      <c r="L6" s="2616"/>
      <c r="M6" s="2619"/>
      <c r="N6" s="2568"/>
      <c r="O6" s="2571"/>
      <c r="P6" s="2562"/>
      <c r="Q6" s="2559"/>
      <c r="R6" s="2559"/>
      <c r="S6" s="2559"/>
      <c r="T6" s="2559"/>
      <c r="U6" s="2559"/>
      <c r="V6" s="2559"/>
      <c r="W6" s="2559"/>
      <c r="X6" s="2559"/>
      <c r="Y6" s="2565"/>
      <c r="Z6" s="2616"/>
      <c r="AA6" s="344" t="s">
        <v>1028</v>
      </c>
      <c r="AC6" s="2556"/>
      <c r="AD6" s="264" t="s">
        <v>974</v>
      </c>
      <c r="AE6" s="264">
        <v>0</v>
      </c>
      <c r="AF6" s="88" t="s">
        <v>981</v>
      </c>
    </row>
    <row r="7" spans="1:32" s="88" customFormat="1" ht="12">
      <c r="A7" s="2623"/>
      <c r="B7" s="2578"/>
      <c r="C7" s="2578"/>
      <c r="D7" s="2578"/>
      <c r="E7" s="340" t="s">
        <v>994</v>
      </c>
      <c r="F7" s="339"/>
      <c r="G7" s="2626"/>
      <c r="H7" s="2617"/>
      <c r="I7" s="2620"/>
      <c r="J7" s="2569"/>
      <c r="K7" s="2572"/>
      <c r="L7" s="2617"/>
      <c r="M7" s="2620"/>
      <c r="N7" s="2569"/>
      <c r="O7" s="2572"/>
      <c r="P7" s="2563"/>
      <c r="Q7" s="2560"/>
      <c r="R7" s="2560"/>
      <c r="S7" s="2560"/>
      <c r="T7" s="2560"/>
      <c r="U7" s="2560"/>
      <c r="V7" s="2560"/>
      <c r="W7" s="2560"/>
      <c r="X7" s="2560"/>
      <c r="Y7" s="2566"/>
      <c r="Z7" s="2617"/>
      <c r="AA7" s="270" t="s">
        <v>995</v>
      </c>
      <c r="AC7" s="2557"/>
      <c r="AD7" s="264" t="s">
        <v>984</v>
      </c>
      <c r="AE7" s="264">
        <v>0</v>
      </c>
      <c r="AF7" s="88" t="s">
        <v>985</v>
      </c>
    </row>
    <row r="8" spans="1:32" s="88" customFormat="1" ht="12">
      <c r="A8" s="2621">
        <v>2</v>
      </c>
      <c r="B8" s="2576"/>
      <c r="C8" s="2576"/>
      <c r="D8" s="2576"/>
      <c r="E8" s="265" t="s">
        <v>696</v>
      </c>
      <c r="F8" s="266"/>
      <c r="G8" s="2624"/>
      <c r="H8" s="2615"/>
      <c r="I8" s="2618"/>
      <c r="J8" s="2567"/>
      <c r="K8" s="2570" t="s">
        <v>337</v>
      </c>
      <c r="L8" s="2615"/>
      <c r="M8" s="2618"/>
      <c r="N8" s="2567"/>
      <c r="O8" s="2570" t="s">
        <v>337</v>
      </c>
      <c r="P8" s="2561"/>
      <c r="Q8" s="2558"/>
      <c r="R8" s="2558"/>
      <c r="S8" s="2558"/>
      <c r="T8" s="2558"/>
      <c r="U8" s="2558"/>
      <c r="V8" s="2558"/>
      <c r="W8" s="2558"/>
      <c r="X8" s="2558"/>
      <c r="Y8" s="2564"/>
      <c r="Z8" s="2615" t="s">
        <v>1016</v>
      </c>
      <c r="AA8" s="267" t="s">
        <v>697</v>
      </c>
      <c r="AC8" s="2555" t="str">
        <f>IF(ISERROR(VLOOKUP(C8,$AD$6:$AE$27,2,0))=TRUE,"",VLOOKUP(C8,$AD$6:$AE$27,2,0))</f>
        <v/>
      </c>
      <c r="AD8" s="264" t="s">
        <v>989</v>
      </c>
      <c r="AE8" s="264">
        <v>1</v>
      </c>
      <c r="AF8" s="88" t="s">
        <v>990</v>
      </c>
    </row>
    <row r="9" spans="1:32" s="88" customFormat="1" ht="12">
      <c r="A9" s="2622"/>
      <c r="B9" s="2577"/>
      <c r="C9" s="2577"/>
      <c r="D9" s="2577"/>
      <c r="E9" s="268" t="s">
        <v>978</v>
      </c>
      <c r="F9" s="269"/>
      <c r="G9" s="2625"/>
      <c r="H9" s="2616"/>
      <c r="I9" s="2619"/>
      <c r="J9" s="2568"/>
      <c r="K9" s="2571"/>
      <c r="L9" s="2616"/>
      <c r="M9" s="2619"/>
      <c r="N9" s="2568"/>
      <c r="O9" s="2571"/>
      <c r="P9" s="2562"/>
      <c r="Q9" s="2559"/>
      <c r="R9" s="2559"/>
      <c r="S9" s="2559"/>
      <c r="T9" s="2559"/>
      <c r="U9" s="2559"/>
      <c r="V9" s="2559"/>
      <c r="W9" s="2559"/>
      <c r="X9" s="2559"/>
      <c r="Y9" s="2565"/>
      <c r="Z9" s="2616"/>
      <c r="AA9" s="344" t="s">
        <v>980</v>
      </c>
      <c r="AC9" s="2556"/>
      <c r="AD9" s="264" t="s">
        <v>992</v>
      </c>
      <c r="AE9" s="264">
        <v>0</v>
      </c>
      <c r="AF9" s="88" t="s">
        <v>993</v>
      </c>
    </row>
    <row r="10" spans="1:32" s="88" customFormat="1" ht="12">
      <c r="A10" s="2623"/>
      <c r="B10" s="2578"/>
      <c r="C10" s="2578"/>
      <c r="D10" s="2578"/>
      <c r="E10" s="340" t="s">
        <v>994</v>
      </c>
      <c r="F10" s="339"/>
      <c r="G10" s="2626"/>
      <c r="H10" s="2617"/>
      <c r="I10" s="2620"/>
      <c r="J10" s="2569"/>
      <c r="K10" s="2572"/>
      <c r="L10" s="2617"/>
      <c r="M10" s="2620"/>
      <c r="N10" s="2569"/>
      <c r="O10" s="2572"/>
      <c r="P10" s="2563"/>
      <c r="Q10" s="2560"/>
      <c r="R10" s="2560"/>
      <c r="S10" s="2560"/>
      <c r="T10" s="2560"/>
      <c r="U10" s="2560"/>
      <c r="V10" s="2560"/>
      <c r="W10" s="2560"/>
      <c r="X10" s="2560"/>
      <c r="Y10" s="2566"/>
      <c r="Z10" s="2617"/>
      <c r="AA10" s="270" t="s">
        <v>995</v>
      </c>
      <c r="AC10" s="2557"/>
      <c r="AD10" s="264" t="s">
        <v>986</v>
      </c>
      <c r="AE10" s="264">
        <v>1</v>
      </c>
      <c r="AF10" s="88" t="s">
        <v>996</v>
      </c>
    </row>
    <row r="11" spans="1:32" s="88" customFormat="1" ht="12">
      <c r="A11" s="2621">
        <v>3</v>
      </c>
      <c r="B11" s="2576"/>
      <c r="C11" s="2576"/>
      <c r="D11" s="2576"/>
      <c r="E11" s="265" t="s">
        <v>696</v>
      </c>
      <c r="F11" s="266"/>
      <c r="G11" s="2624"/>
      <c r="H11" s="2615"/>
      <c r="I11" s="2618"/>
      <c r="J11" s="2567"/>
      <c r="K11" s="2570" t="s">
        <v>337</v>
      </c>
      <c r="L11" s="2615"/>
      <c r="M11" s="2618"/>
      <c r="N11" s="2567"/>
      <c r="O11" s="2570" t="s">
        <v>337</v>
      </c>
      <c r="P11" s="2561"/>
      <c r="Q11" s="2558"/>
      <c r="R11" s="2558"/>
      <c r="S11" s="2558"/>
      <c r="T11" s="2558"/>
      <c r="U11" s="2558"/>
      <c r="V11" s="2558"/>
      <c r="W11" s="2558"/>
      <c r="X11" s="2558"/>
      <c r="Y11" s="2564"/>
      <c r="Z11" s="2615" t="s">
        <v>1016</v>
      </c>
      <c r="AA11" s="267" t="s">
        <v>697</v>
      </c>
      <c r="AC11" s="2555" t="str">
        <f t="shared" ref="AC11" si="0">IF(ISERROR(VLOOKUP(C11,$AD$6:$AE$27,2,0))=TRUE,"",VLOOKUP(C11,$AD$6:$AE$27,2,0))</f>
        <v/>
      </c>
      <c r="AD11" s="264" t="s">
        <v>997</v>
      </c>
      <c r="AE11" s="264">
        <v>1</v>
      </c>
      <c r="AF11" s="88" t="s">
        <v>999</v>
      </c>
    </row>
    <row r="12" spans="1:32" s="88" customFormat="1" ht="12">
      <c r="A12" s="2622"/>
      <c r="B12" s="2577"/>
      <c r="C12" s="2577"/>
      <c r="D12" s="2577"/>
      <c r="E12" s="268" t="s">
        <v>978</v>
      </c>
      <c r="F12" s="269"/>
      <c r="G12" s="2625"/>
      <c r="H12" s="2616"/>
      <c r="I12" s="2619"/>
      <c r="J12" s="2568"/>
      <c r="K12" s="2571"/>
      <c r="L12" s="2616"/>
      <c r="M12" s="2619"/>
      <c r="N12" s="2568"/>
      <c r="O12" s="2571"/>
      <c r="P12" s="2562"/>
      <c r="Q12" s="2559"/>
      <c r="R12" s="2559"/>
      <c r="S12" s="2559"/>
      <c r="T12" s="2559"/>
      <c r="U12" s="2559"/>
      <c r="V12" s="2559"/>
      <c r="W12" s="2559"/>
      <c r="X12" s="2559"/>
      <c r="Y12" s="2565"/>
      <c r="Z12" s="2616"/>
      <c r="AA12" s="344" t="s">
        <v>1029</v>
      </c>
      <c r="AC12" s="2556"/>
      <c r="AD12" s="264" t="s">
        <v>1001</v>
      </c>
      <c r="AE12" s="264">
        <v>0</v>
      </c>
      <c r="AF12" s="88" t="s">
        <v>1002</v>
      </c>
    </row>
    <row r="13" spans="1:32" s="88" customFormat="1" ht="12">
      <c r="A13" s="2623"/>
      <c r="B13" s="2578"/>
      <c r="C13" s="2578"/>
      <c r="D13" s="2578"/>
      <c r="E13" s="340" t="s">
        <v>994</v>
      </c>
      <c r="F13" s="339"/>
      <c r="G13" s="2626"/>
      <c r="H13" s="2617"/>
      <c r="I13" s="2620"/>
      <c r="J13" s="2569"/>
      <c r="K13" s="2572"/>
      <c r="L13" s="2617"/>
      <c r="M13" s="2620"/>
      <c r="N13" s="2569"/>
      <c r="O13" s="2572"/>
      <c r="P13" s="2563"/>
      <c r="Q13" s="2560"/>
      <c r="R13" s="2560"/>
      <c r="S13" s="2560"/>
      <c r="T13" s="2560"/>
      <c r="U13" s="2560"/>
      <c r="V13" s="2560"/>
      <c r="W13" s="2560"/>
      <c r="X13" s="2560"/>
      <c r="Y13" s="2566"/>
      <c r="Z13" s="2617"/>
      <c r="AA13" s="270" t="s">
        <v>995</v>
      </c>
      <c r="AC13" s="2557"/>
      <c r="AD13" s="264" t="s">
        <v>1003</v>
      </c>
      <c r="AE13" s="264">
        <v>0</v>
      </c>
      <c r="AF13" s="88" t="s">
        <v>1004</v>
      </c>
    </row>
    <row r="14" spans="1:32" s="88" customFormat="1" ht="12">
      <c r="A14" s="2621">
        <v>4</v>
      </c>
      <c r="B14" s="2576"/>
      <c r="C14" s="2576"/>
      <c r="D14" s="2576"/>
      <c r="E14" s="265" t="s">
        <v>696</v>
      </c>
      <c r="F14" s="266"/>
      <c r="G14" s="2624"/>
      <c r="H14" s="2615"/>
      <c r="I14" s="2618"/>
      <c r="J14" s="2567"/>
      <c r="K14" s="2570" t="s">
        <v>337</v>
      </c>
      <c r="L14" s="2615"/>
      <c r="M14" s="2618"/>
      <c r="N14" s="2567"/>
      <c r="O14" s="2570" t="s">
        <v>337</v>
      </c>
      <c r="P14" s="2561"/>
      <c r="Q14" s="2558"/>
      <c r="R14" s="2558"/>
      <c r="S14" s="2558"/>
      <c r="T14" s="2558"/>
      <c r="U14" s="2558"/>
      <c r="V14" s="2558"/>
      <c r="W14" s="2558"/>
      <c r="X14" s="2558"/>
      <c r="Y14" s="2564"/>
      <c r="Z14" s="2615" t="s">
        <v>1016</v>
      </c>
      <c r="AA14" s="267" t="s">
        <v>697</v>
      </c>
      <c r="AC14" s="2555" t="str">
        <f t="shared" ref="AC14" si="1">IF(ISERROR(VLOOKUP(C14,$AD$6:$AE$27,2,0))=TRUE,"",VLOOKUP(C14,$AD$6:$AE$27,2,0))</f>
        <v/>
      </c>
      <c r="AD14" s="264" t="s">
        <v>1006</v>
      </c>
      <c r="AE14" s="264">
        <v>0</v>
      </c>
      <c r="AF14" s="88" t="s">
        <v>1007</v>
      </c>
    </row>
    <row r="15" spans="1:32" s="88" customFormat="1" ht="12">
      <c r="A15" s="2622"/>
      <c r="B15" s="2577"/>
      <c r="C15" s="2577"/>
      <c r="D15" s="2577"/>
      <c r="E15" s="268" t="s">
        <v>978</v>
      </c>
      <c r="F15" s="269"/>
      <c r="G15" s="2625"/>
      <c r="H15" s="2616"/>
      <c r="I15" s="2619"/>
      <c r="J15" s="2568"/>
      <c r="K15" s="2571"/>
      <c r="L15" s="2616"/>
      <c r="M15" s="2619"/>
      <c r="N15" s="2568"/>
      <c r="O15" s="2571"/>
      <c r="P15" s="2562"/>
      <c r="Q15" s="2559"/>
      <c r="R15" s="2559"/>
      <c r="S15" s="2559"/>
      <c r="T15" s="2559"/>
      <c r="U15" s="2559"/>
      <c r="V15" s="2559"/>
      <c r="W15" s="2559"/>
      <c r="X15" s="2559"/>
      <c r="Y15" s="2565"/>
      <c r="Z15" s="2616"/>
      <c r="AA15" s="344" t="s">
        <v>1029</v>
      </c>
      <c r="AC15" s="2556"/>
      <c r="AD15" s="264" t="s">
        <v>1008</v>
      </c>
      <c r="AE15" s="264">
        <v>0</v>
      </c>
      <c r="AF15" s="88" t="s">
        <v>1009</v>
      </c>
    </row>
    <row r="16" spans="1:32" s="88" customFormat="1" ht="12">
      <c r="A16" s="2623"/>
      <c r="B16" s="2578"/>
      <c r="C16" s="2578"/>
      <c r="D16" s="2578"/>
      <c r="E16" s="340" t="s">
        <v>994</v>
      </c>
      <c r="F16" s="339"/>
      <c r="G16" s="2626"/>
      <c r="H16" s="2617"/>
      <c r="I16" s="2620"/>
      <c r="J16" s="2569"/>
      <c r="K16" s="2572"/>
      <c r="L16" s="2617"/>
      <c r="M16" s="2620"/>
      <c r="N16" s="2569"/>
      <c r="O16" s="2572"/>
      <c r="P16" s="2563"/>
      <c r="Q16" s="2560"/>
      <c r="R16" s="2560"/>
      <c r="S16" s="2560"/>
      <c r="T16" s="2560"/>
      <c r="U16" s="2560"/>
      <c r="V16" s="2560"/>
      <c r="W16" s="2560"/>
      <c r="X16" s="2560"/>
      <c r="Y16" s="2566"/>
      <c r="Z16" s="2617"/>
      <c r="AA16" s="270" t="s">
        <v>995</v>
      </c>
      <c r="AC16" s="2557"/>
      <c r="AD16" s="264" t="s">
        <v>1010</v>
      </c>
      <c r="AE16" s="264">
        <v>0</v>
      </c>
      <c r="AF16" s="88" t="s">
        <v>976</v>
      </c>
    </row>
    <row r="17" spans="1:32" s="88" customFormat="1" ht="12">
      <c r="A17" s="2621">
        <v>5</v>
      </c>
      <c r="B17" s="2576"/>
      <c r="C17" s="2576"/>
      <c r="D17" s="2576"/>
      <c r="E17" s="265" t="s">
        <v>696</v>
      </c>
      <c r="F17" s="266"/>
      <c r="G17" s="2624"/>
      <c r="H17" s="2615"/>
      <c r="I17" s="2618"/>
      <c r="J17" s="2567"/>
      <c r="K17" s="2570" t="s">
        <v>337</v>
      </c>
      <c r="L17" s="2615"/>
      <c r="M17" s="2618"/>
      <c r="N17" s="2567"/>
      <c r="O17" s="2570" t="s">
        <v>337</v>
      </c>
      <c r="P17" s="2561"/>
      <c r="Q17" s="2558"/>
      <c r="R17" s="2558"/>
      <c r="S17" s="2558"/>
      <c r="T17" s="2558"/>
      <c r="U17" s="2558"/>
      <c r="V17" s="2558"/>
      <c r="W17" s="2558"/>
      <c r="X17" s="2558"/>
      <c r="Y17" s="2564"/>
      <c r="Z17" s="2615" t="s">
        <v>1016</v>
      </c>
      <c r="AA17" s="267" t="s">
        <v>697</v>
      </c>
      <c r="AC17" s="2555" t="str">
        <f t="shared" ref="AC17" si="2">IF(ISERROR(VLOOKUP(C17,$AD$6:$AE$27,2,0))=TRUE,"",VLOOKUP(C17,$AD$6:$AE$27,2,0))</f>
        <v/>
      </c>
      <c r="AD17" s="264" t="s">
        <v>1005</v>
      </c>
      <c r="AE17" s="264">
        <v>0</v>
      </c>
      <c r="AF17" s="88" t="s">
        <v>988</v>
      </c>
    </row>
    <row r="18" spans="1:32" s="88" customFormat="1" ht="12">
      <c r="A18" s="2622"/>
      <c r="B18" s="2577"/>
      <c r="C18" s="2577"/>
      <c r="D18" s="2577"/>
      <c r="E18" s="268" t="s">
        <v>978</v>
      </c>
      <c r="F18" s="269"/>
      <c r="G18" s="2625"/>
      <c r="H18" s="2616"/>
      <c r="I18" s="2619"/>
      <c r="J18" s="2568"/>
      <c r="K18" s="2571"/>
      <c r="L18" s="2616"/>
      <c r="M18" s="2619"/>
      <c r="N18" s="2568"/>
      <c r="O18" s="2571"/>
      <c r="P18" s="2562"/>
      <c r="Q18" s="2559"/>
      <c r="R18" s="2559"/>
      <c r="S18" s="2559"/>
      <c r="T18" s="2559"/>
      <c r="U18" s="2559"/>
      <c r="V18" s="2559"/>
      <c r="W18" s="2559"/>
      <c r="X18" s="2559"/>
      <c r="Y18" s="2565"/>
      <c r="Z18" s="2616"/>
      <c r="AA18" s="344" t="s">
        <v>980</v>
      </c>
      <c r="AC18" s="2556"/>
      <c r="AD18" s="264" t="s">
        <v>1013</v>
      </c>
      <c r="AE18" s="264">
        <v>0</v>
      </c>
      <c r="AF18" s="88" t="s">
        <v>1014</v>
      </c>
    </row>
    <row r="19" spans="1:32" s="88" customFormat="1">
      <c r="A19" s="2623"/>
      <c r="B19" s="2578"/>
      <c r="C19" s="2578"/>
      <c r="D19" s="2578"/>
      <c r="E19" s="340" t="s">
        <v>994</v>
      </c>
      <c r="F19" s="339"/>
      <c r="G19" s="2626"/>
      <c r="H19" s="2617"/>
      <c r="I19" s="2620"/>
      <c r="J19" s="2569"/>
      <c r="K19" s="2572"/>
      <c r="L19" s="2617"/>
      <c r="M19" s="2620"/>
      <c r="N19" s="2569"/>
      <c r="O19" s="2572"/>
      <c r="P19" s="2563"/>
      <c r="Q19" s="2560"/>
      <c r="R19" s="2560"/>
      <c r="S19" s="2560"/>
      <c r="T19" s="2560"/>
      <c r="U19" s="2560"/>
      <c r="V19" s="2560"/>
      <c r="W19" s="2560"/>
      <c r="X19" s="2560"/>
      <c r="Y19" s="2566"/>
      <c r="Z19" s="2617"/>
      <c r="AA19" s="270" t="s">
        <v>995</v>
      </c>
      <c r="AC19" s="2557"/>
      <c r="AD19" s="263" t="s">
        <v>1015</v>
      </c>
      <c r="AE19" s="263">
        <v>0</v>
      </c>
    </row>
    <row r="20" spans="1:32" s="88" customFormat="1">
      <c r="A20" s="2621">
        <v>6</v>
      </c>
      <c r="B20" s="2576"/>
      <c r="C20" s="2576"/>
      <c r="D20" s="2576"/>
      <c r="E20" s="265" t="s">
        <v>696</v>
      </c>
      <c r="F20" s="266"/>
      <c r="G20" s="2624"/>
      <c r="H20" s="2615"/>
      <c r="I20" s="2618"/>
      <c r="J20" s="2567"/>
      <c r="K20" s="2570" t="s">
        <v>337</v>
      </c>
      <c r="L20" s="2615"/>
      <c r="M20" s="2618"/>
      <c r="N20" s="2567"/>
      <c r="O20" s="2570" t="s">
        <v>337</v>
      </c>
      <c r="P20" s="2561"/>
      <c r="Q20" s="2558"/>
      <c r="R20" s="2558"/>
      <c r="S20" s="2558"/>
      <c r="T20" s="2558"/>
      <c r="U20" s="2558"/>
      <c r="V20" s="2558"/>
      <c r="W20" s="2558"/>
      <c r="X20" s="2558"/>
      <c r="Y20" s="2564"/>
      <c r="Z20" s="2615" t="s">
        <v>1016</v>
      </c>
      <c r="AA20" s="267" t="s">
        <v>697</v>
      </c>
      <c r="AC20" s="2555" t="str">
        <f t="shared" ref="AC20" si="3">IF(ISERROR(VLOOKUP(C20,$AD$6:$AE$27,2,0))=TRUE,"",VLOOKUP(C20,$AD$6:$AE$27,2,0))</f>
        <v/>
      </c>
      <c r="AD20" s="263" t="s">
        <v>1017</v>
      </c>
      <c r="AE20" s="263">
        <v>0</v>
      </c>
    </row>
    <row r="21" spans="1:32" s="88" customFormat="1">
      <c r="A21" s="2622"/>
      <c r="B21" s="2577"/>
      <c r="C21" s="2577"/>
      <c r="D21" s="2577"/>
      <c r="E21" s="268" t="s">
        <v>978</v>
      </c>
      <c r="F21" s="269"/>
      <c r="G21" s="2625"/>
      <c r="H21" s="2616"/>
      <c r="I21" s="2619"/>
      <c r="J21" s="2568"/>
      <c r="K21" s="2571"/>
      <c r="L21" s="2616"/>
      <c r="M21" s="2619"/>
      <c r="N21" s="2568"/>
      <c r="O21" s="2571"/>
      <c r="P21" s="2562"/>
      <c r="Q21" s="2559"/>
      <c r="R21" s="2559"/>
      <c r="S21" s="2559"/>
      <c r="T21" s="2559"/>
      <c r="U21" s="2559"/>
      <c r="V21" s="2559"/>
      <c r="W21" s="2559"/>
      <c r="X21" s="2559"/>
      <c r="Y21" s="2565"/>
      <c r="Z21" s="2616"/>
      <c r="AA21" s="344" t="s">
        <v>980</v>
      </c>
      <c r="AC21" s="2556"/>
      <c r="AD21" s="263" t="s">
        <v>1018</v>
      </c>
      <c r="AE21" s="263">
        <v>0</v>
      </c>
    </row>
    <row r="22" spans="1:32" s="88" customFormat="1">
      <c r="A22" s="2623"/>
      <c r="B22" s="2578"/>
      <c r="C22" s="2578"/>
      <c r="D22" s="2578"/>
      <c r="E22" s="340" t="s">
        <v>994</v>
      </c>
      <c r="F22" s="339"/>
      <c r="G22" s="2626"/>
      <c r="H22" s="2617"/>
      <c r="I22" s="2620"/>
      <c r="J22" s="2569"/>
      <c r="K22" s="2572"/>
      <c r="L22" s="2617"/>
      <c r="M22" s="2620"/>
      <c r="N22" s="2569"/>
      <c r="O22" s="2572"/>
      <c r="P22" s="2563"/>
      <c r="Q22" s="2560"/>
      <c r="R22" s="2560"/>
      <c r="S22" s="2560"/>
      <c r="T22" s="2560"/>
      <c r="U22" s="2560"/>
      <c r="V22" s="2560"/>
      <c r="W22" s="2560"/>
      <c r="X22" s="2560"/>
      <c r="Y22" s="2566"/>
      <c r="Z22" s="2617"/>
      <c r="AA22" s="270" t="s">
        <v>995</v>
      </c>
      <c r="AC22" s="2557"/>
      <c r="AD22" s="263" t="s">
        <v>1019</v>
      </c>
      <c r="AE22" s="263">
        <v>0</v>
      </c>
    </row>
    <row r="23" spans="1:32" s="88" customFormat="1">
      <c r="A23" s="2621">
        <v>7</v>
      </c>
      <c r="B23" s="2576"/>
      <c r="C23" s="2576"/>
      <c r="D23" s="2576"/>
      <c r="E23" s="265" t="s">
        <v>696</v>
      </c>
      <c r="F23" s="266"/>
      <c r="G23" s="2624"/>
      <c r="H23" s="2615"/>
      <c r="I23" s="2618"/>
      <c r="J23" s="2567"/>
      <c r="K23" s="2570" t="s">
        <v>337</v>
      </c>
      <c r="L23" s="2615"/>
      <c r="M23" s="2618"/>
      <c r="N23" s="2567"/>
      <c r="O23" s="2570" t="s">
        <v>337</v>
      </c>
      <c r="P23" s="2561"/>
      <c r="Q23" s="2558"/>
      <c r="R23" s="2558"/>
      <c r="S23" s="2558"/>
      <c r="T23" s="2558"/>
      <c r="U23" s="2558"/>
      <c r="V23" s="2558"/>
      <c r="W23" s="2558"/>
      <c r="X23" s="2558"/>
      <c r="Y23" s="2564"/>
      <c r="Z23" s="2615" t="s">
        <v>1016</v>
      </c>
      <c r="AA23" s="267" t="s">
        <v>697</v>
      </c>
      <c r="AC23" s="2555" t="str">
        <f t="shared" ref="AC23" si="4">IF(ISERROR(VLOOKUP(C23,$AD$6:$AE$27,2,0))=TRUE,"",VLOOKUP(C23,$AD$6:$AE$27,2,0))</f>
        <v/>
      </c>
      <c r="AD23" s="263" t="s">
        <v>1020</v>
      </c>
      <c r="AE23" s="263">
        <v>0</v>
      </c>
    </row>
    <row r="24" spans="1:32" s="88" customFormat="1">
      <c r="A24" s="2622"/>
      <c r="B24" s="2577"/>
      <c r="C24" s="2577"/>
      <c r="D24" s="2577"/>
      <c r="E24" s="268" t="s">
        <v>978</v>
      </c>
      <c r="F24" s="269"/>
      <c r="G24" s="2625"/>
      <c r="H24" s="2616"/>
      <c r="I24" s="2619"/>
      <c r="J24" s="2568"/>
      <c r="K24" s="2571"/>
      <c r="L24" s="2616"/>
      <c r="M24" s="2619"/>
      <c r="N24" s="2568"/>
      <c r="O24" s="2571"/>
      <c r="P24" s="2562"/>
      <c r="Q24" s="2559"/>
      <c r="R24" s="2559"/>
      <c r="S24" s="2559"/>
      <c r="T24" s="2559"/>
      <c r="U24" s="2559"/>
      <c r="V24" s="2559"/>
      <c r="W24" s="2559"/>
      <c r="X24" s="2559"/>
      <c r="Y24" s="2565"/>
      <c r="Z24" s="2616"/>
      <c r="AA24" s="344" t="s">
        <v>980</v>
      </c>
      <c r="AC24" s="2556"/>
      <c r="AD24" s="263" t="s">
        <v>1021</v>
      </c>
      <c r="AE24" s="263">
        <v>0</v>
      </c>
    </row>
    <row r="25" spans="1:32" s="88" customFormat="1">
      <c r="A25" s="2623"/>
      <c r="B25" s="2578"/>
      <c r="C25" s="2578"/>
      <c r="D25" s="2578"/>
      <c r="E25" s="340" t="s">
        <v>994</v>
      </c>
      <c r="F25" s="339"/>
      <c r="G25" s="2626"/>
      <c r="H25" s="2617"/>
      <c r="I25" s="2620"/>
      <c r="J25" s="2569"/>
      <c r="K25" s="2572"/>
      <c r="L25" s="2617"/>
      <c r="M25" s="2620"/>
      <c r="N25" s="2569"/>
      <c r="O25" s="2572"/>
      <c r="P25" s="2563"/>
      <c r="Q25" s="2560"/>
      <c r="R25" s="2560"/>
      <c r="S25" s="2560"/>
      <c r="T25" s="2560"/>
      <c r="U25" s="2560"/>
      <c r="V25" s="2560"/>
      <c r="W25" s="2560"/>
      <c r="X25" s="2560"/>
      <c r="Y25" s="2566"/>
      <c r="Z25" s="2617"/>
      <c r="AA25" s="270" t="s">
        <v>995</v>
      </c>
      <c r="AC25" s="2557"/>
      <c r="AD25" s="263" t="s">
        <v>1022</v>
      </c>
      <c r="AE25" s="263">
        <v>0</v>
      </c>
    </row>
    <row r="26" spans="1:32" s="88" customFormat="1">
      <c r="A26" s="2621">
        <v>8</v>
      </c>
      <c r="B26" s="2576"/>
      <c r="C26" s="2576"/>
      <c r="D26" s="2576"/>
      <c r="E26" s="265" t="s">
        <v>696</v>
      </c>
      <c r="F26" s="266"/>
      <c r="G26" s="2624"/>
      <c r="H26" s="2615"/>
      <c r="I26" s="2618"/>
      <c r="J26" s="2567"/>
      <c r="K26" s="2570" t="s">
        <v>337</v>
      </c>
      <c r="L26" s="2615"/>
      <c r="M26" s="2618"/>
      <c r="N26" s="2567"/>
      <c r="O26" s="2570" t="s">
        <v>337</v>
      </c>
      <c r="P26" s="2561"/>
      <c r="Q26" s="2558"/>
      <c r="R26" s="2558"/>
      <c r="S26" s="2558"/>
      <c r="T26" s="2558"/>
      <c r="U26" s="2558"/>
      <c r="V26" s="2558"/>
      <c r="W26" s="2558"/>
      <c r="X26" s="2558"/>
      <c r="Y26" s="2564"/>
      <c r="Z26" s="2615" t="s">
        <v>1016</v>
      </c>
      <c r="AA26" s="267" t="s">
        <v>697</v>
      </c>
      <c r="AC26" s="2555" t="str">
        <f t="shared" ref="AC26" si="5">IF(ISERROR(VLOOKUP(C26,$AD$6:$AE$27,2,0))=TRUE,"",VLOOKUP(C26,$AD$6:$AE$27,2,0))</f>
        <v/>
      </c>
      <c r="AD26" s="263" t="s">
        <v>1023</v>
      </c>
      <c r="AE26" s="263">
        <v>0</v>
      </c>
    </row>
    <row r="27" spans="1:32" s="88" customFormat="1">
      <c r="A27" s="2622"/>
      <c r="B27" s="2577"/>
      <c r="C27" s="2577"/>
      <c r="D27" s="2577"/>
      <c r="E27" s="268" t="s">
        <v>978</v>
      </c>
      <c r="F27" s="269"/>
      <c r="G27" s="2625"/>
      <c r="H27" s="2616"/>
      <c r="I27" s="2619"/>
      <c r="J27" s="2568"/>
      <c r="K27" s="2571"/>
      <c r="L27" s="2616"/>
      <c r="M27" s="2619"/>
      <c r="N27" s="2568"/>
      <c r="O27" s="2571"/>
      <c r="P27" s="2562"/>
      <c r="Q27" s="2559"/>
      <c r="R27" s="2559"/>
      <c r="S27" s="2559"/>
      <c r="T27" s="2559"/>
      <c r="U27" s="2559"/>
      <c r="V27" s="2559"/>
      <c r="W27" s="2559"/>
      <c r="X27" s="2559"/>
      <c r="Y27" s="2565"/>
      <c r="Z27" s="2616"/>
      <c r="AA27" s="344" t="s">
        <v>980</v>
      </c>
      <c r="AC27" s="2556"/>
      <c r="AD27" s="263"/>
      <c r="AE27" s="263">
        <v>0</v>
      </c>
    </row>
    <row r="28" spans="1:32" s="88" customFormat="1">
      <c r="A28" s="2623"/>
      <c r="B28" s="2578"/>
      <c r="C28" s="2578"/>
      <c r="D28" s="2578"/>
      <c r="E28" s="340" t="s">
        <v>994</v>
      </c>
      <c r="F28" s="339"/>
      <c r="G28" s="2626"/>
      <c r="H28" s="2617"/>
      <c r="I28" s="2620"/>
      <c r="J28" s="2569"/>
      <c r="K28" s="2572"/>
      <c r="L28" s="2617"/>
      <c r="M28" s="2620"/>
      <c r="N28" s="2569"/>
      <c r="O28" s="2572"/>
      <c r="P28" s="2563"/>
      <c r="Q28" s="2560"/>
      <c r="R28" s="2560"/>
      <c r="S28" s="2560"/>
      <c r="T28" s="2560"/>
      <c r="U28" s="2560"/>
      <c r="V28" s="2560"/>
      <c r="W28" s="2560"/>
      <c r="X28" s="2560"/>
      <c r="Y28" s="2566"/>
      <c r="Z28" s="2617"/>
      <c r="AA28" s="270" t="s">
        <v>995</v>
      </c>
      <c r="AC28" s="2557"/>
      <c r="AD28" s="263"/>
      <c r="AE28" s="263"/>
    </row>
    <row r="29" spans="1:32" s="88" customFormat="1">
      <c r="A29" s="2621">
        <v>9</v>
      </c>
      <c r="B29" s="2576"/>
      <c r="C29" s="2576"/>
      <c r="D29" s="2576"/>
      <c r="E29" s="265" t="s">
        <v>696</v>
      </c>
      <c r="F29" s="266"/>
      <c r="G29" s="2624"/>
      <c r="H29" s="2615"/>
      <c r="I29" s="2618"/>
      <c r="J29" s="2567"/>
      <c r="K29" s="2570" t="s">
        <v>337</v>
      </c>
      <c r="L29" s="2615"/>
      <c r="M29" s="2618"/>
      <c r="N29" s="2567"/>
      <c r="O29" s="2570" t="s">
        <v>337</v>
      </c>
      <c r="P29" s="2561"/>
      <c r="Q29" s="2558"/>
      <c r="R29" s="2558"/>
      <c r="S29" s="2558"/>
      <c r="T29" s="2558"/>
      <c r="U29" s="2558"/>
      <c r="V29" s="2558"/>
      <c r="W29" s="2558"/>
      <c r="X29" s="2558"/>
      <c r="Y29" s="2564"/>
      <c r="Z29" s="2615" t="s">
        <v>1016</v>
      </c>
      <c r="AA29" s="267" t="s">
        <v>697</v>
      </c>
      <c r="AC29" s="2555" t="str">
        <f t="shared" ref="AC29" si="6">IF(ISERROR(VLOOKUP(C29,$AD$6:$AE$27,2,0))=TRUE,"",VLOOKUP(C29,$AD$6:$AE$27,2,0))</f>
        <v/>
      </c>
      <c r="AD29" s="263"/>
      <c r="AE29" s="263"/>
    </row>
    <row r="30" spans="1:32" s="88" customFormat="1">
      <c r="A30" s="2622"/>
      <c r="B30" s="2577"/>
      <c r="C30" s="2577"/>
      <c r="D30" s="2577"/>
      <c r="E30" s="268" t="s">
        <v>978</v>
      </c>
      <c r="F30" s="269"/>
      <c r="G30" s="2625"/>
      <c r="H30" s="2616"/>
      <c r="I30" s="2619"/>
      <c r="J30" s="2568"/>
      <c r="K30" s="2571"/>
      <c r="L30" s="2616"/>
      <c r="M30" s="2619"/>
      <c r="N30" s="2568"/>
      <c r="O30" s="2571"/>
      <c r="P30" s="2562"/>
      <c r="Q30" s="2559"/>
      <c r="R30" s="2559"/>
      <c r="S30" s="2559"/>
      <c r="T30" s="2559"/>
      <c r="U30" s="2559"/>
      <c r="V30" s="2559"/>
      <c r="W30" s="2559"/>
      <c r="X30" s="2559"/>
      <c r="Y30" s="2565"/>
      <c r="Z30" s="2616"/>
      <c r="AA30" s="344" t="s">
        <v>980</v>
      </c>
      <c r="AC30" s="2556"/>
      <c r="AD30" s="263"/>
      <c r="AE30" s="263"/>
    </row>
    <row r="31" spans="1:32" s="88" customFormat="1">
      <c r="A31" s="2623"/>
      <c r="B31" s="2578"/>
      <c r="C31" s="2578"/>
      <c r="D31" s="2578"/>
      <c r="E31" s="340" t="s">
        <v>994</v>
      </c>
      <c r="F31" s="339"/>
      <c r="G31" s="2626"/>
      <c r="H31" s="2617"/>
      <c r="I31" s="2620"/>
      <c r="J31" s="2569"/>
      <c r="K31" s="2572"/>
      <c r="L31" s="2617"/>
      <c r="M31" s="2620"/>
      <c r="N31" s="2569"/>
      <c r="O31" s="2572"/>
      <c r="P31" s="2563"/>
      <c r="Q31" s="2560"/>
      <c r="R31" s="2560"/>
      <c r="S31" s="2560"/>
      <c r="T31" s="2560"/>
      <c r="U31" s="2560"/>
      <c r="V31" s="2560"/>
      <c r="W31" s="2560"/>
      <c r="X31" s="2560"/>
      <c r="Y31" s="2566"/>
      <c r="Z31" s="2617"/>
      <c r="AA31" s="270" t="s">
        <v>995</v>
      </c>
      <c r="AC31" s="2557"/>
      <c r="AD31" s="263"/>
      <c r="AE31" s="263"/>
    </row>
    <row r="32" spans="1:32" s="88" customFormat="1">
      <c r="A32" s="2621">
        <v>10</v>
      </c>
      <c r="B32" s="2576"/>
      <c r="C32" s="2576"/>
      <c r="D32" s="2576"/>
      <c r="E32" s="265" t="s">
        <v>696</v>
      </c>
      <c r="F32" s="266"/>
      <c r="G32" s="2624"/>
      <c r="H32" s="2615"/>
      <c r="I32" s="2618"/>
      <c r="J32" s="2567"/>
      <c r="K32" s="2570" t="s">
        <v>337</v>
      </c>
      <c r="L32" s="2615"/>
      <c r="M32" s="2618"/>
      <c r="N32" s="2567"/>
      <c r="O32" s="2570" t="s">
        <v>337</v>
      </c>
      <c r="P32" s="2561"/>
      <c r="Q32" s="2558"/>
      <c r="R32" s="2558"/>
      <c r="S32" s="2558"/>
      <c r="T32" s="2558"/>
      <c r="U32" s="2558"/>
      <c r="V32" s="2558"/>
      <c r="W32" s="2558"/>
      <c r="X32" s="2558"/>
      <c r="Y32" s="2564"/>
      <c r="Z32" s="2615" t="s">
        <v>1016</v>
      </c>
      <c r="AA32" s="267" t="s">
        <v>697</v>
      </c>
      <c r="AC32" s="2555" t="str">
        <f t="shared" ref="AC32" si="7">IF(ISERROR(VLOOKUP(C32,$AD$6:$AE$27,2,0))=TRUE,"",VLOOKUP(C32,$AD$6:$AE$27,2,0))</f>
        <v/>
      </c>
      <c r="AD32" s="263"/>
      <c r="AE32" s="263"/>
    </row>
    <row r="33" spans="1:31" s="88" customFormat="1">
      <c r="A33" s="2622"/>
      <c r="B33" s="2577"/>
      <c r="C33" s="2577"/>
      <c r="D33" s="2577"/>
      <c r="E33" s="268" t="s">
        <v>978</v>
      </c>
      <c r="F33" s="269"/>
      <c r="G33" s="2625"/>
      <c r="H33" s="2616"/>
      <c r="I33" s="2619"/>
      <c r="J33" s="2568"/>
      <c r="K33" s="2571"/>
      <c r="L33" s="2616"/>
      <c r="M33" s="2619"/>
      <c r="N33" s="2568"/>
      <c r="O33" s="2571"/>
      <c r="P33" s="2562"/>
      <c r="Q33" s="2559"/>
      <c r="R33" s="2559"/>
      <c r="S33" s="2559"/>
      <c r="T33" s="2559"/>
      <c r="U33" s="2559"/>
      <c r="V33" s="2559"/>
      <c r="W33" s="2559"/>
      <c r="X33" s="2559"/>
      <c r="Y33" s="2565"/>
      <c r="Z33" s="2616"/>
      <c r="AA33" s="344" t="s">
        <v>980</v>
      </c>
      <c r="AC33" s="2556"/>
      <c r="AD33" s="263"/>
      <c r="AE33" s="263"/>
    </row>
    <row r="34" spans="1:31" s="88" customFormat="1">
      <c r="A34" s="2623"/>
      <c r="B34" s="2578"/>
      <c r="C34" s="2578"/>
      <c r="D34" s="2578"/>
      <c r="E34" s="340" t="s">
        <v>994</v>
      </c>
      <c r="F34" s="339"/>
      <c r="G34" s="2626"/>
      <c r="H34" s="2617"/>
      <c r="I34" s="2620"/>
      <c r="J34" s="2569"/>
      <c r="K34" s="2572"/>
      <c r="L34" s="2617"/>
      <c r="M34" s="2620"/>
      <c r="N34" s="2569"/>
      <c r="O34" s="2572"/>
      <c r="P34" s="2563"/>
      <c r="Q34" s="2560"/>
      <c r="R34" s="2560"/>
      <c r="S34" s="2560"/>
      <c r="T34" s="2560"/>
      <c r="U34" s="2560"/>
      <c r="V34" s="2560"/>
      <c r="W34" s="2560"/>
      <c r="X34" s="2560"/>
      <c r="Y34" s="2566"/>
      <c r="Z34" s="2617"/>
      <c r="AA34" s="270" t="s">
        <v>995</v>
      </c>
      <c r="AC34" s="2557"/>
      <c r="AD34" s="263"/>
      <c r="AE34" s="263"/>
    </row>
    <row r="35" spans="1:31" s="88" customFormat="1">
      <c r="A35" s="2621">
        <v>11</v>
      </c>
      <c r="B35" s="2576"/>
      <c r="C35" s="2576"/>
      <c r="D35" s="2576"/>
      <c r="E35" s="265" t="s">
        <v>696</v>
      </c>
      <c r="F35" s="266"/>
      <c r="G35" s="2624"/>
      <c r="H35" s="2615"/>
      <c r="I35" s="2618"/>
      <c r="J35" s="2567"/>
      <c r="K35" s="2570" t="s">
        <v>337</v>
      </c>
      <c r="L35" s="2615"/>
      <c r="M35" s="2618"/>
      <c r="N35" s="2567"/>
      <c r="O35" s="2570" t="s">
        <v>337</v>
      </c>
      <c r="P35" s="2561"/>
      <c r="Q35" s="2558"/>
      <c r="R35" s="2558"/>
      <c r="S35" s="2558"/>
      <c r="T35" s="2558"/>
      <c r="U35" s="2558"/>
      <c r="V35" s="2558"/>
      <c r="W35" s="2558"/>
      <c r="X35" s="2558"/>
      <c r="Y35" s="2564"/>
      <c r="Z35" s="2615" t="s">
        <v>1016</v>
      </c>
      <c r="AA35" s="267" t="s">
        <v>697</v>
      </c>
      <c r="AC35" s="2555" t="str">
        <f t="shared" ref="AC35" si="8">IF(ISERROR(VLOOKUP(C35,$AD$6:$AE$27,2,0))=TRUE,"",VLOOKUP(C35,$AD$6:$AE$27,2,0))</f>
        <v/>
      </c>
      <c r="AD35" s="263"/>
      <c r="AE35" s="263"/>
    </row>
    <row r="36" spans="1:31" s="88" customFormat="1">
      <c r="A36" s="2622"/>
      <c r="B36" s="2577"/>
      <c r="C36" s="2577"/>
      <c r="D36" s="2577"/>
      <c r="E36" s="268" t="s">
        <v>978</v>
      </c>
      <c r="F36" s="269"/>
      <c r="G36" s="2625"/>
      <c r="H36" s="2616"/>
      <c r="I36" s="2619"/>
      <c r="J36" s="2568"/>
      <c r="K36" s="2571"/>
      <c r="L36" s="2616"/>
      <c r="M36" s="2619"/>
      <c r="N36" s="2568"/>
      <c r="O36" s="2571"/>
      <c r="P36" s="2562"/>
      <c r="Q36" s="2559"/>
      <c r="R36" s="2559"/>
      <c r="S36" s="2559"/>
      <c r="T36" s="2559"/>
      <c r="U36" s="2559"/>
      <c r="V36" s="2559"/>
      <c r="W36" s="2559"/>
      <c r="X36" s="2559"/>
      <c r="Y36" s="2565"/>
      <c r="Z36" s="2616"/>
      <c r="AA36" s="344" t="s">
        <v>980</v>
      </c>
      <c r="AC36" s="2556"/>
      <c r="AD36" s="263"/>
      <c r="AE36" s="263"/>
    </row>
    <row r="37" spans="1:31" s="88" customFormat="1">
      <c r="A37" s="2623"/>
      <c r="B37" s="2578"/>
      <c r="C37" s="2578"/>
      <c r="D37" s="2578"/>
      <c r="E37" s="340" t="s">
        <v>994</v>
      </c>
      <c r="F37" s="339"/>
      <c r="G37" s="2626"/>
      <c r="H37" s="2617"/>
      <c r="I37" s="2620"/>
      <c r="J37" s="2569"/>
      <c r="K37" s="2572"/>
      <c r="L37" s="2617"/>
      <c r="M37" s="2620"/>
      <c r="N37" s="2569"/>
      <c r="O37" s="2572"/>
      <c r="P37" s="2563"/>
      <c r="Q37" s="2560"/>
      <c r="R37" s="2560"/>
      <c r="S37" s="2560"/>
      <c r="T37" s="2560"/>
      <c r="U37" s="2560"/>
      <c r="V37" s="2560"/>
      <c r="W37" s="2560"/>
      <c r="X37" s="2560"/>
      <c r="Y37" s="2566"/>
      <c r="Z37" s="2617"/>
      <c r="AA37" s="270" t="s">
        <v>995</v>
      </c>
      <c r="AC37" s="2557"/>
      <c r="AD37" s="263"/>
      <c r="AE37" s="263"/>
    </row>
    <row r="38" spans="1:31" s="88" customFormat="1">
      <c r="A38" s="2621">
        <v>12</v>
      </c>
      <c r="B38" s="2576"/>
      <c r="C38" s="2576"/>
      <c r="D38" s="2576"/>
      <c r="E38" s="265" t="s">
        <v>696</v>
      </c>
      <c r="F38" s="266"/>
      <c r="G38" s="2624"/>
      <c r="H38" s="2615"/>
      <c r="I38" s="2618"/>
      <c r="J38" s="2567"/>
      <c r="K38" s="2570" t="s">
        <v>337</v>
      </c>
      <c r="L38" s="2615"/>
      <c r="M38" s="2618"/>
      <c r="N38" s="2567"/>
      <c r="O38" s="2570" t="s">
        <v>337</v>
      </c>
      <c r="P38" s="2561"/>
      <c r="Q38" s="2558"/>
      <c r="R38" s="2558"/>
      <c r="S38" s="2558"/>
      <c r="T38" s="2558"/>
      <c r="U38" s="2558"/>
      <c r="V38" s="2558"/>
      <c r="W38" s="2558"/>
      <c r="X38" s="2558"/>
      <c r="Y38" s="2564"/>
      <c r="Z38" s="2615" t="s">
        <v>1016</v>
      </c>
      <c r="AA38" s="267" t="s">
        <v>697</v>
      </c>
      <c r="AC38" s="2555" t="str">
        <f t="shared" ref="AC38" si="9">IF(ISERROR(VLOOKUP(C38,$AD$6:$AE$27,2,0))=TRUE,"",VLOOKUP(C38,$AD$6:$AE$27,2,0))</f>
        <v/>
      </c>
      <c r="AD38" s="263"/>
      <c r="AE38" s="263"/>
    </row>
    <row r="39" spans="1:31" s="88" customFormat="1">
      <c r="A39" s="2622"/>
      <c r="B39" s="2577"/>
      <c r="C39" s="2577"/>
      <c r="D39" s="2577"/>
      <c r="E39" s="268" t="s">
        <v>978</v>
      </c>
      <c r="F39" s="269"/>
      <c r="G39" s="2625"/>
      <c r="H39" s="2616"/>
      <c r="I39" s="2619"/>
      <c r="J39" s="2568"/>
      <c r="K39" s="2571"/>
      <c r="L39" s="2616"/>
      <c r="M39" s="2619"/>
      <c r="N39" s="2568"/>
      <c r="O39" s="2571"/>
      <c r="P39" s="2562"/>
      <c r="Q39" s="2559"/>
      <c r="R39" s="2559"/>
      <c r="S39" s="2559"/>
      <c r="T39" s="2559"/>
      <c r="U39" s="2559"/>
      <c r="V39" s="2559"/>
      <c r="W39" s="2559"/>
      <c r="X39" s="2559"/>
      <c r="Y39" s="2565"/>
      <c r="Z39" s="2616"/>
      <c r="AA39" s="344" t="s">
        <v>980</v>
      </c>
      <c r="AC39" s="2556"/>
      <c r="AD39" s="263"/>
      <c r="AE39" s="263"/>
    </row>
    <row r="40" spans="1:31" s="88" customFormat="1">
      <c r="A40" s="2623"/>
      <c r="B40" s="2578"/>
      <c r="C40" s="2578"/>
      <c r="D40" s="2578"/>
      <c r="E40" s="340" t="s">
        <v>994</v>
      </c>
      <c r="F40" s="339"/>
      <c r="G40" s="2626"/>
      <c r="H40" s="2617"/>
      <c r="I40" s="2620"/>
      <c r="J40" s="2569"/>
      <c r="K40" s="2572"/>
      <c r="L40" s="2617"/>
      <c r="M40" s="2620"/>
      <c r="N40" s="2569"/>
      <c r="O40" s="2572"/>
      <c r="P40" s="2563"/>
      <c r="Q40" s="2560"/>
      <c r="R40" s="2560"/>
      <c r="S40" s="2560"/>
      <c r="T40" s="2560"/>
      <c r="U40" s="2560"/>
      <c r="V40" s="2560"/>
      <c r="W40" s="2560"/>
      <c r="X40" s="2560"/>
      <c r="Y40" s="2566"/>
      <c r="Z40" s="2617"/>
      <c r="AA40" s="270" t="s">
        <v>995</v>
      </c>
      <c r="AC40" s="2557"/>
      <c r="AD40" s="263"/>
      <c r="AE40" s="263"/>
    </row>
    <row r="41" spans="1:31" s="88" customFormat="1">
      <c r="A41" s="2621">
        <v>13</v>
      </c>
      <c r="B41" s="2576"/>
      <c r="C41" s="2576"/>
      <c r="D41" s="2576"/>
      <c r="E41" s="265" t="s">
        <v>696</v>
      </c>
      <c r="F41" s="266"/>
      <c r="G41" s="2624"/>
      <c r="H41" s="2615"/>
      <c r="I41" s="2618"/>
      <c r="J41" s="2567"/>
      <c r="K41" s="2570" t="s">
        <v>337</v>
      </c>
      <c r="L41" s="2615"/>
      <c r="M41" s="2618"/>
      <c r="N41" s="2567"/>
      <c r="O41" s="2570" t="s">
        <v>337</v>
      </c>
      <c r="P41" s="2561"/>
      <c r="Q41" s="2558"/>
      <c r="R41" s="2558"/>
      <c r="S41" s="2558"/>
      <c r="T41" s="2558"/>
      <c r="U41" s="2558"/>
      <c r="V41" s="2558"/>
      <c r="W41" s="2558"/>
      <c r="X41" s="2558"/>
      <c r="Y41" s="2564"/>
      <c r="Z41" s="2615" t="s">
        <v>1016</v>
      </c>
      <c r="AA41" s="267" t="s">
        <v>697</v>
      </c>
      <c r="AC41" s="2555" t="str">
        <f t="shared" ref="AC41" si="10">IF(ISERROR(VLOOKUP(C41,$AD$6:$AE$27,2,0))=TRUE,"",VLOOKUP(C41,$AD$6:$AE$27,2,0))</f>
        <v/>
      </c>
      <c r="AD41" s="263"/>
      <c r="AE41" s="263"/>
    </row>
    <row r="42" spans="1:31" s="88" customFormat="1">
      <c r="A42" s="2622"/>
      <c r="B42" s="2577"/>
      <c r="C42" s="2577"/>
      <c r="D42" s="2577"/>
      <c r="E42" s="268" t="s">
        <v>978</v>
      </c>
      <c r="F42" s="269"/>
      <c r="G42" s="2625"/>
      <c r="H42" s="2616"/>
      <c r="I42" s="2619"/>
      <c r="J42" s="2568"/>
      <c r="K42" s="2571"/>
      <c r="L42" s="2616"/>
      <c r="M42" s="2619"/>
      <c r="N42" s="2568"/>
      <c r="O42" s="2571"/>
      <c r="P42" s="2562"/>
      <c r="Q42" s="2559"/>
      <c r="R42" s="2559"/>
      <c r="S42" s="2559"/>
      <c r="T42" s="2559"/>
      <c r="U42" s="2559"/>
      <c r="V42" s="2559"/>
      <c r="W42" s="2559"/>
      <c r="X42" s="2559"/>
      <c r="Y42" s="2565"/>
      <c r="Z42" s="2616"/>
      <c r="AA42" s="344" t="s">
        <v>980</v>
      </c>
      <c r="AC42" s="2556"/>
      <c r="AD42" s="263"/>
      <c r="AE42" s="263"/>
    </row>
    <row r="43" spans="1:31" s="88" customFormat="1">
      <c r="A43" s="2623"/>
      <c r="B43" s="2578"/>
      <c r="C43" s="2578"/>
      <c r="D43" s="2578"/>
      <c r="E43" s="340" t="s">
        <v>994</v>
      </c>
      <c r="F43" s="339"/>
      <c r="G43" s="2626"/>
      <c r="H43" s="2617"/>
      <c r="I43" s="2620"/>
      <c r="J43" s="2569"/>
      <c r="K43" s="2572"/>
      <c r="L43" s="2617"/>
      <c r="M43" s="2620"/>
      <c r="N43" s="2569"/>
      <c r="O43" s="2572"/>
      <c r="P43" s="2563"/>
      <c r="Q43" s="2560"/>
      <c r="R43" s="2560"/>
      <c r="S43" s="2560"/>
      <c r="T43" s="2560"/>
      <c r="U43" s="2560"/>
      <c r="V43" s="2560"/>
      <c r="W43" s="2560"/>
      <c r="X43" s="2560"/>
      <c r="Y43" s="2566"/>
      <c r="Z43" s="2617"/>
      <c r="AA43" s="270" t="s">
        <v>995</v>
      </c>
      <c r="AC43" s="2557"/>
      <c r="AD43" s="263"/>
      <c r="AE43" s="263"/>
    </row>
    <row r="44" spans="1:31" s="88" customFormat="1">
      <c r="A44" s="2621">
        <v>14</v>
      </c>
      <c r="B44" s="2576"/>
      <c r="C44" s="2576"/>
      <c r="D44" s="2576"/>
      <c r="E44" s="265" t="s">
        <v>696</v>
      </c>
      <c r="F44" s="266"/>
      <c r="G44" s="2624"/>
      <c r="H44" s="2615"/>
      <c r="I44" s="2618"/>
      <c r="J44" s="2567"/>
      <c r="K44" s="2570" t="s">
        <v>337</v>
      </c>
      <c r="L44" s="2615"/>
      <c r="M44" s="2618"/>
      <c r="N44" s="2567"/>
      <c r="O44" s="2570" t="s">
        <v>337</v>
      </c>
      <c r="P44" s="2561"/>
      <c r="Q44" s="2558"/>
      <c r="R44" s="2558"/>
      <c r="S44" s="2558"/>
      <c r="T44" s="2558"/>
      <c r="U44" s="2558"/>
      <c r="V44" s="2558"/>
      <c r="W44" s="2558"/>
      <c r="X44" s="2558"/>
      <c r="Y44" s="2564"/>
      <c r="Z44" s="2615" t="s">
        <v>1016</v>
      </c>
      <c r="AA44" s="267" t="s">
        <v>697</v>
      </c>
      <c r="AC44" s="2555" t="str">
        <f t="shared" ref="AC44" si="11">IF(ISERROR(VLOOKUP(C44,$AD$6:$AE$27,2,0))=TRUE,"",VLOOKUP(C44,$AD$6:$AE$27,2,0))</f>
        <v/>
      </c>
      <c r="AD44" s="263"/>
      <c r="AE44" s="263"/>
    </row>
    <row r="45" spans="1:31" s="88" customFormat="1">
      <c r="A45" s="2622"/>
      <c r="B45" s="2577"/>
      <c r="C45" s="2577"/>
      <c r="D45" s="2577"/>
      <c r="E45" s="268" t="s">
        <v>978</v>
      </c>
      <c r="F45" s="269"/>
      <c r="G45" s="2625"/>
      <c r="H45" s="2616"/>
      <c r="I45" s="2619"/>
      <c r="J45" s="2568"/>
      <c r="K45" s="2571"/>
      <c r="L45" s="2616"/>
      <c r="M45" s="2619"/>
      <c r="N45" s="2568"/>
      <c r="O45" s="2571"/>
      <c r="P45" s="2562"/>
      <c r="Q45" s="2559"/>
      <c r="R45" s="2559"/>
      <c r="S45" s="2559"/>
      <c r="T45" s="2559"/>
      <c r="U45" s="2559"/>
      <c r="V45" s="2559"/>
      <c r="W45" s="2559"/>
      <c r="X45" s="2559"/>
      <c r="Y45" s="2565"/>
      <c r="Z45" s="2616"/>
      <c r="AA45" s="344" t="s">
        <v>980</v>
      </c>
      <c r="AC45" s="2556"/>
      <c r="AD45" s="263"/>
      <c r="AE45" s="263"/>
    </row>
    <row r="46" spans="1:31" s="88" customFormat="1">
      <c r="A46" s="2623"/>
      <c r="B46" s="2578"/>
      <c r="C46" s="2578"/>
      <c r="D46" s="2578"/>
      <c r="E46" s="340" t="s">
        <v>994</v>
      </c>
      <c r="F46" s="339"/>
      <c r="G46" s="2626"/>
      <c r="H46" s="2617"/>
      <c r="I46" s="2620"/>
      <c r="J46" s="2569"/>
      <c r="K46" s="2572"/>
      <c r="L46" s="2617"/>
      <c r="M46" s="2620"/>
      <c r="N46" s="2569"/>
      <c r="O46" s="2572"/>
      <c r="P46" s="2563"/>
      <c r="Q46" s="2560"/>
      <c r="R46" s="2560"/>
      <c r="S46" s="2560"/>
      <c r="T46" s="2560"/>
      <c r="U46" s="2560"/>
      <c r="V46" s="2560"/>
      <c r="W46" s="2560"/>
      <c r="X46" s="2560"/>
      <c r="Y46" s="2566"/>
      <c r="Z46" s="2617"/>
      <c r="AA46" s="270" t="s">
        <v>995</v>
      </c>
      <c r="AC46" s="2557"/>
      <c r="AD46" s="263"/>
      <c r="AE46" s="263"/>
    </row>
    <row r="47" spans="1:31" s="88" customFormat="1">
      <c r="A47" s="2621">
        <v>15</v>
      </c>
      <c r="B47" s="2576"/>
      <c r="C47" s="2576"/>
      <c r="D47" s="2576"/>
      <c r="E47" s="265" t="s">
        <v>696</v>
      </c>
      <c r="F47" s="266"/>
      <c r="G47" s="2624"/>
      <c r="H47" s="2615"/>
      <c r="I47" s="2618"/>
      <c r="J47" s="2567"/>
      <c r="K47" s="2570" t="s">
        <v>337</v>
      </c>
      <c r="L47" s="2615"/>
      <c r="M47" s="2618"/>
      <c r="N47" s="2567"/>
      <c r="O47" s="2570" t="s">
        <v>337</v>
      </c>
      <c r="P47" s="2561"/>
      <c r="Q47" s="2558"/>
      <c r="R47" s="2558"/>
      <c r="S47" s="2558"/>
      <c r="T47" s="2558"/>
      <c r="U47" s="2558"/>
      <c r="V47" s="2558"/>
      <c r="W47" s="2558"/>
      <c r="X47" s="2558"/>
      <c r="Y47" s="2564"/>
      <c r="Z47" s="2615" t="s">
        <v>1016</v>
      </c>
      <c r="AA47" s="267" t="s">
        <v>697</v>
      </c>
      <c r="AC47" s="2555" t="str">
        <f t="shared" ref="AC47" si="12">IF(ISERROR(VLOOKUP(C47,$AD$6:$AE$27,2,0))=TRUE,"",VLOOKUP(C47,$AD$6:$AE$27,2,0))</f>
        <v/>
      </c>
      <c r="AD47" s="263"/>
      <c r="AE47" s="263"/>
    </row>
    <row r="48" spans="1:31" s="88" customFormat="1">
      <c r="A48" s="2622"/>
      <c r="B48" s="2577"/>
      <c r="C48" s="2577"/>
      <c r="D48" s="2577"/>
      <c r="E48" s="268" t="s">
        <v>978</v>
      </c>
      <c r="F48" s="269"/>
      <c r="G48" s="2625"/>
      <c r="H48" s="2616"/>
      <c r="I48" s="2619"/>
      <c r="J48" s="2568"/>
      <c r="K48" s="2571"/>
      <c r="L48" s="2616"/>
      <c r="M48" s="2619"/>
      <c r="N48" s="2568"/>
      <c r="O48" s="2571"/>
      <c r="P48" s="2562"/>
      <c r="Q48" s="2559"/>
      <c r="R48" s="2559"/>
      <c r="S48" s="2559"/>
      <c r="T48" s="2559"/>
      <c r="U48" s="2559"/>
      <c r="V48" s="2559"/>
      <c r="W48" s="2559"/>
      <c r="X48" s="2559"/>
      <c r="Y48" s="2565"/>
      <c r="Z48" s="2616"/>
      <c r="AA48" s="344" t="s">
        <v>980</v>
      </c>
      <c r="AC48" s="2556"/>
      <c r="AD48" s="263"/>
      <c r="AE48" s="263"/>
    </row>
    <row r="49" spans="1:31" s="88" customFormat="1">
      <c r="A49" s="2623"/>
      <c r="B49" s="2578"/>
      <c r="C49" s="2578"/>
      <c r="D49" s="2578"/>
      <c r="E49" s="340" t="s">
        <v>994</v>
      </c>
      <c r="F49" s="339"/>
      <c r="G49" s="2626"/>
      <c r="H49" s="2617"/>
      <c r="I49" s="2620"/>
      <c r="J49" s="2569"/>
      <c r="K49" s="2572"/>
      <c r="L49" s="2617"/>
      <c r="M49" s="2620"/>
      <c r="N49" s="2569"/>
      <c r="O49" s="2572"/>
      <c r="P49" s="2563"/>
      <c r="Q49" s="2560"/>
      <c r="R49" s="2560"/>
      <c r="S49" s="2560"/>
      <c r="T49" s="2560"/>
      <c r="U49" s="2560"/>
      <c r="V49" s="2560"/>
      <c r="W49" s="2560"/>
      <c r="X49" s="2560"/>
      <c r="Y49" s="2566"/>
      <c r="Z49" s="2617"/>
      <c r="AA49" s="270" t="s">
        <v>995</v>
      </c>
      <c r="AC49" s="2557"/>
      <c r="AD49" s="263"/>
      <c r="AE49" s="263"/>
    </row>
    <row r="50" spans="1:31" s="88" customFormat="1">
      <c r="A50" s="2621">
        <v>16</v>
      </c>
      <c r="B50" s="2576"/>
      <c r="C50" s="2576"/>
      <c r="D50" s="2576"/>
      <c r="E50" s="265" t="s">
        <v>696</v>
      </c>
      <c r="F50" s="266"/>
      <c r="G50" s="2624"/>
      <c r="H50" s="2615"/>
      <c r="I50" s="2618"/>
      <c r="J50" s="2567"/>
      <c r="K50" s="2570" t="s">
        <v>337</v>
      </c>
      <c r="L50" s="2615"/>
      <c r="M50" s="2618"/>
      <c r="N50" s="2567"/>
      <c r="O50" s="2570" t="s">
        <v>337</v>
      </c>
      <c r="P50" s="2561"/>
      <c r="Q50" s="2558"/>
      <c r="R50" s="2558"/>
      <c r="S50" s="2558"/>
      <c r="T50" s="2558"/>
      <c r="U50" s="2558"/>
      <c r="V50" s="2558"/>
      <c r="W50" s="2558"/>
      <c r="X50" s="2558"/>
      <c r="Y50" s="2564"/>
      <c r="Z50" s="2615" t="s">
        <v>1016</v>
      </c>
      <c r="AA50" s="267" t="s">
        <v>697</v>
      </c>
      <c r="AC50" s="2555" t="str">
        <f t="shared" ref="AC50" si="13">IF(ISERROR(VLOOKUP(C50,$AD$6:$AE$27,2,0))=TRUE,"",VLOOKUP(C50,$AD$6:$AE$27,2,0))</f>
        <v/>
      </c>
      <c r="AD50" s="263"/>
      <c r="AE50" s="263"/>
    </row>
    <row r="51" spans="1:31" s="88" customFormat="1">
      <c r="A51" s="2622"/>
      <c r="B51" s="2577"/>
      <c r="C51" s="2577"/>
      <c r="D51" s="2577"/>
      <c r="E51" s="268" t="s">
        <v>978</v>
      </c>
      <c r="F51" s="269"/>
      <c r="G51" s="2625"/>
      <c r="H51" s="2616"/>
      <c r="I51" s="2619"/>
      <c r="J51" s="2568"/>
      <c r="K51" s="2571"/>
      <c r="L51" s="2616"/>
      <c r="M51" s="2619"/>
      <c r="N51" s="2568"/>
      <c r="O51" s="2571"/>
      <c r="P51" s="2562"/>
      <c r="Q51" s="2559"/>
      <c r="R51" s="2559"/>
      <c r="S51" s="2559"/>
      <c r="T51" s="2559"/>
      <c r="U51" s="2559"/>
      <c r="V51" s="2559"/>
      <c r="W51" s="2559"/>
      <c r="X51" s="2559"/>
      <c r="Y51" s="2565"/>
      <c r="Z51" s="2616"/>
      <c r="AA51" s="344" t="s">
        <v>980</v>
      </c>
      <c r="AC51" s="2556"/>
      <c r="AD51" s="263"/>
      <c r="AE51" s="263"/>
    </row>
    <row r="52" spans="1:31" s="88" customFormat="1">
      <c r="A52" s="2623"/>
      <c r="B52" s="2578"/>
      <c r="C52" s="2578"/>
      <c r="D52" s="2578"/>
      <c r="E52" s="340" t="s">
        <v>994</v>
      </c>
      <c r="F52" s="339"/>
      <c r="G52" s="2626"/>
      <c r="H52" s="2617"/>
      <c r="I52" s="2620"/>
      <c r="J52" s="2569"/>
      <c r="K52" s="2572"/>
      <c r="L52" s="2617"/>
      <c r="M52" s="2620"/>
      <c r="N52" s="2569"/>
      <c r="O52" s="2572"/>
      <c r="P52" s="2563"/>
      <c r="Q52" s="2560"/>
      <c r="R52" s="2560"/>
      <c r="S52" s="2560"/>
      <c r="T52" s="2560"/>
      <c r="U52" s="2560"/>
      <c r="V52" s="2560"/>
      <c r="W52" s="2560"/>
      <c r="X52" s="2560"/>
      <c r="Y52" s="2566"/>
      <c r="Z52" s="2617"/>
      <c r="AA52" s="270" t="s">
        <v>995</v>
      </c>
      <c r="AC52" s="2557"/>
      <c r="AD52" s="263"/>
      <c r="AE52" s="263"/>
    </row>
    <row r="53" spans="1:31" s="88" customFormat="1">
      <c r="A53" s="2621">
        <v>17</v>
      </c>
      <c r="B53" s="2576"/>
      <c r="C53" s="2576"/>
      <c r="D53" s="2576"/>
      <c r="E53" s="265" t="s">
        <v>696</v>
      </c>
      <c r="F53" s="266"/>
      <c r="G53" s="2624"/>
      <c r="H53" s="2615"/>
      <c r="I53" s="2618"/>
      <c r="J53" s="2567"/>
      <c r="K53" s="2570" t="s">
        <v>337</v>
      </c>
      <c r="L53" s="2615"/>
      <c r="M53" s="2618"/>
      <c r="N53" s="2567"/>
      <c r="O53" s="2570" t="s">
        <v>337</v>
      </c>
      <c r="P53" s="2561"/>
      <c r="Q53" s="2558"/>
      <c r="R53" s="2558"/>
      <c r="S53" s="2558"/>
      <c r="T53" s="2558"/>
      <c r="U53" s="2558"/>
      <c r="V53" s="2558"/>
      <c r="W53" s="2558"/>
      <c r="X53" s="2558"/>
      <c r="Y53" s="2564"/>
      <c r="Z53" s="2615" t="s">
        <v>1016</v>
      </c>
      <c r="AA53" s="267" t="s">
        <v>697</v>
      </c>
      <c r="AC53" s="2555" t="str">
        <f t="shared" ref="AC53" si="14">IF(ISERROR(VLOOKUP(C53,$AD$6:$AE$27,2,0))=TRUE,"",VLOOKUP(C53,$AD$6:$AE$27,2,0))</f>
        <v/>
      </c>
      <c r="AD53" s="263">
        <f>B5</f>
        <v>0</v>
      </c>
      <c r="AE53" s="263"/>
    </row>
    <row r="54" spans="1:31" s="88" customFormat="1">
      <c r="A54" s="2622"/>
      <c r="B54" s="2577"/>
      <c r="C54" s="2577"/>
      <c r="D54" s="2577"/>
      <c r="E54" s="268" t="s">
        <v>978</v>
      </c>
      <c r="F54" s="269"/>
      <c r="G54" s="2625"/>
      <c r="H54" s="2616"/>
      <c r="I54" s="2619"/>
      <c r="J54" s="2568"/>
      <c r="K54" s="2571"/>
      <c r="L54" s="2616"/>
      <c r="M54" s="2619"/>
      <c r="N54" s="2568"/>
      <c r="O54" s="2571"/>
      <c r="P54" s="2562"/>
      <c r="Q54" s="2559"/>
      <c r="R54" s="2559"/>
      <c r="S54" s="2559"/>
      <c r="T54" s="2559"/>
      <c r="U54" s="2559"/>
      <c r="V54" s="2559"/>
      <c r="W54" s="2559"/>
      <c r="X54" s="2559"/>
      <c r="Y54" s="2565"/>
      <c r="Z54" s="2616"/>
      <c r="AA54" s="344" t="s">
        <v>980</v>
      </c>
      <c r="AC54" s="2556"/>
      <c r="AD54" s="263">
        <f>B8</f>
        <v>0</v>
      </c>
      <c r="AE54" s="263"/>
    </row>
    <row r="55" spans="1:31" s="88" customFormat="1">
      <c r="A55" s="2623"/>
      <c r="B55" s="2578"/>
      <c r="C55" s="2578"/>
      <c r="D55" s="2578"/>
      <c r="E55" s="340" t="s">
        <v>994</v>
      </c>
      <c r="F55" s="339"/>
      <c r="G55" s="2626"/>
      <c r="H55" s="2617"/>
      <c r="I55" s="2620"/>
      <c r="J55" s="2569"/>
      <c r="K55" s="2572"/>
      <c r="L55" s="2617"/>
      <c r="M55" s="2620"/>
      <c r="N55" s="2569"/>
      <c r="O55" s="2572"/>
      <c r="P55" s="2563"/>
      <c r="Q55" s="2560"/>
      <c r="R55" s="2560"/>
      <c r="S55" s="2560"/>
      <c r="T55" s="2560"/>
      <c r="U55" s="2560"/>
      <c r="V55" s="2560"/>
      <c r="W55" s="2560"/>
      <c r="X55" s="2560"/>
      <c r="Y55" s="2566"/>
      <c r="Z55" s="2617"/>
      <c r="AA55" s="270" t="s">
        <v>995</v>
      </c>
      <c r="AC55" s="2557"/>
      <c r="AD55" s="263">
        <f>B11</f>
        <v>0</v>
      </c>
      <c r="AE55" s="263"/>
    </row>
    <row r="56" spans="1:31" s="88" customFormat="1">
      <c r="A56" s="2621">
        <v>18</v>
      </c>
      <c r="B56" s="2576"/>
      <c r="C56" s="2576"/>
      <c r="D56" s="2576"/>
      <c r="E56" s="265" t="s">
        <v>696</v>
      </c>
      <c r="F56" s="266"/>
      <c r="G56" s="2624"/>
      <c r="H56" s="2615"/>
      <c r="I56" s="2618"/>
      <c r="J56" s="2567"/>
      <c r="K56" s="2570" t="s">
        <v>337</v>
      </c>
      <c r="L56" s="2615"/>
      <c r="M56" s="2618"/>
      <c r="N56" s="2567"/>
      <c r="O56" s="2570" t="s">
        <v>337</v>
      </c>
      <c r="P56" s="2561"/>
      <c r="Q56" s="2558"/>
      <c r="R56" s="2558"/>
      <c r="S56" s="2558"/>
      <c r="T56" s="2558"/>
      <c r="U56" s="2558"/>
      <c r="V56" s="2558"/>
      <c r="W56" s="2558"/>
      <c r="X56" s="2558"/>
      <c r="Y56" s="2564"/>
      <c r="Z56" s="2615" t="s">
        <v>1016</v>
      </c>
      <c r="AA56" s="267" t="s">
        <v>697</v>
      </c>
      <c r="AC56" s="2555" t="str">
        <f t="shared" ref="AC56" si="15">IF(ISERROR(VLOOKUP(C56,$AD$6:$AE$27,2,0))=TRUE,"",VLOOKUP(C56,$AD$6:$AE$27,2,0))</f>
        <v/>
      </c>
      <c r="AD56" s="263">
        <f>B14</f>
        <v>0</v>
      </c>
      <c r="AE56" s="263"/>
    </row>
    <row r="57" spans="1:31" s="88" customFormat="1">
      <c r="A57" s="2622"/>
      <c r="B57" s="2577"/>
      <c r="C57" s="2577"/>
      <c r="D57" s="2577"/>
      <c r="E57" s="268" t="s">
        <v>978</v>
      </c>
      <c r="F57" s="269"/>
      <c r="G57" s="2625"/>
      <c r="H57" s="2616"/>
      <c r="I57" s="2619"/>
      <c r="J57" s="2568"/>
      <c r="K57" s="2571"/>
      <c r="L57" s="2616"/>
      <c r="M57" s="2619"/>
      <c r="N57" s="2568"/>
      <c r="O57" s="2571"/>
      <c r="P57" s="2562"/>
      <c r="Q57" s="2559"/>
      <c r="R57" s="2559"/>
      <c r="S57" s="2559"/>
      <c r="T57" s="2559"/>
      <c r="U57" s="2559"/>
      <c r="V57" s="2559"/>
      <c r="W57" s="2559"/>
      <c r="X57" s="2559"/>
      <c r="Y57" s="2565"/>
      <c r="Z57" s="2616"/>
      <c r="AA57" s="344" t="s">
        <v>980</v>
      </c>
      <c r="AC57" s="2556"/>
      <c r="AD57" s="263">
        <f>B17</f>
        <v>0</v>
      </c>
      <c r="AE57" s="263"/>
    </row>
    <row r="58" spans="1:31" s="88" customFormat="1">
      <c r="A58" s="2623"/>
      <c r="B58" s="2578"/>
      <c r="C58" s="2578"/>
      <c r="D58" s="2578"/>
      <c r="E58" s="340" t="s">
        <v>994</v>
      </c>
      <c r="F58" s="339"/>
      <c r="G58" s="2626"/>
      <c r="H58" s="2617"/>
      <c r="I58" s="2620"/>
      <c r="J58" s="2569"/>
      <c r="K58" s="2572"/>
      <c r="L58" s="2617"/>
      <c r="M58" s="2620"/>
      <c r="N58" s="2569"/>
      <c r="O58" s="2572"/>
      <c r="P58" s="2563"/>
      <c r="Q58" s="2560"/>
      <c r="R58" s="2560"/>
      <c r="S58" s="2560"/>
      <c r="T58" s="2560"/>
      <c r="U58" s="2560"/>
      <c r="V58" s="2560"/>
      <c r="W58" s="2560"/>
      <c r="X58" s="2560"/>
      <c r="Y58" s="2566"/>
      <c r="Z58" s="2617"/>
      <c r="AA58" s="270" t="s">
        <v>995</v>
      </c>
      <c r="AC58" s="2557"/>
      <c r="AD58" s="263">
        <f>B20</f>
        <v>0</v>
      </c>
      <c r="AE58" s="263"/>
    </row>
    <row r="59" spans="1:31" s="88" customFormat="1">
      <c r="A59" s="2621">
        <v>19</v>
      </c>
      <c r="B59" s="2576"/>
      <c r="C59" s="2576"/>
      <c r="D59" s="2576"/>
      <c r="E59" s="265" t="s">
        <v>696</v>
      </c>
      <c r="F59" s="266"/>
      <c r="G59" s="2624"/>
      <c r="H59" s="2615"/>
      <c r="I59" s="2618"/>
      <c r="J59" s="2567"/>
      <c r="K59" s="2570" t="s">
        <v>337</v>
      </c>
      <c r="L59" s="2615"/>
      <c r="M59" s="2618"/>
      <c r="N59" s="2567"/>
      <c r="O59" s="2570" t="s">
        <v>337</v>
      </c>
      <c r="P59" s="2561"/>
      <c r="Q59" s="2558"/>
      <c r="R59" s="2558"/>
      <c r="S59" s="2558"/>
      <c r="T59" s="2558"/>
      <c r="U59" s="2558"/>
      <c r="V59" s="2558"/>
      <c r="W59" s="2558"/>
      <c r="X59" s="2558"/>
      <c r="Y59" s="2564"/>
      <c r="Z59" s="2615" t="s">
        <v>1016</v>
      </c>
      <c r="AA59" s="267" t="s">
        <v>697</v>
      </c>
      <c r="AC59" s="2555" t="str">
        <f t="shared" ref="AC59" si="16">IF(ISERROR(VLOOKUP(C59,$AD$6:$AE$27,2,0))=TRUE,"",VLOOKUP(C59,$AD$6:$AE$27,2,0))</f>
        <v/>
      </c>
      <c r="AD59" s="263">
        <f>B23</f>
        <v>0</v>
      </c>
      <c r="AE59" s="263"/>
    </row>
    <row r="60" spans="1:31" s="88" customFormat="1">
      <c r="A60" s="2622"/>
      <c r="B60" s="2577"/>
      <c r="C60" s="2577"/>
      <c r="D60" s="2577"/>
      <c r="E60" s="268" t="s">
        <v>978</v>
      </c>
      <c r="F60" s="269"/>
      <c r="G60" s="2625"/>
      <c r="H60" s="2616"/>
      <c r="I60" s="2619"/>
      <c r="J60" s="2568"/>
      <c r="K60" s="2571"/>
      <c r="L60" s="2616"/>
      <c r="M60" s="2619"/>
      <c r="N60" s="2568"/>
      <c r="O60" s="2571"/>
      <c r="P60" s="2562"/>
      <c r="Q60" s="2559"/>
      <c r="R60" s="2559"/>
      <c r="S60" s="2559"/>
      <c r="T60" s="2559"/>
      <c r="U60" s="2559"/>
      <c r="V60" s="2559"/>
      <c r="W60" s="2559"/>
      <c r="X60" s="2559"/>
      <c r="Y60" s="2565"/>
      <c r="Z60" s="2616"/>
      <c r="AA60" s="344" t="s">
        <v>980</v>
      </c>
      <c r="AC60" s="2556"/>
      <c r="AD60" s="263">
        <f>B26</f>
        <v>0</v>
      </c>
      <c r="AE60" s="263"/>
    </row>
    <row r="61" spans="1:31" s="88" customFormat="1">
      <c r="A61" s="2623"/>
      <c r="B61" s="2578"/>
      <c r="C61" s="2578"/>
      <c r="D61" s="2578"/>
      <c r="E61" s="340" t="s">
        <v>994</v>
      </c>
      <c r="F61" s="339"/>
      <c r="G61" s="2626"/>
      <c r="H61" s="2617"/>
      <c r="I61" s="2620"/>
      <c r="J61" s="2569"/>
      <c r="K61" s="2572"/>
      <c r="L61" s="2617"/>
      <c r="M61" s="2620"/>
      <c r="N61" s="2569"/>
      <c r="O61" s="2572"/>
      <c r="P61" s="2563"/>
      <c r="Q61" s="2560"/>
      <c r="R61" s="2560"/>
      <c r="S61" s="2560"/>
      <c r="T61" s="2560"/>
      <c r="U61" s="2560"/>
      <c r="V61" s="2560"/>
      <c r="W61" s="2560"/>
      <c r="X61" s="2560"/>
      <c r="Y61" s="2566"/>
      <c r="Z61" s="2617"/>
      <c r="AA61" s="270" t="s">
        <v>995</v>
      </c>
      <c r="AC61" s="2557"/>
      <c r="AD61" s="263">
        <f>B29</f>
        <v>0</v>
      </c>
      <c r="AE61" s="263"/>
    </row>
    <row r="62" spans="1:31" s="88" customFormat="1">
      <c r="A62" s="2621">
        <v>20</v>
      </c>
      <c r="B62" s="2576"/>
      <c r="C62" s="2576"/>
      <c r="D62" s="2576"/>
      <c r="E62" s="265" t="s">
        <v>696</v>
      </c>
      <c r="F62" s="266"/>
      <c r="G62" s="2624"/>
      <c r="H62" s="2615"/>
      <c r="I62" s="2618"/>
      <c r="J62" s="2567"/>
      <c r="K62" s="2570" t="s">
        <v>337</v>
      </c>
      <c r="L62" s="2615"/>
      <c r="M62" s="2618"/>
      <c r="N62" s="2567"/>
      <c r="O62" s="2570" t="s">
        <v>337</v>
      </c>
      <c r="P62" s="2561"/>
      <c r="Q62" s="2558"/>
      <c r="R62" s="2558"/>
      <c r="S62" s="2558"/>
      <c r="T62" s="2558"/>
      <c r="U62" s="2558"/>
      <c r="V62" s="2558"/>
      <c r="W62" s="2558"/>
      <c r="X62" s="2558"/>
      <c r="Y62" s="2564"/>
      <c r="Z62" s="2615" t="s">
        <v>1030</v>
      </c>
      <c r="AA62" s="267" t="s">
        <v>697</v>
      </c>
      <c r="AC62" s="2555" t="str">
        <f t="shared" ref="AC62" si="17">IF(ISERROR(VLOOKUP(C62,$AD$6:$AE$27,2,0))=TRUE,"",VLOOKUP(C62,$AD$6:$AE$27,2,0))</f>
        <v/>
      </c>
      <c r="AD62" s="263">
        <f>B32</f>
        <v>0</v>
      </c>
      <c r="AE62" s="263"/>
    </row>
    <row r="63" spans="1:31" s="88" customFormat="1">
      <c r="A63" s="2622"/>
      <c r="B63" s="2577"/>
      <c r="C63" s="2577"/>
      <c r="D63" s="2577"/>
      <c r="E63" s="268" t="s">
        <v>1031</v>
      </c>
      <c r="F63" s="269"/>
      <c r="G63" s="2625"/>
      <c r="H63" s="2616"/>
      <c r="I63" s="2619"/>
      <c r="J63" s="2568"/>
      <c r="K63" s="2571"/>
      <c r="L63" s="2616"/>
      <c r="M63" s="2619"/>
      <c r="N63" s="2568"/>
      <c r="O63" s="2571"/>
      <c r="P63" s="2562"/>
      <c r="Q63" s="2559"/>
      <c r="R63" s="2559"/>
      <c r="S63" s="2559"/>
      <c r="T63" s="2559"/>
      <c r="U63" s="2559"/>
      <c r="V63" s="2559"/>
      <c r="W63" s="2559"/>
      <c r="X63" s="2559"/>
      <c r="Y63" s="2565"/>
      <c r="Z63" s="2616"/>
      <c r="AA63" s="344" t="s">
        <v>980</v>
      </c>
      <c r="AC63" s="2556"/>
      <c r="AD63" s="263">
        <f>B35</f>
        <v>0</v>
      </c>
      <c r="AE63" s="263"/>
    </row>
    <row r="64" spans="1:31" s="88" customFormat="1">
      <c r="A64" s="2623"/>
      <c r="B64" s="2578"/>
      <c r="C64" s="2578"/>
      <c r="D64" s="2578"/>
      <c r="E64" s="340" t="s">
        <v>1032</v>
      </c>
      <c r="F64" s="339"/>
      <c r="G64" s="2626"/>
      <c r="H64" s="2617"/>
      <c r="I64" s="2620"/>
      <c r="J64" s="2569"/>
      <c r="K64" s="2572"/>
      <c r="L64" s="2617"/>
      <c r="M64" s="2620"/>
      <c r="N64" s="2569"/>
      <c r="O64" s="2572"/>
      <c r="P64" s="2563"/>
      <c r="Q64" s="2560"/>
      <c r="R64" s="2560"/>
      <c r="S64" s="2560"/>
      <c r="T64" s="2560"/>
      <c r="U64" s="2560"/>
      <c r="V64" s="2560"/>
      <c r="W64" s="2560"/>
      <c r="X64" s="2560"/>
      <c r="Y64" s="2566"/>
      <c r="Z64" s="2617"/>
      <c r="AA64" s="270" t="s">
        <v>995</v>
      </c>
      <c r="AC64" s="2557"/>
      <c r="AD64" s="263">
        <f>B38</f>
        <v>0</v>
      </c>
      <c r="AE64" s="263"/>
    </row>
    <row r="65" spans="1:31" s="88" customFormat="1">
      <c r="A65" s="2621">
        <v>21</v>
      </c>
      <c r="B65" s="2576"/>
      <c r="C65" s="2576"/>
      <c r="D65" s="2576"/>
      <c r="E65" s="265" t="s">
        <v>696</v>
      </c>
      <c r="F65" s="266"/>
      <c r="G65" s="2624"/>
      <c r="H65" s="2615"/>
      <c r="I65" s="2618"/>
      <c r="J65" s="2567"/>
      <c r="K65" s="2570" t="s">
        <v>337</v>
      </c>
      <c r="L65" s="2615"/>
      <c r="M65" s="2618"/>
      <c r="N65" s="2567"/>
      <c r="O65" s="2570" t="s">
        <v>337</v>
      </c>
      <c r="P65" s="2561"/>
      <c r="Q65" s="2558"/>
      <c r="R65" s="2558"/>
      <c r="S65" s="2558"/>
      <c r="T65" s="2558"/>
      <c r="U65" s="2558"/>
      <c r="V65" s="2558"/>
      <c r="W65" s="2558"/>
      <c r="X65" s="2558"/>
      <c r="Y65" s="2564"/>
      <c r="Z65" s="2615" t="s">
        <v>1016</v>
      </c>
      <c r="AA65" s="267" t="s">
        <v>697</v>
      </c>
      <c r="AC65" s="2555" t="str">
        <f t="shared" ref="AC65" si="18">IF(ISERROR(VLOOKUP(C65,$AD$6:$AE$27,2,0))=TRUE,"",VLOOKUP(C65,$AD$6:$AE$27,2,0))</f>
        <v/>
      </c>
      <c r="AD65" s="263">
        <f>B41</f>
        <v>0</v>
      </c>
      <c r="AE65" s="263"/>
    </row>
    <row r="66" spans="1:31" s="88" customFormat="1">
      <c r="A66" s="2622"/>
      <c r="B66" s="2577"/>
      <c r="C66" s="2577"/>
      <c r="D66" s="2577"/>
      <c r="E66" s="268" t="s">
        <v>978</v>
      </c>
      <c r="F66" s="269"/>
      <c r="G66" s="2625"/>
      <c r="H66" s="2616"/>
      <c r="I66" s="2619"/>
      <c r="J66" s="2568"/>
      <c r="K66" s="2571"/>
      <c r="L66" s="2616"/>
      <c r="M66" s="2619"/>
      <c r="N66" s="2568"/>
      <c r="O66" s="2571"/>
      <c r="P66" s="2562"/>
      <c r="Q66" s="2559"/>
      <c r="R66" s="2559"/>
      <c r="S66" s="2559"/>
      <c r="T66" s="2559"/>
      <c r="U66" s="2559"/>
      <c r="V66" s="2559"/>
      <c r="W66" s="2559"/>
      <c r="X66" s="2559"/>
      <c r="Y66" s="2565"/>
      <c r="Z66" s="2616"/>
      <c r="AA66" s="344" t="s">
        <v>1033</v>
      </c>
      <c r="AC66" s="2556"/>
      <c r="AD66" s="263">
        <f>B44</f>
        <v>0</v>
      </c>
      <c r="AE66" s="263"/>
    </row>
    <row r="67" spans="1:31" s="88" customFormat="1">
      <c r="A67" s="2623"/>
      <c r="B67" s="2578"/>
      <c r="C67" s="2578"/>
      <c r="D67" s="2578"/>
      <c r="E67" s="340" t="s">
        <v>1032</v>
      </c>
      <c r="F67" s="339"/>
      <c r="G67" s="2626"/>
      <c r="H67" s="2617"/>
      <c r="I67" s="2620"/>
      <c r="J67" s="2569"/>
      <c r="K67" s="2572"/>
      <c r="L67" s="2617"/>
      <c r="M67" s="2620"/>
      <c r="N67" s="2569"/>
      <c r="O67" s="2572"/>
      <c r="P67" s="2563"/>
      <c r="Q67" s="2560"/>
      <c r="R67" s="2560"/>
      <c r="S67" s="2560"/>
      <c r="T67" s="2560"/>
      <c r="U67" s="2560"/>
      <c r="V67" s="2560"/>
      <c r="W67" s="2560"/>
      <c r="X67" s="2560"/>
      <c r="Y67" s="2566"/>
      <c r="Z67" s="2617"/>
      <c r="AA67" s="270" t="s">
        <v>995</v>
      </c>
      <c r="AC67" s="2557"/>
      <c r="AD67" s="263">
        <f>B47</f>
        <v>0</v>
      </c>
      <c r="AE67" s="263"/>
    </row>
    <row r="68" spans="1:31" s="88" customFormat="1">
      <c r="A68" s="2621">
        <v>22</v>
      </c>
      <c r="B68" s="2576"/>
      <c r="C68" s="2576"/>
      <c r="D68" s="2576"/>
      <c r="E68" s="265" t="s">
        <v>696</v>
      </c>
      <c r="F68" s="266"/>
      <c r="G68" s="2624"/>
      <c r="H68" s="2615"/>
      <c r="I68" s="2618"/>
      <c r="J68" s="2567"/>
      <c r="K68" s="2570" t="s">
        <v>337</v>
      </c>
      <c r="L68" s="2615"/>
      <c r="M68" s="2618"/>
      <c r="N68" s="2567"/>
      <c r="O68" s="2570" t="s">
        <v>337</v>
      </c>
      <c r="P68" s="2561"/>
      <c r="Q68" s="2558"/>
      <c r="R68" s="2558"/>
      <c r="S68" s="2558"/>
      <c r="T68" s="2558"/>
      <c r="U68" s="2558"/>
      <c r="V68" s="2558"/>
      <c r="W68" s="2558"/>
      <c r="X68" s="2558"/>
      <c r="Y68" s="2564"/>
      <c r="Z68" s="2615" t="s">
        <v>1030</v>
      </c>
      <c r="AA68" s="267" t="s">
        <v>697</v>
      </c>
      <c r="AC68" s="2555" t="str">
        <f t="shared" ref="AC68" si="19">IF(ISERROR(VLOOKUP(C68,$AD$6:$AE$27,2,0))=TRUE,"",VLOOKUP(C68,$AD$6:$AE$27,2,0))</f>
        <v/>
      </c>
      <c r="AD68" s="263">
        <f>B50</f>
        <v>0</v>
      </c>
      <c r="AE68" s="263"/>
    </row>
    <row r="69" spans="1:31" s="88" customFormat="1">
      <c r="A69" s="2622"/>
      <c r="B69" s="2577"/>
      <c r="C69" s="2577"/>
      <c r="D69" s="2577"/>
      <c r="E69" s="268" t="s">
        <v>1031</v>
      </c>
      <c r="F69" s="269"/>
      <c r="G69" s="2625"/>
      <c r="H69" s="2616"/>
      <c r="I69" s="2619"/>
      <c r="J69" s="2568"/>
      <c r="K69" s="2571"/>
      <c r="L69" s="2616"/>
      <c r="M69" s="2619"/>
      <c r="N69" s="2568"/>
      <c r="O69" s="2571"/>
      <c r="P69" s="2562"/>
      <c r="Q69" s="2559"/>
      <c r="R69" s="2559"/>
      <c r="S69" s="2559"/>
      <c r="T69" s="2559"/>
      <c r="U69" s="2559"/>
      <c r="V69" s="2559"/>
      <c r="W69" s="2559"/>
      <c r="X69" s="2559"/>
      <c r="Y69" s="2565"/>
      <c r="Z69" s="2616"/>
      <c r="AA69" s="344" t="s">
        <v>1033</v>
      </c>
      <c r="AC69" s="2556"/>
      <c r="AD69" s="263">
        <f>B53</f>
        <v>0</v>
      </c>
      <c r="AE69" s="263"/>
    </row>
    <row r="70" spans="1:31" s="88" customFormat="1">
      <c r="A70" s="2623"/>
      <c r="B70" s="2578"/>
      <c r="C70" s="2578"/>
      <c r="D70" s="2578"/>
      <c r="E70" s="340" t="s">
        <v>994</v>
      </c>
      <c r="F70" s="339"/>
      <c r="G70" s="2626"/>
      <c r="H70" s="2617"/>
      <c r="I70" s="2620"/>
      <c r="J70" s="2569"/>
      <c r="K70" s="2572"/>
      <c r="L70" s="2617"/>
      <c r="M70" s="2620"/>
      <c r="N70" s="2569"/>
      <c r="O70" s="2572"/>
      <c r="P70" s="2563"/>
      <c r="Q70" s="2560"/>
      <c r="R70" s="2560"/>
      <c r="S70" s="2560"/>
      <c r="T70" s="2560"/>
      <c r="U70" s="2560"/>
      <c r="V70" s="2560"/>
      <c r="W70" s="2560"/>
      <c r="X70" s="2560"/>
      <c r="Y70" s="2566"/>
      <c r="Z70" s="2617"/>
      <c r="AA70" s="270" t="s">
        <v>995</v>
      </c>
      <c r="AC70" s="2557"/>
      <c r="AD70" s="263">
        <f>B56</f>
        <v>0</v>
      </c>
      <c r="AE70" s="263"/>
    </row>
    <row r="71" spans="1:31" s="88" customFormat="1">
      <c r="A71" s="2621">
        <v>23</v>
      </c>
      <c r="B71" s="2576"/>
      <c r="C71" s="2576"/>
      <c r="D71" s="2576"/>
      <c r="E71" s="265" t="s">
        <v>696</v>
      </c>
      <c r="F71" s="266"/>
      <c r="G71" s="2624"/>
      <c r="H71" s="2615"/>
      <c r="I71" s="2618"/>
      <c r="J71" s="2567"/>
      <c r="K71" s="2570" t="s">
        <v>337</v>
      </c>
      <c r="L71" s="2615"/>
      <c r="M71" s="2618"/>
      <c r="N71" s="2567"/>
      <c r="O71" s="2570" t="s">
        <v>337</v>
      </c>
      <c r="P71" s="2561"/>
      <c r="Q71" s="2558"/>
      <c r="R71" s="2558"/>
      <c r="S71" s="2558"/>
      <c r="T71" s="2558"/>
      <c r="U71" s="2558"/>
      <c r="V71" s="2558"/>
      <c r="W71" s="2558"/>
      <c r="X71" s="2558"/>
      <c r="Y71" s="2564"/>
      <c r="Z71" s="2615" t="s">
        <v>1016</v>
      </c>
      <c r="AA71" s="267" t="s">
        <v>697</v>
      </c>
      <c r="AC71" s="2555" t="str">
        <f t="shared" ref="AC71" si="20">IF(ISERROR(VLOOKUP(C71,$AD$6:$AE$27,2,0))=TRUE,"",VLOOKUP(C71,$AD$6:$AE$27,2,0))</f>
        <v/>
      </c>
      <c r="AD71" s="263">
        <f>B59</f>
        <v>0</v>
      </c>
      <c r="AE71" s="263"/>
    </row>
    <row r="72" spans="1:31" s="88" customFormat="1">
      <c r="A72" s="2622"/>
      <c r="B72" s="2577"/>
      <c r="C72" s="2577"/>
      <c r="D72" s="2577"/>
      <c r="E72" s="268" t="s">
        <v>978</v>
      </c>
      <c r="F72" s="269"/>
      <c r="G72" s="2625"/>
      <c r="H72" s="2616"/>
      <c r="I72" s="2619"/>
      <c r="J72" s="2568"/>
      <c r="K72" s="2571"/>
      <c r="L72" s="2616"/>
      <c r="M72" s="2619"/>
      <c r="N72" s="2568"/>
      <c r="O72" s="2571"/>
      <c r="P72" s="2562"/>
      <c r="Q72" s="2559"/>
      <c r="R72" s="2559"/>
      <c r="S72" s="2559"/>
      <c r="T72" s="2559"/>
      <c r="U72" s="2559"/>
      <c r="V72" s="2559"/>
      <c r="W72" s="2559"/>
      <c r="X72" s="2559"/>
      <c r="Y72" s="2565"/>
      <c r="Z72" s="2616"/>
      <c r="AA72" s="344" t="s">
        <v>980</v>
      </c>
      <c r="AC72" s="2556"/>
      <c r="AD72" s="263">
        <f>B62</f>
        <v>0</v>
      </c>
      <c r="AE72" s="263"/>
    </row>
    <row r="73" spans="1:31" s="88" customFormat="1">
      <c r="A73" s="2623"/>
      <c r="B73" s="2578"/>
      <c r="C73" s="2578"/>
      <c r="D73" s="2578"/>
      <c r="E73" s="340" t="s">
        <v>994</v>
      </c>
      <c r="F73" s="339"/>
      <c r="G73" s="2626"/>
      <c r="H73" s="2617"/>
      <c r="I73" s="2620"/>
      <c r="J73" s="2569"/>
      <c r="K73" s="2572"/>
      <c r="L73" s="2617"/>
      <c r="M73" s="2620"/>
      <c r="N73" s="2569"/>
      <c r="O73" s="2572"/>
      <c r="P73" s="2563"/>
      <c r="Q73" s="2560"/>
      <c r="R73" s="2560"/>
      <c r="S73" s="2560"/>
      <c r="T73" s="2560"/>
      <c r="U73" s="2560"/>
      <c r="V73" s="2560"/>
      <c r="W73" s="2560"/>
      <c r="X73" s="2560"/>
      <c r="Y73" s="2566"/>
      <c r="Z73" s="2617"/>
      <c r="AA73" s="270" t="s">
        <v>995</v>
      </c>
      <c r="AC73" s="2557"/>
      <c r="AD73" s="263">
        <f>B65</f>
        <v>0</v>
      </c>
      <c r="AE73" s="263"/>
    </row>
    <row r="74" spans="1:31" s="88" customFormat="1">
      <c r="A74" s="2621">
        <v>24</v>
      </c>
      <c r="B74" s="2576"/>
      <c r="C74" s="2576"/>
      <c r="D74" s="2576"/>
      <c r="E74" s="265" t="s">
        <v>696</v>
      </c>
      <c r="F74" s="266"/>
      <c r="G74" s="2624"/>
      <c r="H74" s="2615"/>
      <c r="I74" s="2618"/>
      <c r="J74" s="2567"/>
      <c r="K74" s="2570" t="s">
        <v>337</v>
      </c>
      <c r="L74" s="2615"/>
      <c r="M74" s="2618"/>
      <c r="N74" s="2567"/>
      <c r="O74" s="2570" t="s">
        <v>337</v>
      </c>
      <c r="P74" s="2561"/>
      <c r="Q74" s="2558"/>
      <c r="R74" s="2558"/>
      <c r="S74" s="2558"/>
      <c r="T74" s="2558"/>
      <c r="U74" s="2558"/>
      <c r="V74" s="2558"/>
      <c r="W74" s="2558"/>
      <c r="X74" s="2558"/>
      <c r="Y74" s="2564"/>
      <c r="Z74" s="2615" t="s">
        <v>1030</v>
      </c>
      <c r="AA74" s="267" t="s">
        <v>697</v>
      </c>
      <c r="AC74" s="2555" t="str">
        <f t="shared" ref="AC74" si="21">IF(ISERROR(VLOOKUP(C74,$AD$6:$AE$27,2,0))=TRUE,"",VLOOKUP(C74,$AD$6:$AE$27,2,0))</f>
        <v/>
      </c>
      <c r="AD74" s="263">
        <f>B68</f>
        <v>0</v>
      </c>
      <c r="AE74" s="263"/>
    </row>
    <row r="75" spans="1:31" s="88" customFormat="1">
      <c r="A75" s="2622"/>
      <c r="B75" s="2577"/>
      <c r="C75" s="2577"/>
      <c r="D75" s="2577"/>
      <c r="E75" s="268" t="s">
        <v>978</v>
      </c>
      <c r="F75" s="269"/>
      <c r="G75" s="2625"/>
      <c r="H75" s="2616"/>
      <c r="I75" s="2619"/>
      <c r="J75" s="2568"/>
      <c r="K75" s="2571"/>
      <c r="L75" s="2616"/>
      <c r="M75" s="2619"/>
      <c r="N75" s="2568"/>
      <c r="O75" s="2571"/>
      <c r="P75" s="2562"/>
      <c r="Q75" s="2559"/>
      <c r="R75" s="2559"/>
      <c r="S75" s="2559"/>
      <c r="T75" s="2559"/>
      <c r="U75" s="2559"/>
      <c r="V75" s="2559"/>
      <c r="W75" s="2559"/>
      <c r="X75" s="2559"/>
      <c r="Y75" s="2565"/>
      <c r="Z75" s="2616"/>
      <c r="AA75" s="344" t="s">
        <v>980</v>
      </c>
      <c r="AC75" s="2556"/>
      <c r="AD75" s="263">
        <f>B71</f>
        <v>0</v>
      </c>
      <c r="AE75" s="263"/>
    </row>
    <row r="76" spans="1:31" s="88" customFormat="1">
      <c r="A76" s="2623"/>
      <c r="B76" s="2578"/>
      <c r="C76" s="2578"/>
      <c r="D76" s="2578"/>
      <c r="E76" s="340" t="s">
        <v>994</v>
      </c>
      <c r="F76" s="339"/>
      <c r="G76" s="2626"/>
      <c r="H76" s="2617"/>
      <c r="I76" s="2620"/>
      <c r="J76" s="2569"/>
      <c r="K76" s="2572"/>
      <c r="L76" s="2617"/>
      <c r="M76" s="2620"/>
      <c r="N76" s="2569"/>
      <c r="O76" s="2572"/>
      <c r="P76" s="2563"/>
      <c r="Q76" s="2560"/>
      <c r="R76" s="2560"/>
      <c r="S76" s="2560"/>
      <c r="T76" s="2560"/>
      <c r="U76" s="2560"/>
      <c r="V76" s="2560"/>
      <c r="W76" s="2560"/>
      <c r="X76" s="2560"/>
      <c r="Y76" s="2566"/>
      <c r="Z76" s="2617"/>
      <c r="AA76" s="270" t="s">
        <v>995</v>
      </c>
      <c r="AC76" s="2557"/>
      <c r="AD76" s="263">
        <f>B74</f>
        <v>0</v>
      </c>
      <c r="AE76" s="263"/>
    </row>
    <row r="77" spans="1:31" s="88" customFormat="1">
      <c r="A77" s="2621">
        <v>25</v>
      </c>
      <c r="B77" s="2576"/>
      <c r="C77" s="2576"/>
      <c r="D77" s="2576"/>
      <c r="E77" s="265" t="s">
        <v>696</v>
      </c>
      <c r="F77" s="266"/>
      <c r="G77" s="2624"/>
      <c r="H77" s="2615"/>
      <c r="I77" s="2618"/>
      <c r="J77" s="2567"/>
      <c r="K77" s="2570" t="s">
        <v>337</v>
      </c>
      <c r="L77" s="2615"/>
      <c r="M77" s="2618"/>
      <c r="N77" s="2567"/>
      <c r="O77" s="2570" t="s">
        <v>337</v>
      </c>
      <c r="P77" s="2561"/>
      <c r="Q77" s="2558"/>
      <c r="R77" s="2558"/>
      <c r="S77" s="2558"/>
      <c r="T77" s="2558"/>
      <c r="U77" s="2558"/>
      <c r="V77" s="2558"/>
      <c r="W77" s="2558"/>
      <c r="X77" s="2558"/>
      <c r="Y77" s="2564"/>
      <c r="Z77" s="2615" t="s">
        <v>1016</v>
      </c>
      <c r="AA77" s="267" t="s">
        <v>697</v>
      </c>
      <c r="AC77" s="2555" t="str">
        <f t="shared" ref="AC77" si="22">IF(ISERROR(VLOOKUP(C77,$AD$6:$AE$27,2,0))=TRUE,"",VLOOKUP(C77,$AD$6:$AE$27,2,0))</f>
        <v/>
      </c>
      <c r="AD77" s="263">
        <f>B77</f>
        <v>0</v>
      </c>
      <c r="AE77" s="263"/>
    </row>
    <row r="78" spans="1:31" s="88" customFormat="1">
      <c r="A78" s="2622"/>
      <c r="B78" s="2577"/>
      <c r="C78" s="2577"/>
      <c r="D78" s="2577"/>
      <c r="E78" s="268" t="s">
        <v>978</v>
      </c>
      <c r="F78" s="269"/>
      <c r="G78" s="2625"/>
      <c r="H78" s="2616"/>
      <c r="I78" s="2619"/>
      <c r="J78" s="2568"/>
      <c r="K78" s="2571"/>
      <c r="L78" s="2616"/>
      <c r="M78" s="2619"/>
      <c r="N78" s="2568"/>
      <c r="O78" s="2571"/>
      <c r="P78" s="2562"/>
      <c r="Q78" s="2559"/>
      <c r="R78" s="2559"/>
      <c r="S78" s="2559"/>
      <c r="T78" s="2559"/>
      <c r="U78" s="2559"/>
      <c r="V78" s="2559"/>
      <c r="W78" s="2559"/>
      <c r="X78" s="2559"/>
      <c r="Y78" s="2565"/>
      <c r="Z78" s="2616"/>
      <c r="AA78" s="344" t="s">
        <v>980</v>
      </c>
      <c r="AC78" s="2556"/>
      <c r="AD78" s="263">
        <f>B80</f>
        <v>0</v>
      </c>
      <c r="AE78" s="263"/>
    </row>
    <row r="79" spans="1:31" s="88" customFormat="1">
      <c r="A79" s="2623"/>
      <c r="B79" s="2578"/>
      <c r="C79" s="2578"/>
      <c r="D79" s="2578"/>
      <c r="E79" s="340" t="s">
        <v>1032</v>
      </c>
      <c r="F79" s="339"/>
      <c r="G79" s="2626"/>
      <c r="H79" s="2617"/>
      <c r="I79" s="2620"/>
      <c r="J79" s="2569"/>
      <c r="K79" s="2572"/>
      <c r="L79" s="2617"/>
      <c r="M79" s="2620"/>
      <c r="N79" s="2569"/>
      <c r="O79" s="2572"/>
      <c r="P79" s="2563"/>
      <c r="Q79" s="2560"/>
      <c r="R79" s="2560"/>
      <c r="S79" s="2560"/>
      <c r="T79" s="2560"/>
      <c r="U79" s="2560"/>
      <c r="V79" s="2560"/>
      <c r="W79" s="2560"/>
      <c r="X79" s="2560"/>
      <c r="Y79" s="2566"/>
      <c r="Z79" s="2617"/>
      <c r="AA79" s="270" t="s">
        <v>1034</v>
      </c>
      <c r="AC79" s="2557"/>
      <c r="AD79" s="263">
        <f>B83</f>
        <v>0</v>
      </c>
      <c r="AE79" s="263"/>
    </row>
    <row r="80" spans="1:31" s="88" customFormat="1">
      <c r="A80" s="2621">
        <v>26</v>
      </c>
      <c r="B80" s="2576"/>
      <c r="C80" s="2576"/>
      <c r="D80" s="2576"/>
      <c r="E80" s="265" t="s">
        <v>696</v>
      </c>
      <c r="F80" s="266"/>
      <c r="G80" s="2624"/>
      <c r="H80" s="2615"/>
      <c r="I80" s="2618"/>
      <c r="J80" s="2567"/>
      <c r="K80" s="2570" t="s">
        <v>337</v>
      </c>
      <c r="L80" s="2615"/>
      <c r="M80" s="2618"/>
      <c r="N80" s="2567"/>
      <c r="O80" s="2570" t="s">
        <v>337</v>
      </c>
      <c r="P80" s="2561"/>
      <c r="Q80" s="2558"/>
      <c r="R80" s="2558"/>
      <c r="S80" s="2558"/>
      <c r="T80" s="2558"/>
      <c r="U80" s="2558"/>
      <c r="V80" s="2558"/>
      <c r="W80" s="2558"/>
      <c r="X80" s="2558"/>
      <c r="Y80" s="2564"/>
      <c r="Z80" s="2615" t="s">
        <v>1030</v>
      </c>
      <c r="AA80" s="267" t="s">
        <v>697</v>
      </c>
      <c r="AC80" s="2555" t="str">
        <f t="shared" ref="AC80" si="23">IF(ISERROR(VLOOKUP(C80,$AD$6:$AE$27,2,0))=TRUE,"",VLOOKUP(C80,$AD$6:$AE$27,2,0))</f>
        <v/>
      </c>
      <c r="AD80" s="263">
        <f>B86</f>
        <v>0</v>
      </c>
      <c r="AE80" s="263"/>
    </row>
    <row r="81" spans="1:31" s="88" customFormat="1">
      <c r="A81" s="2622"/>
      <c r="B81" s="2577"/>
      <c r="C81" s="2577"/>
      <c r="D81" s="2577"/>
      <c r="E81" s="268" t="s">
        <v>978</v>
      </c>
      <c r="F81" s="269"/>
      <c r="G81" s="2625"/>
      <c r="H81" s="2616"/>
      <c r="I81" s="2619"/>
      <c r="J81" s="2568"/>
      <c r="K81" s="2571"/>
      <c r="L81" s="2616"/>
      <c r="M81" s="2619"/>
      <c r="N81" s="2568"/>
      <c r="O81" s="2571"/>
      <c r="P81" s="2562"/>
      <c r="Q81" s="2559"/>
      <c r="R81" s="2559"/>
      <c r="S81" s="2559"/>
      <c r="T81" s="2559"/>
      <c r="U81" s="2559"/>
      <c r="V81" s="2559"/>
      <c r="W81" s="2559"/>
      <c r="X81" s="2559"/>
      <c r="Y81" s="2565"/>
      <c r="Z81" s="2616"/>
      <c r="AA81" s="344" t="s">
        <v>1033</v>
      </c>
      <c r="AC81" s="2556"/>
      <c r="AD81" s="263">
        <f>B89</f>
        <v>0</v>
      </c>
      <c r="AE81" s="263"/>
    </row>
    <row r="82" spans="1:31" s="88" customFormat="1">
      <c r="A82" s="2623"/>
      <c r="B82" s="2578"/>
      <c r="C82" s="2578"/>
      <c r="D82" s="2578"/>
      <c r="E82" s="340" t="s">
        <v>994</v>
      </c>
      <c r="F82" s="339"/>
      <c r="G82" s="2626"/>
      <c r="H82" s="2617"/>
      <c r="I82" s="2620"/>
      <c r="J82" s="2569"/>
      <c r="K82" s="2572"/>
      <c r="L82" s="2617"/>
      <c r="M82" s="2620"/>
      <c r="N82" s="2569"/>
      <c r="O82" s="2572"/>
      <c r="P82" s="2563"/>
      <c r="Q82" s="2560"/>
      <c r="R82" s="2560"/>
      <c r="S82" s="2560"/>
      <c r="T82" s="2560"/>
      <c r="U82" s="2560"/>
      <c r="V82" s="2560"/>
      <c r="W82" s="2560"/>
      <c r="X82" s="2560"/>
      <c r="Y82" s="2566"/>
      <c r="Z82" s="2617"/>
      <c r="AA82" s="270" t="s">
        <v>995</v>
      </c>
      <c r="AC82" s="2557"/>
      <c r="AD82" s="263">
        <f>B92</f>
        <v>0</v>
      </c>
      <c r="AE82" s="263"/>
    </row>
    <row r="83" spans="1:31" s="88" customFormat="1">
      <c r="A83" s="2621">
        <v>27</v>
      </c>
      <c r="B83" s="2576"/>
      <c r="C83" s="2576"/>
      <c r="D83" s="2576"/>
      <c r="E83" s="265" t="s">
        <v>696</v>
      </c>
      <c r="F83" s="266"/>
      <c r="G83" s="2624"/>
      <c r="H83" s="2615"/>
      <c r="I83" s="2618"/>
      <c r="J83" s="2567"/>
      <c r="K83" s="2570" t="s">
        <v>337</v>
      </c>
      <c r="L83" s="2615"/>
      <c r="M83" s="2618"/>
      <c r="N83" s="2567"/>
      <c r="O83" s="2570" t="s">
        <v>337</v>
      </c>
      <c r="P83" s="2561"/>
      <c r="Q83" s="2558"/>
      <c r="R83" s="2558"/>
      <c r="S83" s="2558"/>
      <c r="T83" s="2558"/>
      <c r="U83" s="2558"/>
      <c r="V83" s="2558"/>
      <c r="W83" s="2558"/>
      <c r="X83" s="2558"/>
      <c r="Y83" s="2564"/>
      <c r="Z83" s="2615" t="s">
        <v>1030</v>
      </c>
      <c r="AA83" s="267" t="s">
        <v>697</v>
      </c>
      <c r="AC83" s="2555" t="str">
        <f t="shared" ref="AC83" si="24">IF(ISERROR(VLOOKUP(C83,$AD$6:$AE$27,2,0))=TRUE,"",VLOOKUP(C83,$AD$6:$AE$27,2,0))</f>
        <v/>
      </c>
      <c r="AD83" s="263">
        <f>B95</f>
        <v>0</v>
      </c>
      <c r="AE83" s="263"/>
    </row>
    <row r="84" spans="1:31" s="88" customFormat="1">
      <c r="A84" s="2622"/>
      <c r="B84" s="2577"/>
      <c r="C84" s="2577"/>
      <c r="D84" s="2577"/>
      <c r="E84" s="268" t="s">
        <v>978</v>
      </c>
      <c r="F84" s="269"/>
      <c r="G84" s="2625"/>
      <c r="H84" s="2616"/>
      <c r="I84" s="2619"/>
      <c r="J84" s="2568"/>
      <c r="K84" s="2571"/>
      <c r="L84" s="2616"/>
      <c r="M84" s="2619"/>
      <c r="N84" s="2568"/>
      <c r="O84" s="2571"/>
      <c r="P84" s="2562"/>
      <c r="Q84" s="2559"/>
      <c r="R84" s="2559"/>
      <c r="S84" s="2559"/>
      <c r="T84" s="2559"/>
      <c r="U84" s="2559"/>
      <c r="V84" s="2559"/>
      <c r="W84" s="2559"/>
      <c r="X84" s="2559"/>
      <c r="Y84" s="2565"/>
      <c r="Z84" s="2616"/>
      <c r="AA84" s="344" t="s">
        <v>1033</v>
      </c>
      <c r="AC84" s="2556"/>
      <c r="AD84" s="263">
        <f>B98</f>
        <v>0</v>
      </c>
      <c r="AE84" s="263"/>
    </row>
    <row r="85" spans="1:31" s="88" customFormat="1">
      <c r="A85" s="2623"/>
      <c r="B85" s="2578"/>
      <c r="C85" s="2578"/>
      <c r="D85" s="2578"/>
      <c r="E85" s="340" t="s">
        <v>1032</v>
      </c>
      <c r="F85" s="339"/>
      <c r="G85" s="2626"/>
      <c r="H85" s="2617"/>
      <c r="I85" s="2620"/>
      <c r="J85" s="2569"/>
      <c r="K85" s="2572"/>
      <c r="L85" s="2617"/>
      <c r="M85" s="2620"/>
      <c r="N85" s="2569"/>
      <c r="O85" s="2572"/>
      <c r="P85" s="2563"/>
      <c r="Q85" s="2560"/>
      <c r="R85" s="2560"/>
      <c r="S85" s="2560"/>
      <c r="T85" s="2560"/>
      <c r="U85" s="2560"/>
      <c r="V85" s="2560"/>
      <c r="W85" s="2560"/>
      <c r="X85" s="2560"/>
      <c r="Y85" s="2566"/>
      <c r="Z85" s="2617"/>
      <c r="AA85" s="270" t="s">
        <v>995</v>
      </c>
      <c r="AC85" s="2557"/>
      <c r="AD85" s="263">
        <f>B101</f>
        <v>0</v>
      </c>
      <c r="AE85" s="263"/>
    </row>
    <row r="86" spans="1:31" s="88" customFormat="1">
      <c r="A86" s="2621">
        <v>28</v>
      </c>
      <c r="B86" s="2576"/>
      <c r="C86" s="2576"/>
      <c r="D86" s="2576"/>
      <c r="E86" s="265" t="s">
        <v>696</v>
      </c>
      <c r="F86" s="266"/>
      <c r="G86" s="2624"/>
      <c r="H86" s="2615"/>
      <c r="I86" s="2618"/>
      <c r="J86" s="2567"/>
      <c r="K86" s="2570" t="s">
        <v>337</v>
      </c>
      <c r="L86" s="2615"/>
      <c r="M86" s="2618"/>
      <c r="N86" s="2567"/>
      <c r="O86" s="2570" t="s">
        <v>337</v>
      </c>
      <c r="P86" s="2561"/>
      <c r="Q86" s="2558"/>
      <c r="R86" s="2558"/>
      <c r="S86" s="2558"/>
      <c r="T86" s="2558"/>
      <c r="U86" s="2558"/>
      <c r="V86" s="2558"/>
      <c r="W86" s="2558"/>
      <c r="X86" s="2558"/>
      <c r="Y86" s="2564"/>
      <c r="Z86" s="2615" t="s">
        <v>1016</v>
      </c>
      <c r="AA86" s="267" t="s">
        <v>697</v>
      </c>
      <c r="AC86" s="2555" t="str">
        <f t="shared" ref="AC86" si="25">IF(ISERROR(VLOOKUP(C86,$AD$6:$AE$27,2,0))=TRUE,"",VLOOKUP(C86,$AD$6:$AE$27,2,0))</f>
        <v/>
      </c>
      <c r="AD86" s="263">
        <f>B104</f>
        <v>0</v>
      </c>
      <c r="AE86" s="263"/>
    </row>
    <row r="87" spans="1:31" s="88" customFormat="1">
      <c r="A87" s="2622"/>
      <c r="B87" s="2577"/>
      <c r="C87" s="2577"/>
      <c r="D87" s="2577"/>
      <c r="E87" s="268" t="s">
        <v>978</v>
      </c>
      <c r="F87" s="269"/>
      <c r="G87" s="2625"/>
      <c r="H87" s="2616"/>
      <c r="I87" s="2619"/>
      <c r="J87" s="2568"/>
      <c r="K87" s="2571"/>
      <c r="L87" s="2616"/>
      <c r="M87" s="2619"/>
      <c r="N87" s="2568"/>
      <c r="O87" s="2571"/>
      <c r="P87" s="2562"/>
      <c r="Q87" s="2559"/>
      <c r="R87" s="2559"/>
      <c r="S87" s="2559"/>
      <c r="T87" s="2559"/>
      <c r="U87" s="2559"/>
      <c r="V87" s="2559"/>
      <c r="W87" s="2559"/>
      <c r="X87" s="2559"/>
      <c r="Y87" s="2565"/>
      <c r="Z87" s="2616"/>
      <c r="AA87" s="344" t="s">
        <v>980</v>
      </c>
      <c r="AC87" s="2556"/>
      <c r="AD87" s="263">
        <f>B107</f>
        <v>0</v>
      </c>
      <c r="AE87" s="263"/>
    </row>
    <row r="88" spans="1:31" s="88" customFormat="1">
      <c r="A88" s="2623"/>
      <c r="B88" s="2578"/>
      <c r="C88" s="2578"/>
      <c r="D88" s="2578"/>
      <c r="E88" s="340" t="s">
        <v>1032</v>
      </c>
      <c r="F88" s="339"/>
      <c r="G88" s="2626"/>
      <c r="H88" s="2617"/>
      <c r="I88" s="2620"/>
      <c r="J88" s="2569"/>
      <c r="K88" s="2572"/>
      <c r="L88" s="2617"/>
      <c r="M88" s="2620"/>
      <c r="N88" s="2569"/>
      <c r="O88" s="2572"/>
      <c r="P88" s="2563"/>
      <c r="Q88" s="2560"/>
      <c r="R88" s="2560"/>
      <c r="S88" s="2560"/>
      <c r="T88" s="2560"/>
      <c r="U88" s="2560"/>
      <c r="V88" s="2560"/>
      <c r="W88" s="2560"/>
      <c r="X88" s="2560"/>
      <c r="Y88" s="2566"/>
      <c r="Z88" s="2617"/>
      <c r="AA88" s="270" t="s">
        <v>995</v>
      </c>
      <c r="AC88" s="2557"/>
      <c r="AD88" s="263">
        <f>B110</f>
        <v>0</v>
      </c>
      <c r="AE88" s="263"/>
    </row>
    <row r="89" spans="1:31" s="88" customFormat="1">
      <c r="A89" s="2621">
        <v>29</v>
      </c>
      <c r="B89" s="2576"/>
      <c r="C89" s="2576"/>
      <c r="D89" s="2576"/>
      <c r="E89" s="265" t="s">
        <v>696</v>
      </c>
      <c r="F89" s="266"/>
      <c r="G89" s="2624"/>
      <c r="H89" s="2615"/>
      <c r="I89" s="2618"/>
      <c r="J89" s="2567"/>
      <c r="K89" s="2570" t="s">
        <v>337</v>
      </c>
      <c r="L89" s="2615"/>
      <c r="M89" s="2618"/>
      <c r="N89" s="2567"/>
      <c r="O89" s="2570" t="s">
        <v>337</v>
      </c>
      <c r="P89" s="2561"/>
      <c r="Q89" s="2558"/>
      <c r="R89" s="2558"/>
      <c r="S89" s="2558"/>
      <c r="T89" s="2558"/>
      <c r="U89" s="2558"/>
      <c r="V89" s="2558"/>
      <c r="W89" s="2558"/>
      <c r="X89" s="2558"/>
      <c r="Y89" s="2564"/>
      <c r="Z89" s="2615" t="s">
        <v>1016</v>
      </c>
      <c r="AA89" s="267" t="s">
        <v>697</v>
      </c>
      <c r="AC89" s="2555" t="str">
        <f t="shared" ref="AC89" si="26">IF(ISERROR(VLOOKUP(C89,$AD$6:$AE$27,2,0))=TRUE,"",VLOOKUP(C89,$AD$6:$AE$27,2,0))</f>
        <v/>
      </c>
      <c r="AD89" s="263">
        <f>B113</f>
        <v>0</v>
      </c>
      <c r="AE89" s="263"/>
    </row>
    <row r="90" spans="1:31" s="88" customFormat="1">
      <c r="A90" s="2622"/>
      <c r="B90" s="2577"/>
      <c r="C90" s="2577"/>
      <c r="D90" s="2577"/>
      <c r="E90" s="268" t="s">
        <v>978</v>
      </c>
      <c r="F90" s="269"/>
      <c r="G90" s="2625"/>
      <c r="H90" s="2616"/>
      <c r="I90" s="2619"/>
      <c r="J90" s="2568"/>
      <c r="K90" s="2571"/>
      <c r="L90" s="2616"/>
      <c r="M90" s="2619"/>
      <c r="N90" s="2568"/>
      <c r="O90" s="2571"/>
      <c r="P90" s="2562"/>
      <c r="Q90" s="2559"/>
      <c r="R90" s="2559"/>
      <c r="S90" s="2559"/>
      <c r="T90" s="2559"/>
      <c r="U90" s="2559"/>
      <c r="V90" s="2559"/>
      <c r="W90" s="2559"/>
      <c r="X90" s="2559"/>
      <c r="Y90" s="2565"/>
      <c r="Z90" s="2616"/>
      <c r="AA90" s="344" t="s">
        <v>980</v>
      </c>
      <c r="AC90" s="2556"/>
      <c r="AD90" s="263">
        <f>B116</f>
        <v>0</v>
      </c>
      <c r="AE90" s="263"/>
    </row>
    <row r="91" spans="1:31" s="88" customFormat="1">
      <c r="A91" s="2623"/>
      <c r="B91" s="2578"/>
      <c r="C91" s="2578"/>
      <c r="D91" s="2578"/>
      <c r="E91" s="340" t="s">
        <v>1032</v>
      </c>
      <c r="F91" s="339"/>
      <c r="G91" s="2626"/>
      <c r="H91" s="2617"/>
      <c r="I91" s="2620"/>
      <c r="J91" s="2569"/>
      <c r="K91" s="2572"/>
      <c r="L91" s="2617"/>
      <c r="M91" s="2620"/>
      <c r="N91" s="2569"/>
      <c r="O91" s="2572"/>
      <c r="P91" s="2563"/>
      <c r="Q91" s="2560"/>
      <c r="R91" s="2560"/>
      <c r="S91" s="2560"/>
      <c r="T91" s="2560"/>
      <c r="U91" s="2560"/>
      <c r="V91" s="2560"/>
      <c r="W91" s="2560"/>
      <c r="X91" s="2560"/>
      <c r="Y91" s="2566"/>
      <c r="Z91" s="2617"/>
      <c r="AA91" s="270" t="s">
        <v>1034</v>
      </c>
      <c r="AC91" s="2557"/>
      <c r="AD91" s="263">
        <f>B119</f>
        <v>0</v>
      </c>
      <c r="AE91" s="263"/>
    </row>
    <row r="92" spans="1:31" s="88" customFormat="1">
      <c r="A92" s="2621">
        <v>30</v>
      </c>
      <c r="B92" s="2576"/>
      <c r="C92" s="2576"/>
      <c r="D92" s="2576"/>
      <c r="E92" s="265" t="s">
        <v>696</v>
      </c>
      <c r="F92" s="266"/>
      <c r="G92" s="2624"/>
      <c r="H92" s="2615"/>
      <c r="I92" s="2618"/>
      <c r="J92" s="2567"/>
      <c r="K92" s="2570" t="s">
        <v>337</v>
      </c>
      <c r="L92" s="2615"/>
      <c r="M92" s="2618"/>
      <c r="N92" s="2567"/>
      <c r="O92" s="2570" t="s">
        <v>337</v>
      </c>
      <c r="P92" s="2561"/>
      <c r="Q92" s="2558"/>
      <c r="R92" s="2558"/>
      <c r="S92" s="2558"/>
      <c r="T92" s="2558"/>
      <c r="U92" s="2558"/>
      <c r="V92" s="2558"/>
      <c r="W92" s="2558"/>
      <c r="X92" s="2558"/>
      <c r="Y92" s="2564"/>
      <c r="Z92" s="2615" t="s">
        <v>1016</v>
      </c>
      <c r="AA92" s="267" t="s">
        <v>697</v>
      </c>
      <c r="AC92" s="2555" t="str">
        <f t="shared" ref="AC92" si="27">IF(ISERROR(VLOOKUP(C92,$AD$6:$AE$27,2,0))=TRUE,"",VLOOKUP(C92,$AD$6:$AE$27,2,0))</f>
        <v/>
      </c>
      <c r="AD92" s="263">
        <f>B122</f>
        <v>0</v>
      </c>
      <c r="AE92" s="263"/>
    </row>
    <row r="93" spans="1:31" s="88" customFormat="1">
      <c r="A93" s="2622"/>
      <c r="B93" s="2577"/>
      <c r="C93" s="2577"/>
      <c r="D93" s="2577"/>
      <c r="E93" s="268" t="s">
        <v>978</v>
      </c>
      <c r="F93" s="269"/>
      <c r="G93" s="2625"/>
      <c r="H93" s="2616"/>
      <c r="I93" s="2619"/>
      <c r="J93" s="2568"/>
      <c r="K93" s="2571"/>
      <c r="L93" s="2616"/>
      <c r="M93" s="2619"/>
      <c r="N93" s="2568"/>
      <c r="O93" s="2571"/>
      <c r="P93" s="2562"/>
      <c r="Q93" s="2559"/>
      <c r="R93" s="2559"/>
      <c r="S93" s="2559"/>
      <c r="T93" s="2559"/>
      <c r="U93" s="2559"/>
      <c r="V93" s="2559"/>
      <c r="W93" s="2559"/>
      <c r="X93" s="2559"/>
      <c r="Y93" s="2565"/>
      <c r="Z93" s="2616"/>
      <c r="AA93" s="344" t="s">
        <v>1033</v>
      </c>
      <c r="AC93" s="2556"/>
      <c r="AD93" s="263">
        <f>B125</f>
        <v>0</v>
      </c>
      <c r="AE93" s="263"/>
    </row>
    <row r="94" spans="1:31" s="88" customFormat="1">
      <c r="A94" s="2623"/>
      <c r="B94" s="2578"/>
      <c r="C94" s="2578"/>
      <c r="D94" s="2578"/>
      <c r="E94" s="340" t="s">
        <v>994</v>
      </c>
      <c r="F94" s="339"/>
      <c r="G94" s="2626"/>
      <c r="H94" s="2617"/>
      <c r="I94" s="2620"/>
      <c r="J94" s="2569"/>
      <c r="K94" s="2572"/>
      <c r="L94" s="2617"/>
      <c r="M94" s="2620"/>
      <c r="N94" s="2569"/>
      <c r="O94" s="2572"/>
      <c r="P94" s="2563"/>
      <c r="Q94" s="2560"/>
      <c r="R94" s="2560"/>
      <c r="S94" s="2560"/>
      <c r="T94" s="2560"/>
      <c r="U94" s="2560"/>
      <c r="V94" s="2560"/>
      <c r="W94" s="2560"/>
      <c r="X94" s="2560"/>
      <c r="Y94" s="2566"/>
      <c r="Z94" s="2617"/>
      <c r="AA94" s="270" t="s">
        <v>1034</v>
      </c>
      <c r="AC94" s="2557"/>
      <c r="AD94" s="263">
        <f>B128</f>
        <v>0</v>
      </c>
      <c r="AE94" s="263"/>
    </row>
    <row r="95" spans="1:31" s="88" customFormat="1">
      <c r="A95" s="2621">
        <v>31</v>
      </c>
      <c r="B95" s="2576"/>
      <c r="C95" s="2576"/>
      <c r="D95" s="2576"/>
      <c r="E95" s="265" t="s">
        <v>696</v>
      </c>
      <c r="F95" s="266"/>
      <c r="G95" s="2624"/>
      <c r="H95" s="2615"/>
      <c r="I95" s="2618"/>
      <c r="J95" s="2567"/>
      <c r="K95" s="2570" t="s">
        <v>337</v>
      </c>
      <c r="L95" s="2615"/>
      <c r="M95" s="2618"/>
      <c r="N95" s="2567"/>
      <c r="O95" s="2570" t="s">
        <v>337</v>
      </c>
      <c r="P95" s="2561"/>
      <c r="Q95" s="2558"/>
      <c r="R95" s="2558"/>
      <c r="S95" s="2558"/>
      <c r="T95" s="2558"/>
      <c r="U95" s="2558"/>
      <c r="V95" s="2558"/>
      <c r="W95" s="2558"/>
      <c r="X95" s="2558"/>
      <c r="Y95" s="2564"/>
      <c r="Z95" s="2615" t="s">
        <v>1016</v>
      </c>
      <c r="AA95" s="267" t="s">
        <v>697</v>
      </c>
      <c r="AC95" s="2555" t="str">
        <f t="shared" ref="AC95" si="28">IF(ISERROR(VLOOKUP(C95,$AD$6:$AE$27,2,0))=TRUE,"",VLOOKUP(C95,$AD$6:$AE$27,2,0))</f>
        <v/>
      </c>
      <c r="AD95" s="263">
        <f>B131</f>
        <v>0</v>
      </c>
      <c r="AE95" s="263"/>
    </row>
    <row r="96" spans="1:31" s="88" customFormat="1">
      <c r="A96" s="2622"/>
      <c r="B96" s="2577"/>
      <c r="C96" s="2577"/>
      <c r="D96" s="2577"/>
      <c r="E96" s="268" t="s">
        <v>978</v>
      </c>
      <c r="F96" s="269"/>
      <c r="G96" s="2625"/>
      <c r="H96" s="2616"/>
      <c r="I96" s="2619"/>
      <c r="J96" s="2568"/>
      <c r="K96" s="2571"/>
      <c r="L96" s="2616"/>
      <c r="M96" s="2619"/>
      <c r="N96" s="2568"/>
      <c r="O96" s="2571"/>
      <c r="P96" s="2562"/>
      <c r="Q96" s="2559"/>
      <c r="R96" s="2559"/>
      <c r="S96" s="2559"/>
      <c r="T96" s="2559"/>
      <c r="U96" s="2559"/>
      <c r="V96" s="2559"/>
      <c r="W96" s="2559"/>
      <c r="X96" s="2559"/>
      <c r="Y96" s="2565"/>
      <c r="Z96" s="2616"/>
      <c r="AA96" s="344" t="s">
        <v>980</v>
      </c>
      <c r="AC96" s="2556"/>
      <c r="AD96" s="263">
        <f>B134</f>
        <v>0</v>
      </c>
      <c r="AE96" s="263"/>
    </row>
    <row r="97" spans="1:31" s="88" customFormat="1">
      <c r="A97" s="2623"/>
      <c r="B97" s="2578"/>
      <c r="C97" s="2578"/>
      <c r="D97" s="2578"/>
      <c r="E97" s="340" t="s">
        <v>1032</v>
      </c>
      <c r="F97" s="339"/>
      <c r="G97" s="2626"/>
      <c r="H97" s="2617"/>
      <c r="I97" s="2620"/>
      <c r="J97" s="2569"/>
      <c r="K97" s="2572"/>
      <c r="L97" s="2617"/>
      <c r="M97" s="2620"/>
      <c r="N97" s="2569"/>
      <c r="O97" s="2572"/>
      <c r="P97" s="2563"/>
      <c r="Q97" s="2560"/>
      <c r="R97" s="2560"/>
      <c r="S97" s="2560"/>
      <c r="T97" s="2560"/>
      <c r="U97" s="2560"/>
      <c r="V97" s="2560"/>
      <c r="W97" s="2560"/>
      <c r="X97" s="2560"/>
      <c r="Y97" s="2566"/>
      <c r="Z97" s="2617"/>
      <c r="AA97" s="270" t="s">
        <v>1034</v>
      </c>
      <c r="AC97" s="2557"/>
      <c r="AD97" s="263">
        <f>B137</f>
        <v>0</v>
      </c>
      <c r="AE97" s="263"/>
    </row>
    <row r="98" spans="1:31" s="88" customFormat="1">
      <c r="A98" s="2621">
        <v>32</v>
      </c>
      <c r="B98" s="2576"/>
      <c r="C98" s="2576"/>
      <c r="D98" s="2576"/>
      <c r="E98" s="265" t="s">
        <v>696</v>
      </c>
      <c r="F98" s="266"/>
      <c r="G98" s="2624"/>
      <c r="H98" s="2615"/>
      <c r="I98" s="2618"/>
      <c r="J98" s="2567"/>
      <c r="K98" s="2570" t="s">
        <v>337</v>
      </c>
      <c r="L98" s="2615"/>
      <c r="M98" s="2618"/>
      <c r="N98" s="2567"/>
      <c r="O98" s="2570" t="s">
        <v>337</v>
      </c>
      <c r="P98" s="2561"/>
      <c r="Q98" s="2558"/>
      <c r="R98" s="2558"/>
      <c r="S98" s="2558"/>
      <c r="T98" s="2558"/>
      <c r="U98" s="2558"/>
      <c r="V98" s="2558"/>
      <c r="W98" s="2558"/>
      <c r="X98" s="2558"/>
      <c r="Y98" s="2564"/>
      <c r="Z98" s="2615" t="s">
        <v>1016</v>
      </c>
      <c r="AA98" s="267" t="s">
        <v>697</v>
      </c>
      <c r="AC98" s="2555" t="str">
        <f t="shared" ref="AC98" si="29">IF(ISERROR(VLOOKUP(C98,$AD$6:$AE$27,2,0))=TRUE,"",VLOOKUP(C98,$AD$6:$AE$27,2,0))</f>
        <v/>
      </c>
      <c r="AD98" s="263">
        <f>B140</f>
        <v>0</v>
      </c>
      <c r="AE98" s="263"/>
    </row>
    <row r="99" spans="1:31" s="88" customFormat="1">
      <c r="A99" s="2622"/>
      <c r="B99" s="2577"/>
      <c r="C99" s="2577"/>
      <c r="D99" s="2577"/>
      <c r="E99" s="268" t="s">
        <v>978</v>
      </c>
      <c r="F99" s="269"/>
      <c r="G99" s="2625"/>
      <c r="H99" s="2616"/>
      <c r="I99" s="2619"/>
      <c r="J99" s="2568"/>
      <c r="K99" s="2571"/>
      <c r="L99" s="2616"/>
      <c r="M99" s="2619"/>
      <c r="N99" s="2568"/>
      <c r="O99" s="2571"/>
      <c r="P99" s="2562"/>
      <c r="Q99" s="2559"/>
      <c r="R99" s="2559"/>
      <c r="S99" s="2559"/>
      <c r="T99" s="2559"/>
      <c r="U99" s="2559"/>
      <c r="V99" s="2559"/>
      <c r="W99" s="2559"/>
      <c r="X99" s="2559"/>
      <c r="Y99" s="2565"/>
      <c r="Z99" s="2616"/>
      <c r="AA99" s="344" t="s">
        <v>980</v>
      </c>
      <c r="AC99" s="2556"/>
      <c r="AD99" s="263">
        <f>B143</f>
        <v>0</v>
      </c>
      <c r="AE99" s="263"/>
    </row>
    <row r="100" spans="1:31" s="88" customFormat="1">
      <c r="A100" s="2623"/>
      <c r="B100" s="2578"/>
      <c r="C100" s="2578"/>
      <c r="D100" s="2578"/>
      <c r="E100" s="340" t="s">
        <v>1032</v>
      </c>
      <c r="F100" s="339"/>
      <c r="G100" s="2626"/>
      <c r="H100" s="2617"/>
      <c r="I100" s="2620"/>
      <c r="J100" s="2569"/>
      <c r="K100" s="2572"/>
      <c r="L100" s="2617"/>
      <c r="M100" s="2620"/>
      <c r="N100" s="2569"/>
      <c r="O100" s="2572"/>
      <c r="P100" s="2563"/>
      <c r="Q100" s="2560"/>
      <c r="R100" s="2560"/>
      <c r="S100" s="2560"/>
      <c r="T100" s="2560"/>
      <c r="U100" s="2560"/>
      <c r="V100" s="2560"/>
      <c r="W100" s="2560"/>
      <c r="X100" s="2560"/>
      <c r="Y100" s="2566"/>
      <c r="Z100" s="2617"/>
      <c r="AA100" s="270" t="s">
        <v>1034</v>
      </c>
      <c r="AC100" s="2557"/>
      <c r="AD100" s="263">
        <f>B146</f>
        <v>0</v>
      </c>
      <c r="AE100" s="263"/>
    </row>
    <row r="101" spans="1:31" s="88" customFormat="1">
      <c r="A101" s="2621">
        <v>33</v>
      </c>
      <c r="B101" s="2576"/>
      <c r="C101" s="2576"/>
      <c r="D101" s="2576"/>
      <c r="E101" s="265" t="s">
        <v>696</v>
      </c>
      <c r="F101" s="266"/>
      <c r="G101" s="2624"/>
      <c r="H101" s="2615"/>
      <c r="I101" s="2618"/>
      <c r="J101" s="2567"/>
      <c r="K101" s="2570" t="s">
        <v>337</v>
      </c>
      <c r="L101" s="2615"/>
      <c r="M101" s="2618"/>
      <c r="N101" s="2567"/>
      <c r="O101" s="2570" t="s">
        <v>337</v>
      </c>
      <c r="P101" s="2561"/>
      <c r="Q101" s="2558"/>
      <c r="R101" s="2558"/>
      <c r="S101" s="2558"/>
      <c r="T101" s="2558"/>
      <c r="U101" s="2558"/>
      <c r="V101" s="2558"/>
      <c r="W101" s="2558"/>
      <c r="X101" s="2558"/>
      <c r="Y101" s="2564"/>
      <c r="Z101" s="2615" t="s">
        <v>1016</v>
      </c>
      <c r="AA101" s="267" t="s">
        <v>697</v>
      </c>
      <c r="AC101" s="2555" t="str">
        <f t="shared" ref="AC101" si="30">IF(ISERROR(VLOOKUP(C101,$AD$6:$AE$27,2,0))=TRUE,"",VLOOKUP(C101,$AD$6:$AE$27,2,0))</f>
        <v/>
      </c>
      <c r="AD101" s="263">
        <f>B149</f>
        <v>0</v>
      </c>
      <c r="AE101" s="263"/>
    </row>
    <row r="102" spans="1:31" s="88" customFormat="1">
      <c r="A102" s="2622"/>
      <c r="B102" s="2577"/>
      <c r="C102" s="2577"/>
      <c r="D102" s="2577"/>
      <c r="E102" s="268" t="s">
        <v>978</v>
      </c>
      <c r="F102" s="269"/>
      <c r="G102" s="2625"/>
      <c r="H102" s="2616"/>
      <c r="I102" s="2619"/>
      <c r="J102" s="2568"/>
      <c r="K102" s="2571"/>
      <c r="L102" s="2616"/>
      <c r="M102" s="2619"/>
      <c r="N102" s="2568"/>
      <c r="O102" s="2571"/>
      <c r="P102" s="2562"/>
      <c r="Q102" s="2559"/>
      <c r="R102" s="2559"/>
      <c r="S102" s="2559"/>
      <c r="T102" s="2559"/>
      <c r="U102" s="2559"/>
      <c r="V102" s="2559"/>
      <c r="W102" s="2559"/>
      <c r="X102" s="2559"/>
      <c r="Y102" s="2565"/>
      <c r="Z102" s="2616"/>
      <c r="AA102" s="344" t="s">
        <v>980</v>
      </c>
      <c r="AC102" s="2556"/>
      <c r="AD102" s="263">
        <f>B152</f>
        <v>0</v>
      </c>
      <c r="AE102" s="263"/>
    </row>
    <row r="103" spans="1:31" s="88" customFormat="1">
      <c r="A103" s="2623"/>
      <c r="B103" s="2578"/>
      <c r="C103" s="2578"/>
      <c r="D103" s="2578"/>
      <c r="E103" s="340" t="s">
        <v>994</v>
      </c>
      <c r="F103" s="339"/>
      <c r="G103" s="2626"/>
      <c r="H103" s="2617"/>
      <c r="I103" s="2620"/>
      <c r="J103" s="2569"/>
      <c r="K103" s="2572"/>
      <c r="L103" s="2617"/>
      <c r="M103" s="2620"/>
      <c r="N103" s="2569"/>
      <c r="O103" s="2572"/>
      <c r="P103" s="2563"/>
      <c r="Q103" s="2560"/>
      <c r="R103" s="2560"/>
      <c r="S103" s="2560"/>
      <c r="T103" s="2560"/>
      <c r="U103" s="2560"/>
      <c r="V103" s="2560"/>
      <c r="W103" s="2560"/>
      <c r="X103" s="2560"/>
      <c r="Y103" s="2566"/>
      <c r="Z103" s="2617"/>
      <c r="AA103" s="270" t="s">
        <v>1034</v>
      </c>
      <c r="AC103" s="2557"/>
      <c r="AD103" s="263">
        <f>B155</f>
        <v>0</v>
      </c>
      <c r="AE103" s="263"/>
    </row>
    <row r="104" spans="1:31" s="88" customFormat="1">
      <c r="A104" s="2621">
        <v>34</v>
      </c>
      <c r="B104" s="2576"/>
      <c r="C104" s="2576"/>
      <c r="D104" s="2576"/>
      <c r="E104" s="265" t="s">
        <v>696</v>
      </c>
      <c r="F104" s="266"/>
      <c r="G104" s="2624"/>
      <c r="H104" s="2615"/>
      <c r="I104" s="2618"/>
      <c r="J104" s="2567"/>
      <c r="K104" s="2570" t="s">
        <v>337</v>
      </c>
      <c r="L104" s="2615"/>
      <c r="M104" s="2618"/>
      <c r="N104" s="2567"/>
      <c r="O104" s="2570" t="s">
        <v>337</v>
      </c>
      <c r="P104" s="2561"/>
      <c r="Q104" s="2558"/>
      <c r="R104" s="2558"/>
      <c r="S104" s="2558"/>
      <c r="T104" s="2558"/>
      <c r="U104" s="2558"/>
      <c r="V104" s="2558"/>
      <c r="W104" s="2558"/>
      <c r="X104" s="2558"/>
      <c r="Y104" s="2564"/>
      <c r="Z104" s="2615" t="s">
        <v>1030</v>
      </c>
      <c r="AA104" s="267" t="s">
        <v>697</v>
      </c>
      <c r="AC104" s="2555" t="str">
        <f t="shared" ref="AC104" si="31">IF(ISERROR(VLOOKUP(C104,$AD$6:$AE$27,2,0))=TRUE,"",VLOOKUP(C104,$AD$6:$AE$27,2,0))</f>
        <v/>
      </c>
      <c r="AD104" s="263">
        <f>B158</f>
        <v>0</v>
      </c>
      <c r="AE104" s="263"/>
    </row>
    <row r="105" spans="1:31" s="88" customFormat="1">
      <c r="A105" s="2622"/>
      <c r="B105" s="2577"/>
      <c r="C105" s="2577"/>
      <c r="D105" s="2577"/>
      <c r="E105" s="268" t="s">
        <v>1031</v>
      </c>
      <c r="F105" s="269"/>
      <c r="G105" s="2625"/>
      <c r="H105" s="2616"/>
      <c r="I105" s="2619"/>
      <c r="J105" s="2568"/>
      <c r="K105" s="2571"/>
      <c r="L105" s="2616"/>
      <c r="M105" s="2619"/>
      <c r="N105" s="2568"/>
      <c r="O105" s="2571"/>
      <c r="P105" s="2562"/>
      <c r="Q105" s="2559"/>
      <c r="R105" s="2559"/>
      <c r="S105" s="2559"/>
      <c r="T105" s="2559"/>
      <c r="U105" s="2559"/>
      <c r="V105" s="2559"/>
      <c r="W105" s="2559"/>
      <c r="X105" s="2559"/>
      <c r="Y105" s="2565"/>
      <c r="Z105" s="2616"/>
      <c r="AA105" s="344" t="s">
        <v>1033</v>
      </c>
      <c r="AC105" s="2556"/>
      <c r="AD105" s="263">
        <f>B161</f>
        <v>0</v>
      </c>
      <c r="AE105" s="263"/>
    </row>
    <row r="106" spans="1:31" s="88" customFormat="1">
      <c r="A106" s="2623"/>
      <c r="B106" s="2578"/>
      <c r="C106" s="2578"/>
      <c r="D106" s="2578"/>
      <c r="E106" s="340" t="s">
        <v>1032</v>
      </c>
      <c r="F106" s="339"/>
      <c r="G106" s="2626"/>
      <c r="H106" s="2617"/>
      <c r="I106" s="2620"/>
      <c r="J106" s="2569"/>
      <c r="K106" s="2572"/>
      <c r="L106" s="2617"/>
      <c r="M106" s="2620"/>
      <c r="N106" s="2569"/>
      <c r="O106" s="2572"/>
      <c r="P106" s="2563"/>
      <c r="Q106" s="2560"/>
      <c r="R106" s="2560"/>
      <c r="S106" s="2560"/>
      <c r="T106" s="2560"/>
      <c r="U106" s="2560"/>
      <c r="V106" s="2560"/>
      <c r="W106" s="2560"/>
      <c r="X106" s="2560"/>
      <c r="Y106" s="2566"/>
      <c r="Z106" s="2617"/>
      <c r="AA106" s="270" t="s">
        <v>1034</v>
      </c>
      <c r="AC106" s="2557"/>
      <c r="AD106" s="263">
        <f>B164</f>
        <v>0</v>
      </c>
      <c r="AE106" s="263"/>
    </row>
    <row r="107" spans="1:31" s="88" customFormat="1">
      <c r="A107" s="2621">
        <v>35</v>
      </c>
      <c r="B107" s="2576"/>
      <c r="C107" s="2576"/>
      <c r="D107" s="2576"/>
      <c r="E107" s="265" t="s">
        <v>696</v>
      </c>
      <c r="F107" s="266"/>
      <c r="G107" s="2624"/>
      <c r="H107" s="2615"/>
      <c r="I107" s="2618"/>
      <c r="J107" s="2567"/>
      <c r="K107" s="2570" t="s">
        <v>337</v>
      </c>
      <c r="L107" s="2615"/>
      <c r="M107" s="2618"/>
      <c r="N107" s="2567"/>
      <c r="O107" s="2570" t="s">
        <v>337</v>
      </c>
      <c r="P107" s="2561"/>
      <c r="Q107" s="2558"/>
      <c r="R107" s="2558"/>
      <c r="S107" s="2558"/>
      <c r="T107" s="2558"/>
      <c r="U107" s="2558"/>
      <c r="V107" s="2558"/>
      <c r="W107" s="2558"/>
      <c r="X107" s="2558"/>
      <c r="Y107" s="2564"/>
      <c r="Z107" s="2615" t="s">
        <v>1030</v>
      </c>
      <c r="AA107" s="267" t="s">
        <v>697</v>
      </c>
      <c r="AC107" s="2555" t="str">
        <f t="shared" ref="AC107" si="32">IF(ISERROR(VLOOKUP(C107,$AD$6:$AE$27,2,0))=TRUE,"",VLOOKUP(C107,$AD$6:$AE$27,2,0))</f>
        <v/>
      </c>
      <c r="AD107" s="263">
        <f>B167</f>
        <v>0</v>
      </c>
      <c r="AE107" s="263"/>
    </row>
    <row r="108" spans="1:31" s="88" customFormat="1">
      <c r="A108" s="2622"/>
      <c r="B108" s="2577"/>
      <c r="C108" s="2577"/>
      <c r="D108" s="2577"/>
      <c r="E108" s="268" t="s">
        <v>978</v>
      </c>
      <c r="F108" s="269"/>
      <c r="G108" s="2625"/>
      <c r="H108" s="2616"/>
      <c r="I108" s="2619"/>
      <c r="J108" s="2568"/>
      <c r="K108" s="2571"/>
      <c r="L108" s="2616"/>
      <c r="M108" s="2619"/>
      <c r="N108" s="2568"/>
      <c r="O108" s="2571"/>
      <c r="P108" s="2562"/>
      <c r="Q108" s="2559"/>
      <c r="R108" s="2559"/>
      <c r="S108" s="2559"/>
      <c r="T108" s="2559"/>
      <c r="U108" s="2559"/>
      <c r="V108" s="2559"/>
      <c r="W108" s="2559"/>
      <c r="X108" s="2559"/>
      <c r="Y108" s="2565"/>
      <c r="Z108" s="2616"/>
      <c r="AA108" s="344" t="s">
        <v>980</v>
      </c>
      <c r="AC108" s="2556"/>
      <c r="AD108" s="263">
        <f>B170</f>
        <v>0</v>
      </c>
      <c r="AE108" s="263"/>
    </row>
    <row r="109" spans="1:31" s="88" customFormat="1">
      <c r="A109" s="2623"/>
      <c r="B109" s="2578"/>
      <c r="C109" s="2578"/>
      <c r="D109" s="2578"/>
      <c r="E109" s="340" t="s">
        <v>994</v>
      </c>
      <c r="F109" s="339"/>
      <c r="G109" s="2626"/>
      <c r="H109" s="2617"/>
      <c r="I109" s="2620"/>
      <c r="J109" s="2569"/>
      <c r="K109" s="2572"/>
      <c r="L109" s="2617"/>
      <c r="M109" s="2620"/>
      <c r="N109" s="2569"/>
      <c r="O109" s="2572"/>
      <c r="P109" s="2563"/>
      <c r="Q109" s="2560"/>
      <c r="R109" s="2560"/>
      <c r="S109" s="2560"/>
      <c r="T109" s="2560"/>
      <c r="U109" s="2560"/>
      <c r="V109" s="2560"/>
      <c r="W109" s="2560"/>
      <c r="X109" s="2560"/>
      <c r="Y109" s="2566"/>
      <c r="Z109" s="2617"/>
      <c r="AA109" s="270" t="s">
        <v>995</v>
      </c>
      <c r="AC109" s="2557"/>
      <c r="AD109" s="263">
        <f>B173</f>
        <v>0</v>
      </c>
      <c r="AE109" s="263"/>
    </row>
    <row r="110" spans="1:31" s="88" customFormat="1">
      <c r="A110" s="2621">
        <v>36</v>
      </c>
      <c r="B110" s="2576"/>
      <c r="C110" s="2576"/>
      <c r="D110" s="2576"/>
      <c r="E110" s="265" t="s">
        <v>696</v>
      </c>
      <c r="F110" s="266"/>
      <c r="G110" s="2624"/>
      <c r="H110" s="2615"/>
      <c r="I110" s="2618"/>
      <c r="J110" s="2567"/>
      <c r="K110" s="2570" t="s">
        <v>337</v>
      </c>
      <c r="L110" s="2615"/>
      <c r="M110" s="2618"/>
      <c r="N110" s="2567"/>
      <c r="O110" s="2570" t="s">
        <v>337</v>
      </c>
      <c r="P110" s="2561"/>
      <c r="Q110" s="2558"/>
      <c r="R110" s="2558"/>
      <c r="S110" s="2558"/>
      <c r="T110" s="2558"/>
      <c r="U110" s="2558"/>
      <c r="V110" s="2558"/>
      <c r="W110" s="2558"/>
      <c r="X110" s="2558"/>
      <c r="Y110" s="2564"/>
      <c r="Z110" s="2615" t="s">
        <v>1016</v>
      </c>
      <c r="AA110" s="267" t="s">
        <v>697</v>
      </c>
      <c r="AC110" s="2555" t="str">
        <f t="shared" ref="AC110" si="33">IF(ISERROR(VLOOKUP(C110,$AD$6:$AE$27,2,0))=TRUE,"",VLOOKUP(C110,$AD$6:$AE$27,2,0))</f>
        <v/>
      </c>
      <c r="AD110" s="263">
        <f>B176</f>
        <v>0</v>
      </c>
      <c r="AE110" s="263"/>
    </row>
    <row r="111" spans="1:31" s="88" customFormat="1">
      <c r="A111" s="2622"/>
      <c r="B111" s="2577"/>
      <c r="C111" s="2577"/>
      <c r="D111" s="2577"/>
      <c r="E111" s="268" t="s">
        <v>978</v>
      </c>
      <c r="F111" s="269"/>
      <c r="G111" s="2625"/>
      <c r="H111" s="2616"/>
      <c r="I111" s="2619"/>
      <c r="J111" s="2568"/>
      <c r="K111" s="2571"/>
      <c r="L111" s="2616"/>
      <c r="M111" s="2619"/>
      <c r="N111" s="2568"/>
      <c r="O111" s="2571"/>
      <c r="P111" s="2562"/>
      <c r="Q111" s="2559"/>
      <c r="R111" s="2559"/>
      <c r="S111" s="2559"/>
      <c r="T111" s="2559"/>
      <c r="U111" s="2559"/>
      <c r="V111" s="2559"/>
      <c r="W111" s="2559"/>
      <c r="X111" s="2559"/>
      <c r="Y111" s="2565"/>
      <c r="Z111" s="2616"/>
      <c r="AA111" s="344" t="s">
        <v>980</v>
      </c>
      <c r="AC111" s="2556"/>
      <c r="AD111" s="263">
        <f>B179</f>
        <v>0</v>
      </c>
      <c r="AE111" s="263"/>
    </row>
    <row r="112" spans="1:31" s="88" customFormat="1">
      <c r="A112" s="2623"/>
      <c r="B112" s="2578"/>
      <c r="C112" s="2578"/>
      <c r="D112" s="2578"/>
      <c r="E112" s="340" t="s">
        <v>994</v>
      </c>
      <c r="F112" s="339"/>
      <c r="G112" s="2626"/>
      <c r="H112" s="2617"/>
      <c r="I112" s="2620"/>
      <c r="J112" s="2569"/>
      <c r="K112" s="2572"/>
      <c r="L112" s="2617"/>
      <c r="M112" s="2620"/>
      <c r="N112" s="2569"/>
      <c r="O112" s="2572"/>
      <c r="P112" s="2563"/>
      <c r="Q112" s="2560"/>
      <c r="R112" s="2560"/>
      <c r="S112" s="2560"/>
      <c r="T112" s="2560"/>
      <c r="U112" s="2560"/>
      <c r="V112" s="2560"/>
      <c r="W112" s="2560"/>
      <c r="X112" s="2560"/>
      <c r="Y112" s="2566"/>
      <c r="Z112" s="2617"/>
      <c r="AA112" s="270" t="s">
        <v>995</v>
      </c>
      <c r="AC112" s="2557"/>
      <c r="AD112" s="263">
        <f>B182</f>
        <v>0</v>
      </c>
      <c r="AE112" s="263"/>
    </row>
    <row r="113" spans="1:31" s="88" customFormat="1">
      <c r="A113" s="2621">
        <v>37</v>
      </c>
      <c r="B113" s="2576"/>
      <c r="C113" s="2576"/>
      <c r="D113" s="2576"/>
      <c r="E113" s="265" t="s">
        <v>696</v>
      </c>
      <c r="F113" s="266"/>
      <c r="G113" s="2624"/>
      <c r="H113" s="2615"/>
      <c r="I113" s="2618"/>
      <c r="J113" s="2567"/>
      <c r="K113" s="2570" t="s">
        <v>337</v>
      </c>
      <c r="L113" s="2615"/>
      <c r="M113" s="2618"/>
      <c r="N113" s="2567"/>
      <c r="O113" s="2570" t="s">
        <v>337</v>
      </c>
      <c r="P113" s="2561"/>
      <c r="Q113" s="2558"/>
      <c r="R113" s="2558"/>
      <c r="S113" s="2558"/>
      <c r="T113" s="2558"/>
      <c r="U113" s="2558"/>
      <c r="V113" s="2558"/>
      <c r="W113" s="2558"/>
      <c r="X113" s="2558"/>
      <c r="Y113" s="2564"/>
      <c r="Z113" s="2615" t="s">
        <v>1016</v>
      </c>
      <c r="AA113" s="267" t="s">
        <v>697</v>
      </c>
      <c r="AC113" s="2555" t="str">
        <f t="shared" ref="AC113" si="34">IF(ISERROR(VLOOKUP(C113,$AD$6:$AE$27,2,0))=TRUE,"",VLOOKUP(C113,$AD$6:$AE$27,2,0))</f>
        <v/>
      </c>
      <c r="AD113" s="263"/>
      <c r="AE113" s="263"/>
    </row>
    <row r="114" spans="1:31" s="88" customFormat="1">
      <c r="A114" s="2622"/>
      <c r="B114" s="2577"/>
      <c r="C114" s="2577"/>
      <c r="D114" s="2577"/>
      <c r="E114" s="268" t="s">
        <v>978</v>
      </c>
      <c r="F114" s="269"/>
      <c r="G114" s="2625"/>
      <c r="H114" s="2616"/>
      <c r="I114" s="2619"/>
      <c r="J114" s="2568"/>
      <c r="K114" s="2571"/>
      <c r="L114" s="2616"/>
      <c r="M114" s="2619"/>
      <c r="N114" s="2568"/>
      <c r="O114" s="2571"/>
      <c r="P114" s="2562"/>
      <c r="Q114" s="2559"/>
      <c r="R114" s="2559"/>
      <c r="S114" s="2559"/>
      <c r="T114" s="2559"/>
      <c r="U114" s="2559"/>
      <c r="V114" s="2559"/>
      <c r="W114" s="2559"/>
      <c r="X114" s="2559"/>
      <c r="Y114" s="2565"/>
      <c r="Z114" s="2616"/>
      <c r="AA114" s="344" t="s">
        <v>980</v>
      </c>
      <c r="AC114" s="2556"/>
      <c r="AD114" s="263"/>
      <c r="AE114" s="263"/>
    </row>
    <row r="115" spans="1:31" s="88" customFormat="1">
      <c r="A115" s="2623"/>
      <c r="B115" s="2578"/>
      <c r="C115" s="2578"/>
      <c r="D115" s="2578"/>
      <c r="E115" s="340" t="s">
        <v>994</v>
      </c>
      <c r="F115" s="339"/>
      <c r="G115" s="2626"/>
      <c r="H115" s="2617"/>
      <c r="I115" s="2620"/>
      <c r="J115" s="2569"/>
      <c r="K115" s="2572"/>
      <c r="L115" s="2617"/>
      <c r="M115" s="2620"/>
      <c r="N115" s="2569"/>
      <c r="O115" s="2572"/>
      <c r="P115" s="2563"/>
      <c r="Q115" s="2560"/>
      <c r="R115" s="2560"/>
      <c r="S115" s="2560"/>
      <c r="T115" s="2560"/>
      <c r="U115" s="2560"/>
      <c r="V115" s="2560"/>
      <c r="W115" s="2560"/>
      <c r="X115" s="2560"/>
      <c r="Y115" s="2566"/>
      <c r="Z115" s="2617"/>
      <c r="AA115" s="270" t="s">
        <v>995</v>
      </c>
      <c r="AC115" s="2557"/>
      <c r="AD115" s="263"/>
      <c r="AE115" s="263"/>
    </row>
    <row r="116" spans="1:31" s="88" customFormat="1">
      <c r="A116" s="2621">
        <v>38</v>
      </c>
      <c r="B116" s="2576"/>
      <c r="C116" s="2576"/>
      <c r="D116" s="2576"/>
      <c r="E116" s="265" t="s">
        <v>696</v>
      </c>
      <c r="F116" s="266"/>
      <c r="G116" s="2624"/>
      <c r="H116" s="2615"/>
      <c r="I116" s="2618"/>
      <c r="J116" s="2567"/>
      <c r="K116" s="2570" t="s">
        <v>337</v>
      </c>
      <c r="L116" s="2615"/>
      <c r="M116" s="2618"/>
      <c r="N116" s="2567"/>
      <c r="O116" s="2570" t="s">
        <v>337</v>
      </c>
      <c r="P116" s="2561"/>
      <c r="Q116" s="2558"/>
      <c r="R116" s="2558"/>
      <c r="S116" s="2558"/>
      <c r="T116" s="2558"/>
      <c r="U116" s="2558"/>
      <c r="V116" s="2558"/>
      <c r="W116" s="2558"/>
      <c r="X116" s="2558"/>
      <c r="Y116" s="2564"/>
      <c r="Z116" s="2615" t="s">
        <v>1016</v>
      </c>
      <c r="AA116" s="267" t="s">
        <v>697</v>
      </c>
      <c r="AC116" s="2555" t="str">
        <f t="shared" ref="AC116" si="35">IF(ISERROR(VLOOKUP(C116,$AD$6:$AE$27,2,0))=TRUE,"",VLOOKUP(C116,$AD$6:$AE$27,2,0))</f>
        <v/>
      </c>
      <c r="AD116" s="263"/>
      <c r="AE116" s="263"/>
    </row>
    <row r="117" spans="1:31" s="88" customFormat="1">
      <c r="A117" s="2622"/>
      <c r="B117" s="2577"/>
      <c r="C117" s="2577"/>
      <c r="D117" s="2577"/>
      <c r="E117" s="268" t="s">
        <v>978</v>
      </c>
      <c r="F117" s="269"/>
      <c r="G117" s="2625"/>
      <c r="H117" s="2616"/>
      <c r="I117" s="2619"/>
      <c r="J117" s="2568"/>
      <c r="K117" s="2571"/>
      <c r="L117" s="2616"/>
      <c r="M117" s="2619"/>
      <c r="N117" s="2568"/>
      <c r="O117" s="2571"/>
      <c r="P117" s="2562"/>
      <c r="Q117" s="2559"/>
      <c r="R117" s="2559"/>
      <c r="S117" s="2559"/>
      <c r="T117" s="2559"/>
      <c r="U117" s="2559"/>
      <c r="V117" s="2559"/>
      <c r="W117" s="2559"/>
      <c r="X117" s="2559"/>
      <c r="Y117" s="2565"/>
      <c r="Z117" s="2616"/>
      <c r="AA117" s="344" t="s">
        <v>980</v>
      </c>
      <c r="AC117" s="2556"/>
      <c r="AD117" s="263"/>
      <c r="AE117" s="263"/>
    </row>
    <row r="118" spans="1:31" s="88" customFormat="1">
      <c r="A118" s="2623"/>
      <c r="B118" s="2578"/>
      <c r="C118" s="2578"/>
      <c r="D118" s="2578"/>
      <c r="E118" s="340" t="s">
        <v>994</v>
      </c>
      <c r="F118" s="339"/>
      <c r="G118" s="2626"/>
      <c r="H118" s="2617"/>
      <c r="I118" s="2620"/>
      <c r="J118" s="2569"/>
      <c r="K118" s="2572"/>
      <c r="L118" s="2617"/>
      <c r="M118" s="2620"/>
      <c r="N118" s="2569"/>
      <c r="O118" s="2572"/>
      <c r="P118" s="2563"/>
      <c r="Q118" s="2560"/>
      <c r="R118" s="2560"/>
      <c r="S118" s="2560"/>
      <c r="T118" s="2560"/>
      <c r="U118" s="2560"/>
      <c r="V118" s="2560"/>
      <c r="W118" s="2560"/>
      <c r="X118" s="2560"/>
      <c r="Y118" s="2566"/>
      <c r="Z118" s="2617"/>
      <c r="AA118" s="270" t="s">
        <v>995</v>
      </c>
      <c r="AC118" s="2557"/>
      <c r="AD118" s="263"/>
      <c r="AE118" s="263"/>
    </row>
    <row r="119" spans="1:31" s="88" customFormat="1">
      <c r="A119" s="2621">
        <v>39</v>
      </c>
      <c r="B119" s="2576"/>
      <c r="C119" s="2576"/>
      <c r="D119" s="2576"/>
      <c r="E119" s="265" t="s">
        <v>696</v>
      </c>
      <c r="F119" s="266"/>
      <c r="G119" s="2624"/>
      <c r="H119" s="2615"/>
      <c r="I119" s="2618"/>
      <c r="J119" s="2567"/>
      <c r="K119" s="2570" t="s">
        <v>337</v>
      </c>
      <c r="L119" s="2615"/>
      <c r="M119" s="2618"/>
      <c r="N119" s="2567"/>
      <c r="O119" s="2570" t="s">
        <v>337</v>
      </c>
      <c r="P119" s="2561"/>
      <c r="Q119" s="2558"/>
      <c r="R119" s="2558"/>
      <c r="S119" s="2558"/>
      <c r="T119" s="2558"/>
      <c r="U119" s="2558"/>
      <c r="V119" s="2558"/>
      <c r="W119" s="2558"/>
      <c r="X119" s="2558"/>
      <c r="Y119" s="2564"/>
      <c r="Z119" s="2615" t="s">
        <v>1016</v>
      </c>
      <c r="AA119" s="267" t="s">
        <v>697</v>
      </c>
      <c r="AC119" s="2555" t="str">
        <f t="shared" ref="AC119" si="36">IF(ISERROR(VLOOKUP(C119,$AD$6:$AE$27,2,0))=TRUE,"",VLOOKUP(C119,$AD$6:$AE$27,2,0))</f>
        <v/>
      </c>
      <c r="AD119" s="263"/>
      <c r="AE119" s="263"/>
    </row>
    <row r="120" spans="1:31" s="88" customFormat="1">
      <c r="A120" s="2622"/>
      <c r="B120" s="2577"/>
      <c r="C120" s="2577"/>
      <c r="D120" s="2577"/>
      <c r="E120" s="268" t="s">
        <v>978</v>
      </c>
      <c r="F120" s="269"/>
      <c r="G120" s="2625"/>
      <c r="H120" s="2616"/>
      <c r="I120" s="2619"/>
      <c r="J120" s="2568"/>
      <c r="K120" s="2571"/>
      <c r="L120" s="2616"/>
      <c r="M120" s="2619"/>
      <c r="N120" s="2568"/>
      <c r="O120" s="2571"/>
      <c r="P120" s="2562"/>
      <c r="Q120" s="2559"/>
      <c r="R120" s="2559"/>
      <c r="S120" s="2559"/>
      <c r="T120" s="2559"/>
      <c r="U120" s="2559"/>
      <c r="V120" s="2559"/>
      <c r="W120" s="2559"/>
      <c r="X120" s="2559"/>
      <c r="Y120" s="2565"/>
      <c r="Z120" s="2616"/>
      <c r="AA120" s="344" t="s">
        <v>980</v>
      </c>
      <c r="AC120" s="2556"/>
      <c r="AD120" s="263"/>
      <c r="AE120" s="263"/>
    </row>
    <row r="121" spans="1:31" s="88" customFormat="1">
      <c r="A121" s="2623"/>
      <c r="B121" s="2578"/>
      <c r="C121" s="2578"/>
      <c r="D121" s="2578"/>
      <c r="E121" s="340" t="s">
        <v>994</v>
      </c>
      <c r="F121" s="339"/>
      <c r="G121" s="2626"/>
      <c r="H121" s="2617"/>
      <c r="I121" s="2620"/>
      <c r="J121" s="2569"/>
      <c r="K121" s="2572"/>
      <c r="L121" s="2617"/>
      <c r="M121" s="2620"/>
      <c r="N121" s="2569"/>
      <c r="O121" s="2572"/>
      <c r="P121" s="2563"/>
      <c r="Q121" s="2560"/>
      <c r="R121" s="2560"/>
      <c r="S121" s="2560"/>
      <c r="T121" s="2560"/>
      <c r="U121" s="2560"/>
      <c r="V121" s="2560"/>
      <c r="W121" s="2560"/>
      <c r="X121" s="2560"/>
      <c r="Y121" s="2566"/>
      <c r="Z121" s="2617"/>
      <c r="AA121" s="270" t="s">
        <v>995</v>
      </c>
      <c r="AC121" s="2557"/>
      <c r="AD121" s="263"/>
      <c r="AE121" s="263"/>
    </row>
    <row r="122" spans="1:31" s="88" customFormat="1">
      <c r="A122" s="2621">
        <v>40</v>
      </c>
      <c r="B122" s="2576"/>
      <c r="C122" s="2576"/>
      <c r="D122" s="2576"/>
      <c r="E122" s="265" t="s">
        <v>696</v>
      </c>
      <c r="F122" s="266"/>
      <c r="G122" s="2624"/>
      <c r="H122" s="2615"/>
      <c r="I122" s="2618"/>
      <c r="J122" s="2567"/>
      <c r="K122" s="2570" t="s">
        <v>337</v>
      </c>
      <c r="L122" s="2615"/>
      <c r="M122" s="2618"/>
      <c r="N122" s="2567"/>
      <c r="O122" s="2570" t="s">
        <v>337</v>
      </c>
      <c r="P122" s="2561"/>
      <c r="Q122" s="2558"/>
      <c r="R122" s="2558"/>
      <c r="S122" s="2558"/>
      <c r="T122" s="2558"/>
      <c r="U122" s="2558"/>
      <c r="V122" s="2558"/>
      <c r="W122" s="2558"/>
      <c r="X122" s="2558"/>
      <c r="Y122" s="2564"/>
      <c r="Z122" s="2615" t="s">
        <v>1016</v>
      </c>
      <c r="AA122" s="267" t="s">
        <v>697</v>
      </c>
      <c r="AC122" s="2555" t="str">
        <f t="shared" ref="AC122" si="37">IF(ISERROR(VLOOKUP(C122,$AD$6:$AE$27,2,0))=TRUE,"",VLOOKUP(C122,$AD$6:$AE$27,2,0))</f>
        <v/>
      </c>
      <c r="AD122" s="263"/>
      <c r="AE122" s="263"/>
    </row>
    <row r="123" spans="1:31" s="88" customFormat="1">
      <c r="A123" s="2622"/>
      <c r="B123" s="2577"/>
      <c r="C123" s="2577"/>
      <c r="D123" s="2577"/>
      <c r="E123" s="268" t="s">
        <v>978</v>
      </c>
      <c r="F123" s="269"/>
      <c r="G123" s="2625"/>
      <c r="H123" s="2616"/>
      <c r="I123" s="2619"/>
      <c r="J123" s="2568"/>
      <c r="K123" s="2571"/>
      <c r="L123" s="2616"/>
      <c r="M123" s="2619"/>
      <c r="N123" s="2568"/>
      <c r="O123" s="2571"/>
      <c r="P123" s="2562"/>
      <c r="Q123" s="2559"/>
      <c r="R123" s="2559"/>
      <c r="S123" s="2559"/>
      <c r="T123" s="2559"/>
      <c r="U123" s="2559"/>
      <c r="V123" s="2559"/>
      <c r="W123" s="2559"/>
      <c r="X123" s="2559"/>
      <c r="Y123" s="2565"/>
      <c r="Z123" s="2616"/>
      <c r="AA123" s="344" t="s">
        <v>980</v>
      </c>
      <c r="AC123" s="2556"/>
      <c r="AD123" s="263"/>
      <c r="AE123" s="263"/>
    </row>
    <row r="124" spans="1:31" s="88" customFormat="1">
      <c r="A124" s="2623"/>
      <c r="B124" s="2578"/>
      <c r="C124" s="2578"/>
      <c r="D124" s="2578"/>
      <c r="E124" s="340" t="s">
        <v>994</v>
      </c>
      <c r="F124" s="339"/>
      <c r="G124" s="2626"/>
      <c r="H124" s="2617"/>
      <c r="I124" s="2620"/>
      <c r="J124" s="2569"/>
      <c r="K124" s="2572"/>
      <c r="L124" s="2617"/>
      <c r="M124" s="2620"/>
      <c r="N124" s="2569"/>
      <c r="O124" s="2572"/>
      <c r="P124" s="2563"/>
      <c r="Q124" s="2560"/>
      <c r="R124" s="2560"/>
      <c r="S124" s="2560"/>
      <c r="T124" s="2560"/>
      <c r="U124" s="2560"/>
      <c r="V124" s="2560"/>
      <c r="W124" s="2560"/>
      <c r="X124" s="2560"/>
      <c r="Y124" s="2566"/>
      <c r="Z124" s="2617"/>
      <c r="AA124" s="270" t="s">
        <v>995</v>
      </c>
      <c r="AC124" s="2557"/>
      <c r="AD124" s="263"/>
      <c r="AE124" s="263"/>
    </row>
    <row r="125" spans="1:31" s="88" customFormat="1">
      <c r="A125" s="2621">
        <v>41</v>
      </c>
      <c r="B125" s="2576"/>
      <c r="C125" s="2576"/>
      <c r="D125" s="2576"/>
      <c r="E125" s="265" t="s">
        <v>696</v>
      </c>
      <c r="F125" s="266"/>
      <c r="G125" s="2624"/>
      <c r="H125" s="2615"/>
      <c r="I125" s="2618"/>
      <c r="J125" s="2567"/>
      <c r="K125" s="2570" t="s">
        <v>337</v>
      </c>
      <c r="L125" s="2615"/>
      <c r="M125" s="2618"/>
      <c r="N125" s="2567"/>
      <c r="O125" s="2570" t="s">
        <v>337</v>
      </c>
      <c r="P125" s="2561"/>
      <c r="Q125" s="2558"/>
      <c r="R125" s="2558"/>
      <c r="S125" s="2558"/>
      <c r="T125" s="2558"/>
      <c r="U125" s="2558"/>
      <c r="V125" s="2558"/>
      <c r="W125" s="2558"/>
      <c r="X125" s="2558"/>
      <c r="Y125" s="2564"/>
      <c r="Z125" s="2615" t="s">
        <v>1016</v>
      </c>
      <c r="AA125" s="267" t="s">
        <v>697</v>
      </c>
      <c r="AC125" s="2555" t="str">
        <f t="shared" ref="AC125" si="38">IF(ISERROR(VLOOKUP(C125,$AD$6:$AE$27,2,0))=TRUE,"",VLOOKUP(C125,$AD$6:$AE$27,2,0))</f>
        <v/>
      </c>
      <c r="AD125" s="263"/>
      <c r="AE125" s="263"/>
    </row>
    <row r="126" spans="1:31" s="88" customFormat="1">
      <c r="A126" s="2622"/>
      <c r="B126" s="2577"/>
      <c r="C126" s="2577"/>
      <c r="D126" s="2577"/>
      <c r="E126" s="268" t="s">
        <v>978</v>
      </c>
      <c r="F126" s="269"/>
      <c r="G126" s="2625"/>
      <c r="H126" s="2616"/>
      <c r="I126" s="2619"/>
      <c r="J126" s="2568"/>
      <c r="K126" s="2571"/>
      <c r="L126" s="2616"/>
      <c r="M126" s="2619"/>
      <c r="N126" s="2568"/>
      <c r="O126" s="2571"/>
      <c r="P126" s="2562"/>
      <c r="Q126" s="2559"/>
      <c r="R126" s="2559"/>
      <c r="S126" s="2559"/>
      <c r="T126" s="2559"/>
      <c r="U126" s="2559"/>
      <c r="V126" s="2559"/>
      <c r="W126" s="2559"/>
      <c r="X126" s="2559"/>
      <c r="Y126" s="2565"/>
      <c r="Z126" s="2616"/>
      <c r="AA126" s="344" t="s">
        <v>980</v>
      </c>
      <c r="AC126" s="2556"/>
      <c r="AD126" s="263"/>
      <c r="AE126" s="263"/>
    </row>
    <row r="127" spans="1:31" s="88" customFormat="1">
      <c r="A127" s="2623"/>
      <c r="B127" s="2578"/>
      <c r="C127" s="2578"/>
      <c r="D127" s="2578"/>
      <c r="E127" s="340" t="s">
        <v>994</v>
      </c>
      <c r="F127" s="339"/>
      <c r="G127" s="2626"/>
      <c r="H127" s="2617"/>
      <c r="I127" s="2620"/>
      <c r="J127" s="2569"/>
      <c r="K127" s="2572"/>
      <c r="L127" s="2617"/>
      <c r="M127" s="2620"/>
      <c r="N127" s="2569"/>
      <c r="O127" s="2572"/>
      <c r="P127" s="2563"/>
      <c r="Q127" s="2560"/>
      <c r="R127" s="2560"/>
      <c r="S127" s="2560"/>
      <c r="T127" s="2560"/>
      <c r="U127" s="2560"/>
      <c r="V127" s="2560"/>
      <c r="W127" s="2560"/>
      <c r="X127" s="2560"/>
      <c r="Y127" s="2566"/>
      <c r="Z127" s="2617"/>
      <c r="AA127" s="270" t="s">
        <v>995</v>
      </c>
      <c r="AC127" s="2557"/>
      <c r="AD127" s="263"/>
      <c r="AE127" s="263"/>
    </row>
    <row r="128" spans="1:31" s="88" customFormat="1">
      <c r="A128" s="2621">
        <v>42</v>
      </c>
      <c r="B128" s="2576"/>
      <c r="C128" s="2576"/>
      <c r="D128" s="2576"/>
      <c r="E128" s="265" t="s">
        <v>696</v>
      </c>
      <c r="F128" s="266"/>
      <c r="G128" s="2624"/>
      <c r="H128" s="2615"/>
      <c r="I128" s="2618"/>
      <c r="J128" s="2567"/>
      <c r="K128" s="2570" t="s">
        <v>337</v>
      </c>
      <c r="L128" s="2615"/>
      <c r="M128" s="2618"/>
      <c r="N128" s="2567"/>
      <c r="O128" s="2570" t="s">
        <v>337</v>
      </c>
      <c r="P128" s="2561"/>
      <c r="Q128" s="2558"/>
      <c r="R128" s="2558"/>
      <c r="S128" s="2558"/>
      <c r="T128" s="2558"/>
      <c r="U128" s="2558"/>
      <c r="V128" s="2558"/>
      <c r="W128" s="2558"/>
      <c r="X128" s="2558"/>
      <c r="Y128" s="2564"/>
      <c r="Z128" s="2615" t="s">
        <v>1016</v>
      </c>
      <c r="AA128" s="267" t="s">
        <v>697</v>
      </c>
      <c r="AC128" s="2555" t="str">
        <f t="shared" ref="AC128" si="39">IF(ISERROR(VLOOKUP(C128,$AD$6:$AE$27,2,0))=TRUE,"",VLOOKUP(C128,$AD$6:$AE$27,2,0))</f>
        <v/>
      </c>
      <c r="AD128" s="263"/>
      <c r="AE128" s="263"/>
    </row>
    <row r="129" spans="1:31" s="88" customFormat="1">
      <c r="A129" s="2622"/>
      <c r="B129" s="2577"/>
      <c r="C129" s="2577"/>
      <c r="D129" s="2577"/>
      <c r="E129" s="268" t="s">
        <v>978</v>
      </c>
      <c r="F129" s="269"/>
      <c r="G129" s="2625"/>
      <c r="H129" s="2616"/>
      <c r="I129" s="2619"/>
      <c r="J129" s="2568"/>
      <c r="K129" s="2571"/>
      <c r="L129" s="2616"/>
      <c r="M129" s="2619"/>
      <c r="N129" s="2568"/>
      <c r="O129" s="2571"/>
      <c r="P129" s="2562"/>
      <c r="Q129" s="2559"/>
      <c r="R129" s="2559"/>
      <c r="S129" s="2559"/>
      <c r="T129" s="2559"/>
      <c r="U129" s="2559"/>
      <c r="V129" s="2559"/>
      <c r="W129" s="2559"/>
      <c r="X129" s="2559"/>
      <c r="Y129" s="2565"/>
      <c r="Z129" s="2616"/>
      <c r="AA129" s="344" t="s">
        <v>980</v>
      </c>
      <c r="AC129" s="2556"/>
      <c r="AD129" s="263"/>
      <c r="AE129" s="263"/>
    </row>
    <row r="130" spans="1:31" s="88" customFormat="1">
      <c r="A130" s="2623"/>
      <c r="B130" s="2578"/>
      <c r="C130" s="2578"/>
      <c r="D130" s="2578"/>
      <c r="E130" s="340" t="s">
        <v>994</v>
      </c>
      <c r="F130" s="339"/>
      <c r="G130" s="2626"/>
      <c r="H130" s="2617"/>
      <c r="I130" s="2620"/>
      <c r="J130" s="2569"/>
      <c r="K130" s="2572"/>
      <c r="L130" s="2617"/>
      <c r="M130" s="2620"/>
      <c r="N130" s="2569"/>
      <c r="O130" s="2572"/>
      <c r="P130" s="2563"/>
      <c r="Q130" s="2560"/>
      <c r="R130" s="2560"/>
      <c r="S130" s="2560"/>
      <c r="T130" s="2560"/>
      <c r="U130" s="2560"/>
      <c r="V130" s="2560"/>
      <c r="W130" s="2560"/>
      <c r="X130" s="2560"/>
      <c r="Y130" s="2566"/>
      <c r="Z130" s="2617"/>
      <c r="AA130" s="270" t="s">
        <v>995</v>
      </c>
      <c r="AC130" s="2557"/>
      <c r="AD130" s="263"/>
      <c r="AE130" s="263"/>
    </row>
    <row r="131" spans="1:31" s="88" customFormat="1">
      <c r="A131" s="2621">
        <v>43</v>
      </c>
      <c r="B131" s="2576"/>
      <c r="C131" s="2576"/>
      <c r="D131" s="2576"/>
      <c r="E131" s="265" t="s">
        <v>696</v>
      </c>
      <c r="F131" s="266"/>
      <c r="G131" s="2624"/>
      <c r="H131" s="2615"/>
      <c r="I131" s="2618"/>
      <c r="J131" s="2567"/>
      <c r="K131" s="2570" t="s">
        <v>337</v>
      </c>
      <c r="L131" s="2615"/>
      <c r="M131" s="2618"/>
      <c r="N131" s="2567"/>
      <c r="O131" s="2570" t="s">
        <v>337</v>
      </c>
      <c r="P131" s="2561"/>
      <c r="Q131" s="2558"/>
      <c r="R131" s="2558"/>
      <c r="S131" s="2558"/>
      <c r="T131" s="2558"/>
      <c r="U131" s="2558"/>
      <c r="V131" s="2558"/>
      <c r="W131" s="2558"/>
      <c r="X131" s="2558"/>
      <c r="Y131" s="2564"/>
      <c r="Z131" s="2615" t="s">
        <v>1016</v>
      </c>
      <c r="AA131" s="267" t="s">
        <v>697</v>
      </c>
      <c r="AC131" s="2555" t="str">
        <f t="shared" ref="AC131" si="40">IF(ISERROR(VLOOKUP(C131,$AD$6:$AE$27,2,0))=TRUE,"",VLOOKUP(C131,$AD$6:$AE$27,2,0))</f>
        <v/>
      </c>
      <c r="AD131" s="263"/>
      <c r="AE131" s="263"/>
    </row>
    <row r="132" spans="1:31" s="88" customFormat="1">
      <c r="A132" s="2622"/>
      <c r="B132" s="2577"/>
      <c r="C132" s="2577"/>
      <c r="D132" s="2577"/>
      <c r="E132" s="268" t="s">
        <v>978</v>
      </c>
      <c r="F132" s="269"/>
      <c r="G132" s="2625"/>
      <c r="H132" s="2616"/>
      <c r="I132" s="2619"/>
      <c r="J132" s="2568"/>
      <c r="K132" s="2571"/>
      <c r="L132" s="2616"/>
      <c r="M132" s="2619"/>
      <c r="N132" s="2568"/>
      <c r="O132" s="2571"/>
      <c r="P132" s="2562"/>
      <c r="Q132" s="2559"/>
      <c r="R132" s="2559"/>
      <c r="S132" s="2559"/>
      <c r="T132" s="2559"/>
      <c r="U132" s="2559"/>
      <c r="V132" s="2559"/>
      <c r="W132" s="2559"/>
      <c r="X132" s="2559"/>
      <c r="Y132" s="2565"/>
      <c r="Z132" s="2616"/>
      <c r="AA132" s="344" t="s">
        <v>980</v>
      </c>
      <c r="AC132" s="2556"/>
      <c r="AD132" s="263"/>
      <c r="AE132" s="263"/>
    </row>
    <row r="133" spans="1:31" s="88" customFormat="1">
      <c r="A133" s="2623"/>
      <c r="B133" s="2578"/>
      <c r="C133" s="2578"/>
      <c r="D133" s="2578"/>
      <c r="E133" s="340" t="s">
        <v>994</v>
      </c>
      <c r="F133" s="339"/>
      <c r="G133" s="2626"/>
      <c r="H133" s="2617"/>
      <c r="I133" s="2620"/>
      <c r="J133" s="2569"/>
      <c r="K133" s="2572"/>
      <c r="L133" s="2617"/>
      <c r="M133" s="2620"/>
      <c r="N133" s="2569"/>
      <c r="O133" s="2572"/>
      <c r="P133" s="2563"/>
      <c r="Q133" s="2560"/>
      <c r="R133" s="2560"/>
      <c r="S133" s="2560"/>
      <c r="T133" s="2560"/>
      <c r="U133" s="2560"/>
      <c r="V133" s="2560"/>
      <c r="W133" s="2560"/>
      <c r="X133" s="2560"/>
      <c r="Y133" s="2566"/>
      <c r="Z133" s="2617"/>
      <c r="AA133" s="270" t="s">
        <v>995</v>
      </c>
      <c r="AC133" s="2557"/>
      <c r="AD133" s="263"/>
      <c r="AE133" s="263"/>
    </row>
    <row r="134" spans="1:31" s="88" customFormat="1">
      <c r="A134" s="2621">
        <v>44</v>
      </c>
      <c r="B134" s="2576"/>
      <c r="C134" s="2576"/>
      <c r="D134" s="2576"/>
      <c r="E134" s="265" t="s">
        <v>696</v>
      </c>
      <c r="F134" s="266"/>
      <c r="G134" s="2624"/>
      <c r="H134" s="2615"/>
      <c r="I134" s="2618"/>
      <c r="J134" s="2567"/>
      <c r="K134" s="2570" t="s">
        <v>337</v>
      </c>
      <c r="L134" s="2615"/>
      <c r="M134" s="2618"/>
      <c r="N134" s="2567"/>
      <c r="O134" s="2570" t="s">
        <v>337</v>
      </c>
      <c r="P134" s="2561"/>
      <c r="Q134" s="2558"/>
      <c r="R134" s="2558"/>
      <c r="S134" s="2558"/>
      <c r="T134" s="2558"/>
      <c r="U134" s="2558"/>
      <c r="V134" s="2558"/>
      <c r="W134" s="2558"/>
      <c r="X134" s="2558"/>
      <c r="Y134" s="2564"/>
      <c r="Z134" s="2615" t="s">
        <v>1016</v>
      </c>
      <c r="AA134" s="267" t="s">
        <v>697</v>
      </c>
      <c r="AC134" s="2555" t="str">
        <f t="shared" ref="AC134" si="41">IF(ISERROR(VLOOKUP(C134,$AD$6:$AE$27,2,0))=TRUE,"",VLOOKUP(C134,$AD$6:$AE$27,2,0))</f>
        <v/>
      </c>
      <c r="AD134" s="263"/>
      <c r="AE134" s="263"/>
    </row>
    <row r="135" spans="1:31" s="88" customFormat="1">
      <c r="A135" s="2622"/>
      <c r="B135" s="2577"/>
      <c r="C135" s="2577"/>
      <c r="D135" s="2577"/>
      <c r="E135" s="268" t="s">
        <v>978</v>
      </c>
      <c r="F135" s="269"/>
      <c r="G135" s="2625"/>
      <c r="H135" s="2616"/>
      <c r="I135" s="2619"/>
      <c r="J135" s="2568"/>
      <c r="K135" s="2571"/>
      <c r="L135" s="2616"/>
      <c r="M135" s="2619"/>
      <c r="N135" s="2568"/>
      <c r="O135" s="2571"/>
      <c r="P135" s="2562"/>
      <c r="Q135" s="2559"/>
      <c r="R135" s="2559"/>
      <c r="S135" s="2559"/>
      <c r="T135" s="2559"/>
      <c r="U135" s="2559"/>
      <c r="V135" s="2559"/>
      <c r="W135" s="2559"/>
      <c r="X135" s="2559"/>
      <c r="Y135" s="2565"/>
      <c r="Z135" s="2616"/>
      <c r="AA135" s="344" t="s">
        <v>980</v>
      </c>
      <c r="AC135" s="2556"/>
      <c r="AD135" s="263"/>
      <c r="AE135" s="263"/>
    </row>
    <row r="136" spans="1:31" s="88" customFormat="1">
      <c r="A136" s="2623"/>
      <c r="B136" s="2578"/>
      <c r="C136" s="2578"/>
      <c r="D136" s="2578"/>
      <c r="E136" s="340" t="s">
        <v>994</v>
      </c>
      <c r="F136" s="339"/>
      <c r="G136" s="2626"/>
      <c r="H136" s="2617"/>
      <c r="I136" s="2620"/>
      <c r="J136" s="2569"/>
      <c r="K136" s="2572"/>
      <c r="L136" s="2617"/>
      <c r="M136" s="2620"/>
      <c r="N136" s="2569"/>
      <c r="O136" s="2572"/>
      <c r="P136" s="2563"/>
      <c r="Q136" s="2560"/>
      <c r="R136" s="2560"/>
      <c r="S136" s="2560"/>
      <c r="T136" s="2560"/>
      <c r="U136" s="2560"/>
      <c r="V136" s="2560"/>
      <c r="W136" s="2560"/>
      <c r="X136" s="2560"/>
      <c r="Y136" s="2566"/>
      <c r="Z136" s="2617"/>
      <c r="AA136" s="270" t="s">
        <v>995</v>
      </c>
      <c r="AC136" s="2557"/>
      <c r="AD136" s="263"/>
      <c r="AE136" s="263"/>
    </row>
    <row r="137" spans="1:31" s="88" customFormat="1">
      <c r="A137" s="2621">
        <v>45</v>
      </c>
      <c r="B137" s="2576"/>
      <c r="C137" s="2576"/>
      <c r="D137" s="2576"/>
      <c r="E137" s="265" t="s">
        <v>696</v>
      </c>
      <c r="F137" s="266"/>
      <c r="G137" s="2624"/>
      <c r="H137" s="2615"/>
      <c r="I137" s="2618"/>
      <c r="J137" s="2567"/>
      <c r="K137" s="2570" t="s">
        <v>337</v>
      </c>
      <c r="L137" s="2615"/>
      <c r="M137" s="2618"/>
      <c r="N137" s="2567"/>
      <c r="O137" s="2570" t="s">
        <v>337</v>
      </c>
      <c r="P137" s="2561"/>
      <c r="Q137" s="2558"/>
      <c r="R137" s="2558"/>
      <c r="S137" s="2558"/>
      <c r="T137" s="2558"/>
      <c r="U137" s="2558"/>
      <c r="V137" s="2558"/>
      <c r="W137" s="2558"/>
      <c r="X137" s="2558"/>
      <c r="Y137" s="2564"/>
      <c r="Z137" s="2615" t="s">
        <v>1016</v>
      </c>
      <c r="AA137" s="267" t="s">
        <v>697</v>
      </c>
      <c r="AC137" s="2555" t="str">
        <f t="shared" ref="AC137" si="42">IF(ISERROR(VLOOKUP(C137,$AD$6:$AE$27,2,0))=TRUE,"",VLOOKUP(C137,$AD$6:$AE$27,2,0))</f>
        <v/>
      </c>
      <c r="AD137" s="263"/>
      <c r="AE137" s="263"/>
    </row>
    <row r="138" spans="1:31" s="88" customFormat="1">
      <c r="A138" s="2622"/>
      <c r="B138" s="2577"/>
      <c r="C138" s="2577"/>
      <c r="D138" s="2577"/>
      <c r="E138" s="268" t="s">
        <v>978</v>
      </c>
      <c r="F138" s="269"/>
      <c r="G138" s="2625"/>
      <c r="H138" s="2616"/>
      <c r="I138" s="2619"/>
      <c r="J138" s="2568"/>
      <c r="K138" s="2571"/>
      <c r="L138" s="2616"/>
      <c r="M138" s="2619"/>
      <c r="N138" s="2568"/>
      <c r="O138" s="2571"/>
      <c r="P138" s="2562"/>
      <c r="Q138" s="2559"/>
      <c r="R138" s="2559"/>
      <c r="S138" s="2559"/>
      <c r="T138" s="2559"/>
      <c r="U138" s="2559"/>
      <c r="V138" s="2559"/>
      <c r="W138" s="2559"/>
      <c r="X138" s="2559"/>
      <c r="Y138" s="2565"/>
      <c r="Z138" s="2616"/>
      <c r="AA138" s="344" t="s">
        <v>980</v>
      </c>
      <c r="AC138" s="2556"/>
      <c r="AD138" s="263"/>
      <c r="AE138" s="263"/>
    </row>
    <row r="139" spans="1:31" s="88" customFormat="1">
      <c r="A139" s="2623"/>
      <c r="B139" s="2578"/>
      <c r="C139" s="2578"/>
      <c r="D139" s="2578"/>
      <c r="E139" s="340" t="s">
        <v>994</v>
      </c>
      <c r="F139" s="339"/>
      <c r="G139" s="2626"/>
      <c r="H139" s="2617"/>
      <c r="I139" s="2620"/>
      <c r="J139" s="2569"/>
      <c r="K139" s="2572"/>
      <c r="L139" s="2617"/>
      <c r="M139" s="2620"/>
      <c r="N139" s="2569"/>
      <c r="O139" s="2572"/>
      <c r="P139" s="2563"/>
      <c r="Q139" s="2560"/>
      <c r="R139" s="2560"/>
      <c r="S139" s="2560"/>
      <c r="T139" s="2560"/>
      <c r="U139" s="2560"/>
      <c r="V139" s="2560"/>
      <c r="W139" s="2560"/>
      <c r="X139" s="2560"/>
      <c r="Y139" s="2566"/>
      <c r="Z139" s="2617"/>
      <c r="AA139" s="270" t="s">
        <v>995</v>
      </c>
      <c r="AC139" s="2557"/>
      <c r="AD139" s="263"/>
      <c r="AE139" s="263"/>
    </row>
    <row r="140" spans="1:31" s="88" customFormat="1">
      <c r="A140" s="2621">
        <v>46</v>
      </c>
      <c r="B140" s="2576"/>
      <c r="C140" s="2576"/>
      <c r="D140" s="2576"/>
      <c r="E140" s="265" t="s">
        <v>696</v>
      </c>
      <c r="F140" s="266"/>
      <c r="G140" s="2624"/>
      <c r="H140" s="2615"/>
      <c r="I140" s="2618"/>
      <c r="J140" s="2567"/>
      <c r="K140" s="2570" t="s">
        <v>337</v>
      </c>
      <c r="L140" s="2615"/>
      <c r="M140" s="2618"/>
      <c r="N140" s="2567"/>
      <c r="O140" s="2570" t="s">
        <v>337</v>
      </c>
      <c r="P140" s="2561"/>
      <c r="Q140" s="2558"/>
      <c r="R140" s="2558"/>
      <c r="S140" s="2558"/>
      <c r="T140" s="2558"/>
      <c r="U140" s="2558"/>
      <c r="V140" s="2558"/>
      <c r="W140" s="2558"/>
      <c r="X140" s="2558"/>
      <c r="Y140" s="2564"/>
      <c r="Z140" s="2615" t="s">
        <v>1016</v>
      </c>
      <c r="AA140" s="267" t="s">
        <v>697</v>
      </c>
      <c r="AC140" s="2555" t="str">
        <f t="shared" ref="AC140" si="43">IF(ISERROR(VLOOKUP(C140,$AD$6:$AE$27,2,0))=TRUE,"",VLOOKUP(C140,$AD$6:$AE$27,2,0))</f>
        <v/>
      </c>
      <c r="AD140" s="263"/>
      <c r="AE140" s="263"/>
    </row>
    <row r="141" spans="1:31" s="88" customFormat="1">
      <c r="A141" s="2622"/>
      <c r="B141" s="2577"/>
      <c r="C141" s="2577"/>
      <c r="D141" s="2577"/>
      <c r="E141" s="268" t="s">
        <v>978</v>
      </c>
      <c r="F141" s="269"/>
      <c r="G141" s="2625"/>
      <c r="H141" s="2616"/>
      <c r="I141" s="2619"/>
      <c r="J141" s="2568"/>
      <c r="K141" s="2571"/>
      <c r="L141" s="2616"/>
      <c r="M141" s="2619"/>
      <c r="N141" s="2568"/>
      <c r="O141" s="2571"/>
      <c r="P141" s="2562"/>
      <c r="Q141" s="2559"/>
      <c r="R141" s="2559"/>
      <c r="S141" s="2559"/>
      <c r="T141" s="2559"/>
      <c r="U141" s="2559"/>
      <c r="V141" s="2559"/>
      <c r="W141" s="2559"/>
      <c r="X141" s="2559"/>
      <c r="Y141" s="2565"/>
      <c r="Z141" s="2616"/>
      <c r="AA141" s="344" t="s">
        <v>980</v>
      </c>
      <c r="AC141" s="2556"/>
      <c r="AD141" s="263"/>
      <c r="AE141" s="263"/>
    </row>
    <row r="142" spans="1:31" s="88" customFormat="1">
      <c r="A142" s="2623"/>
      <c r="B142" s="2578"/>
      <c r="C142" s="2578"/>
      <c r="D142" s="2578"/>
      <c r="E142" s="340" t="s">
        <v>994</v>
      </c>
      <c r="F142" s="339"/>
      <c r="G142" s="2626"/>
      <c r="H142" s="2617"/>
      <c r="I142" s="2620"/>
      <c r="J142" s="2569"/>
      <c r="K142" s="2572"/>
      <c r="L142" s="2617"/>
      <c r="M142" s="2620"/>
      <c r="N142" s="2569"/>
      <c r="O142" s="2572"/>
      <c r="P142" s="2563"/>
      <c r="Q142" s="2560"/>
      <c r="R142" s="2560"/>
      <c r="S142" s="2560"/>
      <c r="T142" s="2560"/>
      <c r="U142" s="2560"/>
      <c r="V142" s="2560"/>
      <c r="W142" s="2560"/>
      <c r="X142" s="2560"/>
      <c r="Y142" s="2566"/>
      <c r="Z142" s="2617"/>
      <c r="AA142" s="270" t="s">
        <v>995</v>
      </c>
      <c r="AC142" s="2557"/>
      <c r="AD142" s="263"/>
      <c r="AE142" s="263"/>
    </row>
    <row r="143" spans="1:31" s="88" customFormat="1">
      <c r="A143" s="2621">
        <v>47</v>
      </c>
      <c r="B143" s="2576"/>
      <c r="C143" s="2576"/>
      <c r="D143" s="2576"/>
      <c r="E143" s="265" t="s">
        <v>696</v>
      </c>
      <c r="F143" s="266"/>
      <c r="G143" s="2624"/>
      <c r="H143" s="2615"/>
      <c r="I143" s="2618"/>
      <c r="J143" s="2567"/>
      <c r="K143" s="2570" t="s">
        <v>337</v>
      </c>
      <c r="L143" s="2615"/>
      <c r="M143" s="2618"/>
      <c r="N143" s="2567"/>
      <c r="O143" s="2570" t="s">
        <v>337</v>
      </c>
      <c r="P143" s="2561"/>
      <c r="Q143" s="2558"/>
      <c r="R143" s="2558"/>
      <c r="S143" s="2558"/>
      <c r="T143" s="2558"/>
      <c r="U143" s="2558"/>
      <c r="V143" s="2558"/>
      <c r="W143" s="2558"/>
      <c r="X143" s="2558"/>
      <c r="Y143" s="2564"/>
      <c r="Z143" s="2615" t="s">
        <v>1016</v>
      </c>
      <c r="AA143" s="267" t="s">
        <v>697</v>
      </c>
      <c r="AC143" s="2555" t="str">
        <f t="shared" ref="AC143" si="44">IF(ISERROR(VLOOKUP(C143,$AD$6:$AE$27,2,0))=TRUE,"",VLOOKUP(C143,$AD$6:$AE$27,2,0))</f>
        <v/>
      </c>
      <c r="AD143" s="263"/>
      <c r="AE143" s="263"/>
    </row>
    <row r="144" spans="1:31" s="88" customFormat="1">
      <c r="A144" s="2622"/>
      <c r="B144" s="2577"/>
      <c r="C144" s="2577"/>
      <c r="D144" s="2577"/>
      <c r="E144" s="268" t="s">
        <v>978</v>
      </c>
      <c r="F144" s="269"/>
      <c r="G144" s="2625"/>
      <c r="H144" s="2616"/>
      <c r="I144" s="2619"/>
      <c r="J144" s="2568"/>
      <c r="K144" s="2571"/>
      <c r="L144" s="2616"/>
      <c r="M144" s="2619"/>
      <c r="N144" s="2568"/>
      <c r="O144" s="2571"/>
      <c r="P144" s="2562"/>
      <c r="Q144" s="2559"/>
      <c r="R144" s="2559"/>
      <c r="S144" s="2559"/>
      <c r="T144" s="2559"/>
      <c r="U144" s="2559"/>
      <c r="V144" s="2559"/>
      <c r="W144" s="2559"/>
      <c r="X144" s="2559"/>
      <c r="Y144" s="2565"/>
      <c r="Z144" s="2616"/>
      <c r="AA144" s="344" t="s">
        <v>980</v>
      </c>
      <c r="AC144" s="2556"/>
      <c r="AD144" s="263"/>
      <c r="AE144" s="263"/>
    </row>
    <row r="145" spans="1:31" s="88" customFormat="1">
      <c r="A145" s="2623"/>
      <c r="B145" s="2578"/>
      <c r="C145" s="2578"/>
      <c r="D145" s="2578"/>
      <c r="E145" s="340" t="s">
        <v>994</v>
      </c>
      <c r="F145" s="339"/>
      <c r="G145" s="2626"/>
      <c r="H145" s="2617"/>
      <c r="I145" s="2620"/>
      <c r="J145" s="2569"/>
      <c r="K145" s="2572"/>
      <c r="L145" s="2617"/>
      <c r="M145" s="2620"/>
      <c r="N145" s="2569"/>
      <c r="O145" s="2572"/>
      <c r="P145" s="2563"/>
      <c r="Q145" s="2560"/>
      <c r="R145" s="2560"/>
      <c r="S145" s="2560"/>
      <c r="T145" s="2560"/>
      <c r="U145" s="2560"/>
      <c r="V145" s="2560"/>
      <c r="W145" s="2560"/>
      <c r="X145" s="2560"/>
      <c r="Y145" s="2566"/>
      <c r="Z145" s="2617"/>
      <c r="AA145" s="270" t="s">
        <v>995</v>
      </c>
      <c r="AC145" s="2557"/>
      <c r="AD145" s="263"/>
      <c r="AE145" s="263"/>
    </row>
    <row r="146" spans="1:31" s="88" customFormat="1">
      <c r="A146" s="2621">
        <v>48</v>
      </c>
      <c r="B146" s="2576"/>
      <c r="C146" s="2576"/>
      <c r="D146" s="2576"/>
      <c r="E146" s="265" t="s">
        <v>696</v>
      </c>
      <c r="F146" s="266"/>
      <c r="G146" s="2624"/>
      <c r="H146" s="2615"/>
      <c r="I146" s="2618"/>
      <c r="J146" s="2567"/>
      <c r="K146" s="2570" t="s">
        <v>337</v>
      </c>
      <c r="L146" s="2615"/>
      <c r="M146" s="2618"/>
      <c r="N146" s="2567"/>
      <c r="O146" s="2570" t="s">
        <v>337</v>
      </c>
      <c r="P146" s="2561"/>
      <c r="Q146" s="2558"/>
      <c r="R146" s="2558"/>
      <c r="S146" s="2558"/>
      <c r="T146" s="2558"/>
      <c r="U146" s="2558"/>
      <c r="V146" s="2558"/>
      <c r="W146" s="2558"/>
      <c r="X146" s="2558"/>
      <c r="Y146" s="2564"/>
      <c r="Z146" s="2615" t="s">
        <v>1016</v>
      </c>
      <c r="AA146" s="267" t="s">
        <v>697</v>
      </c>
      <c r="AC146" s="2555" t="str">
        <f t="shared" ref="AC146" si="45">IF(ISERROR(VLOOKUP(C146,$AD$6:$AE$27,2,0))=TRUE,"",VLOOKUP(C146,$AD$6:$AE$27,2,0))</f>
        <v/>
      </c>
      <c r="AD146" s="263"/>
      <c r="AE146" s="263"/>
    </row>
    <row r="147" spans="1:31" s="88" customFormat="1">
      <c r="A147" s="2622"/>
      <c r="B147" s="2577"/>
      <c r="C147" s="2577"/>
      <c r="D147" s="2577"/>
      <c r="E147" s="268" t="s">
        <v>978</v>
      </c>
      <c r="F147" s="269"/>
      <c r="G147" s="2625"/>
      <c r="H147" s="2616"/>
      <c r="I147" s="2619"/>
      <c r="J147" s="2568"/>
      <c r="K147" s="2571"/>
      <c r="L147" s="2616"/>
      <c r="M147" s="2619"/>
      <c r="N147" s="2568"/>
      <c r="O147" s="2571"/>
      <c r="P147" s="2562"/>
      <c r="Q147" s="2559"/>
      <c r="R147" s="2559"/>
      <c r="S147" s="2559"/>
      <c r="T147" s="2559"/>
      <c r="U147" s="2559"/>
      <c r="V147" s="2559"/>
      <c r="W147" s="2559"/>
      <c r="X147" s="2559"/>
      <c r="Y147" s="2565"/>
      <c r="Z147" s="2616"/>
      <c r="AA147" s="344" t="s">
        <v>980</v>
      </c>
      <c r="AC147" s="2556"/>
      <c r="AD147" s="263"/>
      <c r="AE147" s="263"/>
    </row>
    <row r="148" spans="1:31" s="88" customFormat="1">
      <c r="A148" s="2623"/>
      <c r="B148" s="2578"/>
      <c r="C148" s="2578"/>
      <c r="D148" s="2578"/>
      <c r="E148" s="340" t="s">
        <v>994</v>
      </c>
      <c r="F148" s="339"/>
      <c r="G148" s="2626"/>
      <c r="H148" s="2617"/>
      <c r="I148" s="2620"/>
      <c r="J148" s="2569"/>
      <c r="K148" s="2572"/>
      <c r="L148" s="2617"/>
      <c r="M148" s="2620"/>
      <c r="N148" s="2569"/>
      <c r="O148" s="2572"/>
      <c r="P148" s="2563"/>
      <c r="Q148" s="2560"/>
      <c r="R148" s="2560"/>
      <c r="S148" s="2560"/>
      <c r="T148" s="2560"/>
      <c r="U148" s="2560"/>
      <c r="V148" s="2560"/>
      <c r="W148" s="2560"/>
      <c r="X148" s="2560"/>
      <c r="Y148" s="2566"/>
      <c r="Z148" s="2617"/>
      <c r="AA148" s="270" t="s">
        <v>995</v>
      </c>
      <c r="AC148" s="2557"/>
      <c r="AD148" s="263"/>
      <c r="AE148" s="263"/>
    </row>
    <row r="149" spans="1:31" s="88" customFormat="1">
      <c r="A149" s="2621">
        <v>49</v>
      </c>
      <c r="B149" s="2576"/>
      <c r="C149" s="2576"/>
      <c r="D149" s="2576"/>
      <c r="E149" s="265" t="s">
        <v>696</v>
      </c>
      <c r="F149" s="266"/>
      <c r="G149" s="2624"/>
      <c r="H149" s="2615"/>
      <c r="I149" s="2618"/>
      <c r="J149" s="2567"/>
      <c r="K149" s="2570" t="s">
        <v>337</v>
      </c>
      <c r="L149" s="2615"/>
      <c r="M149" s="2618"/>
      <c r="N149" s="2567"/>
      <c r="O149" s="2570" t="s">
        <v>337</v>
      </c>
      <c r="P149" s="2561"/>
      <c r="Q149" s="2558"/>
      <c r="R149" s="2558"/>
      <c r="S149" s="2558"/>
      <c r="T149" s="2558"/>
      <c r="U149" s="2558"/>
      <c r="V149" s="2558"/>
      <c r="W149" s="2558"/>
      <c r="X149" s="2558"/>
      <c r="Y149" s="2564"/>
      <c r="Z149" s="2615" t="s">
        <v>1016</v>
      </c>
      <c r="AA149" s="267" t="s">
        <v>697</v>
      </c>
      <c r="AC149" s="2555" t="str">
        <f t="shared" ref="AC149" si="46">IF(ISERROR(VLOOKUP(C149,$AD$6:$AE$27,2,0))=TRUE,"",VLOOKUP(C149,$AD$6:$AE$27,2,0))</f>
        <v/>
      </c>
      <c r="AD149" s="263"/>
      <c r="AE149" s="263"/>
    </row>
    <row r="150" spans="1:31" s="88" customFormat="1">
      <c r="A150" s="2622"/>
      <c r="B150" s="2577"/>
      <c r="C150" s="2577"/>
      <c r="D150" s="2577"/>
      <c r="E150" s="268" t="s">
        <v>978</v>
      </c>
      <c r="F150" s="269"/>
      <c r="G150" s="2625"/>
      <c r="H150" s="2616"/>
      <c r="I150" s="2619"/>
      <c r="J150" s="2568"/>
      <c r="K150" s="2571"/>
      <c r="L150" s="2616"/>
      <c r="M150" s="2619"/>
      <c r="N150" s="2568"/>
      <c r="O150" s="2571"/>
      <c r="P150" s="2562"/>
      <c r="Q150" s="2559"/>
      <c r="R150" s="2559"/>
      <c r="S150" s="2559"/>
      <c r="T150" s="2559"/>
      <c r="U150" s="2559"/>
      <c r="V150" s="2559"/>
      <c r="W150" s="2559"/>
      <c r="X150" s="2559"/>
      <c r="Y150" s="2565"/>
      <c r="Z150" s="2616"/>
      <c r="AA150" s="344" t="s">
        <v>980</v>
      </c>
      <c r="AC150" s="2556"/>
      <c r="AD150" s="263"/>
      <c r="AE150" s="263"/>
    </row>
    <row r="151" spans="1:31" s="88" customFormat="1">
      <c r="A151" s="2623"/>
      <c r="B151" s="2578"/>
      <c r="C151" s="2578"/>
      <c r="D151" s="2578"/>
      <c r="E151" s="340" t="s">
        <v>994</v>
      </c>
      <c r="F151" s="339"/>
      <c r="G151" s="2626"/>
      <c r="H151" s="2617"/>
      <c r="I151" s="2620"/>
      <c r="J151" s="2569"/>
      <c r="K151" s="2572"/>
      <c r="L151" s="2617"/>
      <c r="M151" s="2620"/>
      <c r="N151" s="2569"/>
      <c r="O151" s="2572"/>
      <c r="P151" s="2563"/>
      <c r="Q151" s="2560"/>
      <c r="R151" s="2560"/>
      <c r="S151" s="2560"/>
      <c r="T151" s="2560"/>
      <c r="U151" s="2560"/>
      <c r="V151" s="2560"/>
      <c r="W151" s="2560"/>
      <c r="X151" s="2560"/>
      <c r="Y151" s="2566"/>
      <c r="Z151" s="2617"/>
      <c r="AA151" s="270" t="s">
        <v>995</v>
      </c>
      <c r="AC151" s="2557"/>
      <c r="AD151" s="263"/>
      <c r="AE151" s="263"/>
    </row>
    <row r="152" spans="1:31" s="88" customFormat="1">
      <c r="A152" s="2621">
        <v>50</v>
      </c>
      <c r="B152" s="2576"/>
      <c r="C152" s="2576"/>
      <c r="D152" s="2576"/>
      <c r="E152" s="265" t="s">
        <v>696</v>
      </c>
      <c r="F152" s="266"/>
      <c r="G152" s="2624"/>
      <c r="H152" s="2615"/>
      <c r="I152" s="2618"/>
      <c r="J152" s="2567"/>
      <c r="K152" s="2570" t="s">
        <v>337</v>
      </c>
      <c r="L152" s="2615"/>
      <c r="M152" s="2618"/>
      <c r="N152" s="2567"/>
      <c r="O152" s="2570" t="s">
        <v>337</v>
      </c>
      <c r="P152" s="2561"/>
      <c r="Q152" s="2558"/>
      <c r="R152" s="2558"/>
      <c r="S152" s="2558"/>
      <c r="T152" s="2558"/>
      <c r="U152" s="2558"/>
      <c r="V152" s="2558"/>
      <c r="W152" s="2558"/>
      <c r="X152" s="2558"/>
      <c r="Y152" s="2564"/>
      <c r="Z152" s="2615" t="s">
        <v>1016</v>
      </c>
      <c r="AA152" s="267" t="s">
        <v>697</v>
      </c>
      <c r="AC152" s="2555" t="str">
        <f t="shared" ref="AC152" si="47">IF(ISERROR(VLOOKUP(C152,$AD$6:$AE$27,2,0))=TRUE,"",VLOOKUP(C152,$AD$6:$AE$27,2,0))</f>
        <v/>
      </c>
      <c r="AD152" s="263"/>
      <c r="AE152" s="263"/>
    </row>
    <row r="153" spans="1:31" s="88" customFormat="1">
      <c r="A153" s="2622"/>
      <c r="B153" s="2577"/>
      <c r="C153" s="2577"/>
      <c r="D153" s="2577"/>
      <c r="E153" s="268" t="s">
        <v>978</v>
      </c>
      <c r="F153" s="269"/>
      <c r="G153" s="2625"/>
      <c r="H153" s="2616"/>
      <c r="I153" s="2619"/>
      <c r="J153" s="2568"/>
      <c r="K153" s="2571"/>
      <c r="L153" s="2616"/>
      <c r="M153" s="2619"/>
      <c r="N153" s="2568"/>
      <c r="O153" s="2571"/>
      <c r="P153" s="2562"/>
      <c r="Q153" s="2559"/>
      <c r="R153" s="2559"/>
      <c r="S153" s="2559"/>
      <c r="T153" s="2559"/>
      <c r="U153" s="2559"/>
      <c r="V153" s="2559"/>
      <c r="W153" s="2559"/>
      <c r="X153" s="2559"/>
      <c r="Y153" s="2565"/>
      <c r="Z153" s="2616"/>
      <c r="AA153" s="344" t="s">
        <v>980</v>
      </c>
      <c r="AC153" s="2556"/>
      <c r="AD153" s="263"/>
      <c r="AE153" s="263"/>
    </row>
    <row r="154" spans="1:31" s="88" customFormat="1">
      <c r="A154" s="2623"/>
      <c r="B154" s="2578"/>
      <c r="C154" s="2578"/>
      <c r="D154" s="2578"/>
      <c r="E154" s="340" t="s">
        <v>994</v>
      </c>
      <c r="F154" s="339"/>
      <c r="G154" s="2626"/>
      <c r="H154" s="2617"/>
      <c r="I154" s="2620"/>
      <c r="J154" s="2569"/>
      <c r="K154" s="2572"/>
      <c r="L154" s="2617"/>
      <c r="M154" s="2620"/>
      <c r="N154" s="2569"/>
      <c r="O154" s="2572"/>
      <c r="P154" s="2563"/>
      <c r="Q154" s="2560"/>
      <c r="R154" s="2560"/>
      <c r="S154" s="2560"/>
      <c r="T154" s="2560"/>
      <c r="U154" s="2560"/>
      <c r="V154" s="2560"/>
      <c r="W154" s="2560"/>
      <c r="X154" s="2560"/>
      <c r="Y154" s="2566"/>
      <c r="Z154" s="2617"/>
      <c r="AA154" s="270" t="s">
        <v>995</v>
      </c>
      <c r="AC154" s="2557"/>
      <c r="AD154" s="263"/>
      <c r="AE154" s="263"/>
    </row>
    <row r="155" spans="1:31" s="88" customFormat="1">
      <c r="A155" s="2621">
        <v>51</v>
      </c>
      <c r="B155" s="2576"/>
      <c r="C155" s="2576"/>
      <c r="D155" s="2576"/>
      <c r="E155" s="265" t="s">
        <v>696</v>
      </c>
      <c r="F155" s="266"/>
      <c r="G155" s="2624"/>
      <c r="H155" s="2615"/>
      <c r="I155" s="2618"/>
      <c r="J155" s="2567"/>
      <c r="K155" s="2570" t="s">
        <v>337</v>
      </c>
      <c r="L155" s="2615"/>
      <c r="M155" s="2618"/>
      <c r="N155" s="2567"/>
      <c r="O155" s="2570" t="s">
        <v>337</v>
      </c>
      <c r="P155" s="2561"/>
      <c r="Q155" s="2558"/>
      <c r="R155" s="2558"/>
      <c r="S155" s="2558"/>
      <c r="T155" s="2558"/>
      <c r="U155" s="2558"/>
      <c r="V155" s="2558"/>
      <c r="W155" s="2558"/>
      <c r="X155" s="2558"/>
      <c r="Y155" s="2564"/>
      <c r="Z155" s="2615" t="s">
        <v>1016</v>
      </c>
      <c r="AA155" s="267" t="s">
        <v>697</v>
      </c>
      <c r="AC155" s="2555" t="str">
        <f t="shared" ref="AC155" si="48">IF(ISERROR(VLOOKUP(C155,$AD$6:$AE$27,2,0))=TRUE,"",VLOOKUP(C155,$AD$6:$AE$27,2,0))</f>
        <v/>
      </c>
      <c r="AD155" s="263"/>
      <c r="AE155" s="263"/>
    </row>
    <row r="156" spans="1:31" s="88" customFormat="1">
      <c r="A156" s="2622"/>
      <c r="B156" s="2577"/>
      <c r="C156" s="2577"/>
      <c r="D156" s="2577"/>
      <c r="E156" s="268" t="s">
        <v>978</v>
      </c>
      <c r="F156" s="269"/>
      <c r="G156" s="2625"/>
      <c r="H156" s="2616"/>
      <c r="I156" s="2619"/>
      <c r="J156" s="2568"/>
      <c r="K156" s="2571"/>
      <c r="L156" s="2616"/>
      <c r="M156" s="2619"/>
      <c r="N156" s="2568"/>
      <c r="O156" s="2571"/>
      <c r="P156" s="2562"/>
      <c r="Q156" s="2559"/>
      <c r="R156" s="2559"/>
      <c r="S156" s="2559"/>
      <c r="T156" s="2559"/>
      <c r="U156" s="2559"/>
      <c r="V156" s="2559"/>
      <c r="W156" s="2559"/>
      <c r="X156" s="2559"/>
      <c r="Y156" s="2565"/>
      <c r="Z156" s="2616"/>
      <c r="AA156" s="344" t="s">
        <v>980</v>
      </c>
      <c r="AC156" s="2556"/>
      <c r="AD156" s="263"/>
      <c r="AE156" s="263"/>
    </row>
    <row r="157" spans="1:31" s="88" customFormat="1">
      <c r="A157" s="2623"/>
      <c r="B157" s="2578"/>
      <c r="C157" s="2578"/>
      <c r="D157" s="2578"/>
      <c r="E157" s="340" t="s">
        <v>994</v>
      </c>
      <c r="F157" s="339"/>
      <c r="G157" s="2626"/>
      <c r="H157" s="2617"/>
      <c r="I157" s="2620"/>
      <c r="J157" s="2569"/>
      <c r="K157" s="2572"/>
      <c r="L157" s="2617"/>
      <c r="M157" s="2620"/>
      <c r="N157" s="2569"/>
      <c r="O157" s="2572"/>
      <c r="P157" s="2563"/>
      <c r="Q157" s="2560"/>
      <c r="R157" s="2560"/>
      <c r="S157" s="2560"/>
      <c r="T157" s="2560"/>
      <c r="U157" s="2560"/>
      <c r="V157" s="2560"/>
      <c r="W157" s="2560"/>
      <c r="X157" s="2560"/>
      <c r="Y157" s="2566"/>
      <c r="Z157" s="2617"/>
      <c r="AA157" s="270" t="s">
        <v>995</v>
      </c>
      <c r="AC157" s="2557"/>
      <c r="AD157" s="263"/>
      <c r="AE157" s="263"/>
    </row>
    <row r="158" spans="1:31" s="88" customFormat="1">
      <c r="A158" s="2621">
        <v>52</v>
      </c>
      <c r="B158" s="2576"/>
      <c r="C158" s="2576"/>
      <c r="D158" s="2576"/>
      <c r="E158" s="265" t="s">
        <v>696</v>
      </c>
      <c r="F158" s="266"/>
      <c r="G158" s="2624"/>
      <c r="H158" s="2615"/>
      <c r="I158" s="2618"/>
      <c r="J158" s="2567"/>
      <c r="K158" s="2570" t="s">
        <v>337</v>
      </c>
      <c r="L158" s="2615"/>
      <c r="M158" s="2618"/>
      <c r="N158" s="2567"/>
      <c r="O158" s="2570" t="s">
        <v>337</v>
      </c>
      <c r="P158" s="2561"/>
      <c r="Q158" s="2558"/>
      <c r="R158" s="2558"/>
      <c r="S158" s="2558"/>
      <c r="T158" s="2558"/>
      <c r="U158" s="2558"/>
      <c r="V158" s="2558"/>
      <c r="W158" s="2558"/>
      <c r="X158" s="2558"/>
      <c r="Y158" s="2564"/>
      <c r="Z158" s="2615" t="s">
        <v>1016</v>
      </c>
      <c r="AA158" s="267" t="s">
        <v>697</v>
      </c>
      <c r="AC158" s="2555" t="str">
        <f t="shared" ref="AC158" si="49">IF(ISERROR(VLOOKUP(C158,$AD$6:$AE$27,2,0))=TRUE,"",VLOOKUP(C158,$AD$6:$AE$27,2,0))</f>
        <v/>
      </c>
      <c r="AD158" s="263"/>
      <c r="AE158" s="263"/>
    </row>
    <row r="159" spans="1:31" s="88" customFormat="1">
      <c r="A159" s="2622"/>
      <c r="B159" s="2577"/>
      <c r="C159" s="2577"/>
      <c r="D159" s="2577"/>
      <c r="E159" s="268" t="s">
        <v>978</v>
      </c>
      <c r="F159" s="269"/>
      <c r="G159" s="2625"/>
      <c r="H159" s="2616"/>
      <c r="I159" s="2619"/>
      <c r="J159" s="2568"/>
      <c r="K159" s="2571"/>
      <c r="L159" s="2616"/>
      <c r="M159" s="2619"/>
      <c r="N159" s="2568"/>
      <c r="O159" s="2571"/>
      <c r="P159" s="2562"/>
      <c r="Q159" s="2559"/>
      <c r="R159" s="2559"/>
      <c r="S159" s="2559"/>
      <c r="T159" s="2559"/>
      <c r="U159" s="2559"/>
      <c r="V159" s="2559"/>
      <c r="W159" s="2559"/>
      <c r="X159" s="2559"/>
      <c r="Y159" s="2565"/>
      <c r="Z159" s="2616"/>
      <c r="AA159" s="344" t="s">
        <v>980</v>
      </c>
      <c r="AC159" s="2556"/>
      <c r="AD159" s="263"/>
      <c r="AE159" s="263"/>
    </row>
    <row r="160" spans="1:31" s="88" customFormat="1">
      <c r="A160" s="2623"/>
      <c r="B160" s="2578"/>
      <c r="C160" s="2578"/>
      <c r="D160" s="2578"/>
      <c r="E160" s="340" t="s">
        <v>994</v>
      </c>
      <c r="F160" s="339"/>
      <c r="G160" s="2626"/>
      <c r="H160" s="2617"/>
      <c r="I160" s="2620"/>
      <c r="J160" s="2569"/>
      <c r="K160" s="2572"/>
      <c r="L160" s="2617"/>
      <c r="M160" s="2620"/>
      <c r="N160" s="2569"/>
      <c r="O160" s="2572"/>
      <c r="P160" s="2563"/>
      <c r="Q160" s="2560"/>
      <c r="R160" s="2560"/>
      <c r="S160" s="2560"/>
      <c r="T160" s="2560"/>
      <c r="U160" s="2560"/>
      <c r="V160" s="2560"/>
      <c r="W160" s="2560"/>
      <c r="X160" s="2560"/>
      <c r="Y160" s="2566"/>
      <c r="Z160" s="2617"/>
      <c r="AA160" s="270" t="s">
        <v>995</v>
      </c>
      <c r="AC160" s="2557"/>
      <c r="AD160" s="263"/>
      <c r="AE160" s="263"/>
    </row>
    <row r="161" spans="1:31" s="88" customFormat="1">
      <c r="A161" s="2621">
        <v>53</v>
      </c>
      <c r="B161" s="2576"/>
      <c r="C161" s="2576"/>
      <c r="D161" s="2576"/>
      <c r="E161" s="265" t="s">
        <v>696</v>
      </c>
      <c r="F161" s="266"/>
      <c r="G161" s="2624"/>
      <c r="H161" s="2615"/>
      <c r="I161" s="2618"/>
      <c r="J161" s="2567"/>
      <c r="K161" s="2570" t="s">
        <v>337</v>
      </c>
      <c r="L161" s="2615"/>
      <c r="M161" s="2618"/>
      <c r="N161" s="2567"/>
      <c r="O161" s="2570" t="s">
        <v>337</v>
      </c>
      <c r="P161" s="2561"/>
      <c r="Q161" s="2558"/>
      <c r="R161" s="2558"/>
      <c r="S161" s="2558"/>
      <c r="T161" s="2558"/>
      <c r="U161" s="2558"/>
      <c r="V161" s="2558"/>
      <c r="W161" s="2558"/>
      <c r="X161" s="2558"/>
      <c r="Y161" s="2564"/>
      <c r="Z161" s="2615" t="s">
        <v>1016</v>
      </c>
      <c r="AA161" s="267" t="s">
        <v>697</v>
      </c>
      <c r="AC161" s="2555" t="str">
        <f t="shared" ref="AC161" si="50">IF(ISERROR(VLOOKUP(C161,$AD$6:$AE$27,2,0))=TRUE,"",VLOOKUP(C161,$AD$6:$AE$27,2,0))</f>
        <v/>
      </c>
      <c r="AD161" s="263"/>
      <c r="AE161" s="263"/>
    </row>
    <row r="162" spans="1:31" s="88" customFormat="1">
      <c r="A162" s="2622"/>
      <c r="B162" s="2577"/>
      <c r="C162" s="2577"/>
      <c r="D162" s="2577"/>
      <c r="E162" s="268" t="s">
        <v>978</v>
      </c>
      <c r="F162" s="269"/>
      <c r="G162" s="2625"/>
      <c r="H162" s="2616"/>
      <c r="I162" s="2619"/>
      <c r="J162" s="2568"/>
      <c r="K162" s="2571"/>
      <c r="L162" s="2616"/>
      <c r="M162" s="2619"/>
      <c r="N162" s="2568"/>
      <c r="O162" s="2571"/>
      <c r="P162" s="2562"/>
      <c r="Q162" s="2559"/>
      <c r="R162" s="2559"/>
      <c r="S162" s="2559"/>
      <c r="T162" s="2559"/>
      <c r="U162" s="2559"/>
      <c r="V162" s="2559"/>
      <c r="W162" s="2559"/>
      <c r="X162" s="2559"/>
      <c r="Y162" s="2565"/>
      <c r="Z162" s="2616"/>
      <c r="AA162" s="344" t="s">
        <v>980</v>
      </c>
      <c r="AC162" s="2556"/>
      <c r="AD162" s="263"/>
      <c r="AE162" s="263"/>
    </row>
    <row r="163" spans="1:31" s="88" customFormat="1">
      <c r="A163" s="2623"/>
      <c r="B163" s="2578"/>
      <c r="C163" s="2578"/>
      <c r="D163" s="2578"/>
      <c r="E163" s="340" t="s">
        <v>994</v>
      </c>
      <c r="F163" s="339"/>
      <c r="G163" s="2626"/>
      <c r="H163" s="2617"/>
      <c r="I163" s="2620"/>
      <c r="J163" s="2569"/>
      <c r="K163" s="2572"/>
      <c r="L163" s="2617"/>
      <c r="M163" s="2620"/>
      <c r="N163" s="2569"/>
      <c r="O163" s="2572"/>
      <c r="P163" s="2563"/>
      <c r="Q163" s="2560"/>
      <c r="R163" s="2560"/>
      <c r="S163" s="2560"/>
      <c r="T163" s="2560"/>
      <c r="U163" s="2560"/>
      <c r="V163" s="2560"/>
      <c r="W163" s="2560"/>
      <c r="X163" s="2560"/>
      <c r="Y163" s="2566"/>
      <c r="Z163" s="2617"/>
      <c r="AA163" s="270" t="s">
        <v>995</v>
      </c>
      <c r="AC163" s="2557"/>
      <c r="AD163" s="263"/>
      <c r="AE163" s="263"/>
    </row>
    <row r="164" spans="1:31" s="88" customFormat="1">
      <c r="A164" s="2621">
        <v>54</v>
      </c>
      <c r="B164" s="2576"/>
      <c r="C164" s="2576"/>
      <c r="D164" s="2576"/>
      <c r="E164" s="265" t="s">
        <v>696</v>
      </c>
      <c r="F164" s="266"/>
      <c r="G164" s="2624"/>
      <c r="H164" s="2615"/>
      <c r="I164" s="2618"/>
      <c r="J164" s="2567"/>
      <c r="K164" s="2570" t="s">
        <v>337</v>
      </c>
      <c r="L164" s="2615"/>
      <c r="M164" s="2618"/>
      <c r="N164" s="2567"/>
      <c r="O164" s="2570" t="s">
        <v>337</v>
      </c>
      <c r="P164" s="2561"/>
      <c r="Q164" s="2558"/>
      <c r="R164" s="2558"/>
      <c r="S164" s="2558"/>
      <c r="T164" s="2558"/>
      <c r="U164" s="2558"/>
      <c r="V164" s="2558"/>
      <c r="W164" s="2558"/>
      <c r="X164" s="2558"/>
      <c r="Y164" s="2564"/>
      <c r="Z164" s="2615" t="s">
        <v>1016</v>
      </c>
      <c r="AA164" s="267" t="s">
        <v>697</v>
      </c>
      <c r="AC164" s="2555" t="str">
        <f t="shared" ref="AC164" si="51">IF(ISERROR(VLOOKUP(C164,$AD$6:$AE$27,2,0))=TRUE,"",VLOOKUP(C164,$AD$6:$AE$27,2,0))</f>
        <v/>
      </c>
      <c r="AD164" s="263"/>
      <c r="AE164" s="263"/>
    </row>
    <row r="165" spans="1:31" s="88" customFormat="1">
      <c r="A165" s="2622"/>
      <c r="B165" s="2577"/>
      <c r="C165" s="2577"/>
      <c r="D165" s="2577"/>
      <c r="E165" s="268" t="s">
        <v>978</v>
      </c>
      <c r="F165" s="269"/>
      <c r="G165" s="2625"/>
      <c r="H165" s="2616"/>
      <c r="I165" s="2619"/>
      <c r="J165" s="2568"/>
      <c r="K165" s="2571"/>
      <c r="L165" s="2616"/>
      <c r="M165" s="2619"/>
      <c r="N165" s="2568"/>
      <c r="O165" s="2571"/>
      <c r="P165" s="2562"/>
      <c r="Q165" s="2559"/>
      <c r="R165" s="2559"/>
      <c r="S165" s="2559"/>
      <c r="T165" s="2559"/>
      <c r="U165" s="2559"/>
      <c r="V165" s="2559"/>
      <c r="W165" s="2559"/>
      <c r="X165" s="2559"/>
      <c r="Y165" s="2565"/>
      <c r="Z165" s="2616"/>
      <c r="AA165" s="344" t="s">
        <v>980</v>
      </c>
      <c r="AC165" s="2556"/>
      <c r="AD165" s="263"/>
      <c r="AE165" s="263"/>
    </row>
    <row r="166" spans="1:31" s="88" customFormat="1">
      <c r="A166" s="2623"/>
      <c r="B166" s="2578"/>
      <c r="C166" s="2578"/>
      <c r="D166" s="2578"/>
      <c r="E166" s="340" t="s">
        <v>994</v>
      </c>
      <c r="F166" s="339"/>
      <c r="G166" s="2626"/>
      <c r="H166" s="2617"/>
      <c r="I166" s="2620"/>
      <c r="J166" s="2569"/>
      <c r="K166" s="2572"/>
      <c r="L166" s="2617"/>
      <c r="M166" s="2620"/>
      <c r="N166" s="2569"/>
      <c r="O166" s="2572"/>
      <c r="P166" s="2563"/>
      <c r="Q166" s="2560"/>
      <c r="R166" s="2560"/>
      <c r="S166" s="2560"/>
      <c r="T166" s="2560"/>
      <c r="U166" s="2560"/>
      <c r="V166" s="2560"/>
      <c r="W166" s="2560"/>
      <c r="X166" s="2560"/>
      <c r="Y166" s="2566"/>
      <c r="Z166" s="2617"/>
      <c r="AA166" s="270" t="s">
        <v>995</v>
      </c>
      <c r="AC166" s="2557"/>
      <c r="AD166" s="263"/>
      <c r="AE166" s="263"/>
    </row>
    <row r="167" spans="1:31" s="88" customFormat="1">
      <c r="A167" s="2621">
        <v>55</v>
      </c>
      <c r="B167" s="2576"/>
      <c r="C167" s="2576"/>
      <c r="D167" s="2576"/>
      <c r="E167" s="265" t="s">
        <v>696</v>
      </c>
      <c r="F167" s="266"/>
      <c r="G167" s="2624"/>
      <c r="H167" s="2615"/>
      <c r="I167" s="2618"/>
      <c r="J167" s="2567"/>
      <c r="K167" s="2570" t="s">
        <v>337</v>
      </c>
      <c r="L167" s="2615"/>
      <c r="M167" s="2618"/>
      <c r="N167" s="2567"/>
      <c r="O167" s="2570" t="s">
        <v>337</v>
      </c>
      <c r="P167" s="2561"/>
      <c r="Q167" s="2558"/>
      <c r="R167" s="2558"/>
      <c r="S167" s="2558"/>
      <c r="T167" s="2558"/>
      <c r="U167" s="2558"/>
      <c r="V167" s="2558"/>
      <c r="W167" s="2558"/>
      <c r="X167" s="2558"/>
      <c r="Y167" s="2564"/>
      <c r="Z167" s="2615" t="s">
        <v>1016</v>
      </c>
      <c r="AA167" s="267" t="s">
        <v>697</v>
      </c>
      <c r="AC167" s="2555" t="str">
        <f t="shared" ref="AC167" si="52">IF(ISERROR(VLOOKUP(C167,$AD$6:$AE$27,2,0))=TRUE,"",VLOOKUP(C167,$AD$6:$AE$27,2,0))</f>
        <v/>
      </c>
      <c r="AD167" s="263"/>
      <c r="AE167" s="263"/>
    </row>
    <row r="168" spans="1:31" s="88" customFormat="1">
      <c r="A168" s="2622"/>
      <c r="B168" s="2577"/>
      <c r="C168" s="2577"/>
      <c r="D168" s="2577"/>
      <c r="E168" s="268" t="s">
        <v>978</v>
      </c>
      <c r="F168" s="269"/>
      <c r="G168" s="2625"/>
      <c r="H168" s="2616"/>
      <c r="I168" s="2619"/>
      <c r="J168" s="2568"/>
      <c r="K168" s="2571"/>
      <c r="L168" s="2616"/>
      <c r="M168" s="2619"/>
      <c r="N168" s="2568"/>
      <c r="O168" s="2571"/>
      <c r="P168" s="2562"/>
      <c r="Q168" s="2559"/>
      <c r="R168" s="2559"/>
      <c r="S168" s="2559"/>
      <c r="T168" s="2559"/>
      <c r="U168" s="2559"/>
      <c r="V168" s="2559"/>
      <c r="W168" s="2559"/>
      <c r="X168" s="2559"/>
      <c r="Y168" s="2565"/>
      <c r="Z168" s="2616"/>
      <c r="AA168" s="344" t="s">
        <v>980</v>
      </c>
      <c r="AC168" s="2556"/>
      <c r="AD168" s="263"/>
      <c r="AE168" s="263"/>
    </row>
    <row r="169" spans="1:31" s="88" customFormat="1">
      <c r="A169" s="2623"/>
      <c r="B169" s="2578"/>
      <c r="C169" s="2578"/>
      <c r="D169" s="2578"/>
      <c r="E169" s="340" t="s">
        <v>994</v>
      </c>
      <c r="F169" s="339"/>
      <c r="G169" s="2626"/>
      <c r="H169" s="2617"/>
      <c r="I169" s="2620"/>
      <c r="J169" s="2569"/>
      <c r="K169" s="2572"/>
      <c r="L169" s="2617"/>
      <c r="M169" s="2620"/>
      <c r="N169" s="2569"/>
      <c r="O169" s="2572"/>
      <c r="P169" s="2563"/>
      <c r="Q169" s="2560"/>
      <c r="R169" s="2560"/>
      <c r="S169" s="2560"/>
      <c r="T169" s="2560"/>
      <c r="U169" s="2560"/>
      <c r="V169" s="2560"/>
      <c r="W169" s="2560"/>
      <c r="X169" s="2560"/>
      <c r="Y169" s="2566"/>
      <c r="Z169" s="2617"/>
      <c r="AA169" s="270" t="s">
        <v>995</v>
      </c>
      <c r="AC169" s="2557"/>
      <c r="AD169" s="263"/>
      <c r="AE169" s="263"/>
    </row>
    <row r="170" spans="1:31" s="88" customFormat="1">
      <c r="A170" s="2621">
        <v>56</v>
      </c>
      <c r="B170" s="2576"/>
      <c r="C170" s="2576"/>
      <c r="D170" s="2576"/>
      <c r="E170" s="265" t="s">
        <v>696</v>
      </c>
      <c r="F170" s="266"/>
      <c r="G170" s="2624"/>
      <c r="H170" s="2615"/>
      <c r="I170" s="2618"/>
      <c r="J170" s="2567"/>
      <c r="K170" s="2570" t="s">
        <v>337</v>
      </c>
      <c r="L170" s="2615"/>
      <c r="M170" s="2618"/>
      <c r="N170" s="2567"/>
      <c r="O170" s="2570" t="s">
        <v>337</v>
      </c>
      <c r="P170" s="2561"/>
      <c r="Q170" s="2558"/>
      <c r="R170" s="2558"/>
      <c r="S170" s="2558"/>
      <c r="T170" s="2558"/>
      <c r="U170" s="2558"/>
      <c r="V170" s="2558"/>
      <c r="W170" s="2558"/>
      <c r="X170" s="2558"/>
      <c r="Y170" s="2564"/>
      <c r="Z170" s="2615" t="s">
        <v>1016</v>
      </c>
      <c r="AA170" s="267" t="s">
        <v>697</v>
      </c>
      <c r="AC170" s="2555" t="str">
        <f t="shared" ref="AC170" si="53">IF(ISERROR(VLOOKUP(C170,$AD$6:$AE$27,2,0))=TRUE,"",VLOOKUP(C170,$AD$6:$AE$27,2,0))</f>
        <v/>
      </c>
      <c r="AD170" s="263"/>
      <c r="AE170" s="263"/>
    </row>
    <row r="171" spans="1:31" s="88" customFormat="1">
      <c r="A171" s="2622"/>
      <c r="B171" s="2577"/>
      <c r="C171" s="2577"/>
      <c r="D171" s="2577"/>
      <c r="E171" s="268" t="s">
        <v>978</v>
      </c>
      <c r="F171" s="269"/>
      <c r="G171" s="2625"/>
      <c r="H171" s="2616"/>
      <c r="I171" s="2619"/>
      <c r="J171" s="2568"/>
      <c r="K171" s="2571"/>
      <c r="L171" s="2616"/>
      <c r="M171" s="2619"/>
      <c r="N171" s="2568"/>
      <c r="O171" s="2571"/>
      <c r="P171" s="2562"/>
      <c r="Q171" s="2559"/>
      <c r="R171" s="2559"/>
      <c r="S171" s="2559"/>
      <c r="T171" s="2559"/>
      <c r="U171" s="2559"/>
      <c r="V171" s="2559"/>
      <c r="W171" s="2559"/>
      <c r="X171" s="2559"/>
      <c r="Y171" s="2565"/>
      <c r="Z171" s="2616"/>
      <c r="AA171" s="344" t="s">
        <v>980</v>
      </c>
      <c r="AC171" s="2556"/>
      <c r="AD171" s="263"/>
      <c r="AE171" s="263"/>
    </row>
    <row r="172" spans="1:31" s="88" customFormat="1">
      <c r="A172" s="2623"/>
      <c r="B172" s="2578"/>
      <c r="C172" s="2578"/>
      <c r="D172" s="2578"/>
      <c r="E172" s="340" t="s">
        <v>994</v>
      </c>
      <c r="F172" s="339"/>
      <c r="G172" s="2626"/>
      <c r="H172" s="2617"/>
      <c r="I172" s="2620"/>
      <c r="J172" s="2569"/>
      <c r="K172" s="2572"/>
      <c r="L172" s="2617"/>
      <c r="M172" s="2620"/>
      <c r="N172" s="2569"/>
      <c r="O172" s="2572"/>
      <c r="P172" s="2563"/>
      <c r="Q172" s="2560"/>
      <c r="R172" s="2560"/>
      <c r="S172" s="2560"/>
      <c r="T172" s="2560"/>
      <c r="U172" s="2560"/>
      <c r="V172" s="2560"/>
      <c r="W172" s="2560"/>
      <c r="X172" s="2560"/>
      <c r="Y172" s="2566"/>
      <c r="Z172" s="2617"/>
      <c r="AA172" s="270" t="s">
        <v>995</v>
      </c>
      <c r="AC172" s="2557"/>
      <c r="AD172" s="263"/>
      <c r="AE172" s="263"/>
    </row>
    <row r="173" spans="1:31" s="88" customFormat="1">
      <c r="A173" s="2621">
        <v>57</v>
      </c>
      <c r="B173" s="2576"/>
      <c r="C173" s="2576"/>
      <c r="D173" s="2576"/>
      <c r="E173" s="265" t="s">
        <v>696</v>
      </c>
      <c r="F173" s="266"/>
      <c r="G173" s="2624"/>
      <c r="H173" s="2615"/>
      <c r="I173" s="2618"/>
      <c r="J173" s="2567"/>
      <c r="K173" s="2570" t="s">
        <v>337</v>
      </c>
      <c r="L173" s="2615"/>
      <c r="M173" s="2618"/>
      <c r="N173" s="2567"/>
      <c r="O173" s="2570" t="s">
        <v>337</v>
      </c>
      <c r="P173" s="2561"/>
      <c r="Q173" s="2558"/>
      <c r="R173" s="2558"/>
      <c r="S173" s="2558"/>
      <c r="T173" s="2558"/>
      <c r="U173" s="2558"/>
      <c r="V173" s="2558"/>
      <c r="W173" s="2558"/>
      <c r="X173" s="2558"/>
      <c r="Y173" s="2564"/>
      <c r="Z173" s="2615" t="s">
        <v>1016</v>
      </c>
      <c r="AA173" s="267" t="s">
        <v>697</v>
      </c>
      <c r="AC173" s="2555" t="str">
        <f t="shared" ref="AC173" si="54">IF(ISERROR(VLOOKUP(C173,$AD$6:$AE$27,2,0))=TRUE,"",VLOOKUP(C173,$AD$6:$AE$27,2,0))</f>
        <v/>
      </c>
      <c r="AD173" s="263"/>
      <c r="AE173" s="263"/>
    </row>
    <row r="174" spans="1:31" s="88" customFormat="1">
      <c r="A174" s="2622"/>
      <c r="B174" s="2577"/>
      <c r="C174" s="2577"/>
      <c r="D174" s="2577"/>
      <c r="E174" s="268" t="s">
        <v>978</v>
      </c>
      <c r="F174" s="269"/>
      <c r="G174" s="2625"/>
      <c r="H174" s="2616"/>
      <c r="I174" s="2619"/>
      <c r="J174" s="2568"/>
      <c r="K174" s="2571"/>
      <c r="L174" s="2616"/>
      <c r="M174" s="2619"/>
      <c r="N174" s="2568"/>
      <c r="O174" s="2571"/>
      <c r="P174" s="2562"/>
      <c r="Q174" s="2559"/>
      <c r="R174" s="2559"/>
      <c r="S174" s="2559"/>
      <c r="T174" s="2559"/>
      <c r="U174" s="2559"/>
      <c r="V174" s="2559"/>
      <c r="W174" s="2559"/>
      <c r="X174" s="2559"/>
      <c r="Y174" s="2565"/>
      <c r="Z174" s="2616"/>
      <c r="AA174" s="344" t="s">
        <v>980</v>
      </c>
      <c r="AC174" s="2556"/>
      <c r="AD174" s="263"/>
      <c r="AE174" s="263"/>
    </row>
    <row r="175" spans="1:31" s="88" customFormat="1">
      <c r="A175" s="2623"/>
      <c r="B175" s="2578"/>
      <c r="C175" s="2578"/>
      <c r="D175" s="2578"/>
      <c r="E175" s="340" t="s">
        <v>994</v>
      </c>
      <c r="F175" s="339"/>
      <c r="G175" s="2626"/>
      <c r="H175" s="2617"/>
      <c r="I175" s="2620"/>
      <c r="J175" s="2569"/>
      <c r="K175" s="2572"/>
      <c r="L175" s="2617"/>
      <c r="M175" s="2620"/>
      <c r="N175" s="2569"/>
      <c r="O175" s="2572"/>
      <c r="P175" s="2563"/>
      <c r="Q175" s="2560"/>
      <c r="R175" s="2560"/>
      <c r="S175" s="2560"/>
      <c r="T175" s="2560"/>
      <c r="U175" s="2560"/>
      <c r="V175" s="2560"/>
      <c r="W175" s="2560"/>
      <c r="X175" s="2560"/>
      <c r="Y175" s="2566"/>
      <c r="Z175" s="2617"/>
      <c r="AA175" s="270" t="s">
        <v>995</v>
      </c>
      <c r="AC175" s="2557"/>
      <c r="AD175" s="263"/>
      <c r="AE175" s="263"/>
    </row>
    <row r="176" spans="1:31" s="88" customFormat="1">
      <c r="A176" s="2621">
        <v>58</v>
      </c>
      <c r="B176" s="2576"/>
      <c r="C176" s="2576"/>
      <c r="D176" s="2576"/>
      <c r="E176" s="265" t="s">
        <v>696</v>
      </c>
      <c r="F176" s="266"/>
      <c r="G176" s="2624"/>
      <c r="H176" s="2615"/>
      <c r="I176" s="2618"/>
      <c r="J176" s="2567"/>
      <c r="K176" s="2570" t="s">
        <v>337</v>
      </c>
      <c r="L176" s="2615"/>
      <c r="M176" s="2618"/>
      <c r="N176" s="2567"/>
      <c r="O176" s="2570" t="s">
        <v>337</v>
      </c>
      <c r="P176" s="2561"/>
      <c r="Q176" s="2558"/>
      <c r="R176" s="2558"/>
      <c r="S176" s="2558"/>
      <c r="T176" s="2558"/>
      <c r="U176" s="2558"/>
      <c r="V176" s="2558"/>
      <c r="W176" s="2558"/>
      <c r="X176" s="2558"/>
      <c r="Y176" s="2564"/>
      <c r="Z176" s="2615" t="s">
        <v>1016</v>
      </c>
      <c r="AA176" s="267" t="s">
        <v>697</v>
      </c>
      <c r="AC176" s="2555" t="str">
        <f t="shared" ref="AC176" si="55">IF(ISERROR(VLOOKUP(C176,$AD$6:$AE$27,2,0))=TRUE,"",VLOOKUP(C176,$AD$6:$AE$27,2,0))</f>
        <v/>
      </c>
      <c r="AD176" s="263"/>
      <c r="AE176" s="263"/>
    </row>
    <row r="177" spans="1:31" s="88" customFormat="1">
      <c r="A177" s="2622"/>
      <c r="B177" s="2577"/>
      <c r="C177" s="2577"/>
      <c r="D177" s="2577"/>
      <c r="E177" s="268" t="s">
        <v>978</v>
      </c>
      <c r="F177" s="269"/>
      <c r="G177" s="2625"/>
      <c r="H177" s="2616"/>
      <c r="I177" s="2619"/>
      <c r="J177" s="2568"/>
      <c r="K177" s="2571"/>
      <c r="L177" s="2616"/>
      <c r="M177" s="2619"/>
      <c r="N177" s="2568"/>
      <c r="O177" s="2571"/>
      <c r="P177" s="2562"/>
      <c r="Q177" s="2559"/>
      <c r="R177" s="2559"/>
      <c r="S177" s="2559"/>
      <c r="T177" s="2559"/>
      <c r="U177" s="2559"/>
      <c r="V177" s="2559"/>
      <c r="W177" s="2559"/>
      <c r="X177" s="2559"/>
      <c r="Y177" s="2565"/>
      <c r="Z177" s="2616"/>
      <c r="AA177" s="344" t="s">
        <v>980</v>
      </c>
      <c r="AC177" s="2556"/>
      <c r="AD177" s="263"/>
      <c r="AE177" s="263"/>
    </row>
    <row r="178" spans="1:31" s="88" customFormat="1">
      <c r="A178" s="2623"/>
      <c r="B178" s="2578"/>
      <c r="C178" s="2578"/>
      <c r="D178" s="2578"/>
      <c r="E178" s="340" t="s">
        <v>994</v>
      </c>
      <c r="F178" s="339"/>
      <c r="G178" s="2626"/>
      <c r="H178" s="2617"/>
      <c r="I178" s="2620"/>
      <c r="J178" s="2569"/>
      <c r="K178" s="2572"/>
      <c r="L178" s="2617"/>
      <c r="M178" s="2620"/>
      <c r="N178" s="2569"/>
      <c r="O178" s="2572"/>
      <c r="P178" s="2563"/>
      <c r="Q178" s="2560"/>
      <c r="R178" s="2560"/>
      <c r="S178" s="2560"/>
      <c r="T178" s="2560"/>
      <c r="U178" s="2560"/>
      <c r="V178" s="2560"/>
      <c r="W178" s="2560"/>
      <c r="X178" s="2560"/>
      <c r="Y178" s="2566"/>
      <c r="Z178" s="2617"/>
      <c r="AA178" s="270" t="s">
        <v>995</v>
      </c>
      <c r="AC178" s="2557"/>
      <c r="AD178" s="263"/>
      <c r="AE178" s="263"/>
    </row>
    <row r="179" spans="1:31" s="88" customFormat="1">
      <c r="A179" s="2621">
        <v>59</v>
      </c>
      <c r="B179" s="2576"/>
      <c r="C179" s="2576"/>
      <c r="D179" s="2576"/>
      <c r="E179" s="265" t="s">
        <v>696</v>
      </c>
      <c r="F179" s="266"/>
      <c r="G179" s="2624"/>
      <c r="H179" s="2615"/>
      <c r="I179" s="2618"/>
      <c r="J179" s="2567"/>
      <c r="K179" s="2570" t="s">
        <v>337</v>
      </c>
      <c r="L179" s="2615"/>
      <c r="M179" s="2618"/>
      <c r="N179" s="2567"/>
      <c r="O179" s="2570" t="s">
        <v>337</v>
      </c>
      <c r="P179" s="2561"/>
      <c r="Q179" s="2558"/>
      <c r="R179" s="2558"/>
      <c r="S179" s="2558"/>
      <c r="T179" s="2558"/>
      <c r="U179" s="2558"/>
      <c r="V179" s="2558"/>
      <c r="W179" s="2558"/>
      <c r="X179" s="2558"/>
      <c r="Y179" s="2564"/>
      <c r="Z179" s="2615" t="s">
        <v>1016</v>
      </c>
      <c r="AA179" s="267" t="s">
        <v>697</v>
      </c>
      <c r="AC179" s="2555" t="str">
        <f t="shared" ref="AC179" si="56">IF(ISERROR(VLOOKUP(C179,$AD$6:$AE$27,2,0))=TRUE,"",VLOOKUP(C179,$AD$6:$AE$27,2,0))</f>
        <v/>
      </c>
      <c r="AD179" s="263"/>
      <c r="AE179" s="263"/>
    </row>
    <row r="180" spans="1:31" s="88" customFormat="1">
      <c r="A180" s="2622"/>
      <c r="B180" s="2577"/>
      <c r="C180" s="2577"/>
      <c r="D180" s="2577"/>
      <c r="E180" s="268" t="s">
        <v>978</v>
      </c>
      <c r="F180" s="269"/>
      <c r="G180" s="2625"/>
      <c r="H180" s="2616"/>
      <c r="I180" s="2619"/>
      <c r="J180" s="2568"/>
      <c r="K180" s="2571"/>
      <c r="L180" s="2616"/>
      <c r="M180" s="2619"/>
      <c r="N180" s="2568"/>
      <c r="O180" s="2571"/>
      <c r="P180" s="2562"/>
      <c r="Q180" s="2559"/>
      <c r="R180" s="2559"/>
      <c r="S180" s="2559"/>
      <c r="T180" s="2559"/>
      <c r="U180" s="2559"/>
      <c r="V180" s="2559"/>
      <c r="W180" s="2559"/>
      <c r="X180" s="2559"/>
      <c r="Y180" s="2565"/>
      <c r="Z180" s="2616"/>
      <c r="AA180" s="344" t="s">
        <v>980</v>
      </c>
      <c r="AC180" s="2556"/>
      <c r="AD180" s="263"/>
      <c r="AE180" s="263"/>
    </row>
    <row r="181" spans="1:31" s="88" customFormat="1">
      <c r="A181" s="2623"/>
      <c r="B181" s="2578"/>
      <c r="C181" s="2578"/>
      <c r="D181" s="2578"/>
      <c r="E181" s="340" t="s">
        <v>994</v>
      </c>
      <c r="F181" s="339"/>
      <c r="G181" s="2626"/>
      <c r="H181" s="2617"/>
      <c r="I181" s="2620"/>
      <c r="J181" s="2569"/>
      <c r="K181" s="2572"/>
      <c r="L181" s="2617"/>
      <c r="M181" s="2620"/>
      <c r="N181" s="2569"/>
      <c r="O181" s="2572"/>
      <c r="P181" s="2563"/>
      <c r="Q181" s="2560"/>
      <c r="R181" s="2560"/>
      <c r="S181" s="2560"/>
      <c r="T181" s="2560"/>
      <c r="U181" s="2560"/>
      <c r="V181" s="2560"/>
      <c r="W181" s="2560"/>
      <c r="X181" s="2560"/>
      <c r="Y181" s="2566"/>
      <c r="Z181" s="2617"/>
      <c r="AA181" s="270" t="s">
        <v>995</v>
      </c>
      <c r="AC181" s="2557"/>
      <c r="AD181" s="263"/>
      <c r="AE181" s="263"/>
    </row>
    <row r="182" spans="1:31" s="88" customFormat="1">
      <c r="A182" s="2621">
        <v>60</v>
      </c>
      <c r="B182" s="2576"/>
      <c r="C182" s="2576"/>
      <c r="D182" s="2576"/>
      <c r="E182" s="265" t="s">
        <v>696</v>
      </c>
      <c r="F182" s="266"/>
      <c r="G182" s="2624"/>
      <c r="H182" s="2615"/>
      <c r="I182" s="2618"/>
      <c r="J182" s="2567"/>
      <c r="K182" s="2570" t="s">
        <v>337</v>
      </c>
      <c r="L182" s="2615"/>
      <c r="M182" s="2618"/>
      <c r="N182" s="2567"/>
      <c r="O182" s="2570" t="s">
        <v>337</v>
      </c>
      <c r="P182" s="2561"/>
      <c r="Q182" s="2558"/>
      <c r="R182" s="2558"/>
      <c r="S182" s="2558"/>
      <c r="T182" s="2558"/>
      <c r="U182" s="2558"/>
      <c r="V182" s="2558"/>
      <c r="W182" s="2558"/>
      <c r="X182" s="2558"/>
      <c r="Y182" s="2564"/>
      <c r="Z182" s="2615" t="s">
        <v>1016</v>
      </c>
      <c r="AA182" s="267" t="s">
        <v>697</v>
      </c>
      <c r="AC182" s="2555" t="str">
        <f t="shared" ref="AC182" si="57">IF(ISERROR(VLOOKUP(C182,$AD$6:$AE$27,2,0))=TRUE,"",VLOOKUP(C182,$AD$6:$AE$27,2,0))</f>
        <v/>
      </c>
      <c r="AD182" s="263"/>
      <c r="AE182" s="263"/>
    </row>
    <row r="183" spans="1:31" s="88" customFormat="1">
      <c r="A183" s="2622"/>
      <c r="B183" s="2577"/>
      <c r="C183" s="2577"/>
      <c r="D183" s="2577"/>
      <c r="E183" s="268" t="s">
        <v>978</v>
      </c>
      <c r="F183" s="269"/>
      <c r="G183" s="2625"/>
      <c r="H183" s="2616"/>
      <c r="I183" s="2619"/>
      <c r="J183" s="2568"/>
      <c r="K183" s="2571"/>
      <c r="L183" s="2616"/>
      <c r="M183" s="2619"/>
      <c r="N183" s="2568"/>
      <c r="O183" s="2571"/>
      <c r="P183" s="2562"/>
      <c r="Q183" s="2559"/>
      <c r="R183" s="2559"/>
      <c r="S183" s="2559"/>
      <c r="T183" s="2559"/>
      <c r="U183" s="2559"/>
      <c r="V183" s="2559"/>
      <c r="W183" s="2559"/>
      <c r="X183" s="2559"/>
      <c r="Y183" s="2565"/>
      <c r="Z183" s="2616"/>
      <c r="AA183" s="344" t="s">
        <v>980</v>
      </c>
      <c r="AC183" s="2556"/>
      <c r="AD183" s="263"/>
      <c r="AE183" s="263"/>
    </row>
    <row r="184" spans="1:31" s="88" customFormat="1">
      <c r="A184" s="2623"/>
      <c r="B184" s="2578"/>
      <c r="C184" s="2578"/>
      <c r="D184" s="2578"/>
      <c r="E184" s="340" t="s">
        <v>994</v>
      </c>
      <c r="F184" s="339"/>
      <c r="G184" s="2626"/>
      <c r="H184" s="2617"/>
      <c r="I184" s="2620"/>
      <c r="J184" s="2569"/>
      <c r="K184" s="2572"/>
      <c r="L184" s="2617"/>
      <c r="M184" s="2620"/>
      <c r="N184" s="2569"/>
      <c r="O184" s="2572"/>
      <c r="P184" s="2563"/>
      <c r="Q184" s="2560"/>
      <c r="R184" s="2560"/>
      <c r="S184" s="2560"/>
      <c r="T184" s="2560"/>
      <c r="U184" s="2560"/>
      <c r="V184" s="2560"/>
      <c r="W184" s="2560"/>
      <c r="X184" s="2560"/>
      <c r="Y184" s="2566"/>
      <c r="Z184" s="2617"/>
      <c r="AA184" s="270" t="s">
        <v>995</v>
      </c>
      <c r="AC184" s="2557"/>
      <c r="AD184" s="263"/>
      <c r="AE184" s="263"/>
    </row>
  </sheetData>
  <sheetProtection sheet="1" objects="1" scenarios="1"/>
  <mergeCells count="1519">
    <mergeCell ref="G5:G7"/>
    <mergeCell ref="H5:H7"/>
    <mergeCell ref="H3:K3"/>
    <mergeCell ref="L3:O3"/>
    <mergeCell ref="P3:Y3"/>
    <mergeCell ref="Z3:AA3"/>
    <mergeCell ref="J4:K4"/>
    <mergeCell ref="N4:O4"/>
    <mergeCell ref="A3:A4"/>
    <mergeCell ref="B3:B4"/>
    <mergeCell ref="C3:C4"/>
    <mergeCell ref="D3:D4"/>
    <mergeCell ref="E3:F3"/>
    <mergeCell ref="G3:G4"/>
    <mergeCell ref="A1:F1"/>
    <mergeCell ref="G1:I1"/>
    <mergeCell ref="P1:X1"/>
    <mergeCell ref="Z1:AA1"/>
    <mergeCell ref="A2:N2"/>
    <mergeCell ref="P2:Q2"/>
    <mergeCell ref="U2:V2"/>
    <mergeCell ref="AC5:AC7"/>
    <mergeCell ref="A8:A10"/>
    <mergeCell ref="B8:B10"/>
    <mergeCell ref="C8:C10"/>
    <mergeCell ref="D8:D10"/>
    <mergeCell ref="G8:G10"/>
    <mergeCell ref="H8:H10"/>
    <mergeCell ref="I8:I10"/>
    <mergeCell ref="J8:J10"/>
    <mergeCell ref="K8:K10"/>
    <mergeCell ref="U5:U7"/>
    <mergeCell ref="V5:V7"/>
    <mergeCell ref="W5:W7"/>
    <mergeCell ref="X5:X7"/>
    <mergeCell ref="Y5:Y7"/>
    <mergeCell ref="Z5:Z7"/>
    <mergeCell ref="O5:O7"/>
    <mergeCell ref="P5:P7"/>
    <mergeCell ref="Q5:Q7"/>
    <mergeCell ref="R5:R7"/>
    <mergeCell ref="S5:S7"/>
    <mergeCell ref="T5:T7"/>
    <mergeCell ref="I5:I7"/>
    <mergeCell ref="J5:J7"/>
    <mergeCell ref="K5:K7"/>
    <mergeCell ref="L5:L7"/>
    <mergeCell ref="M5:M7"/>
    <mergeCell ref="N5:N7"/>
    <mergeCell ref="A5:A7"/>
    <mergeCell ref="B5:B7"/>
    <mergeCell ref="C5:C7"/>
    <mergeCell ref="D5:D7"/>
    <mergeCell ref="X8:X10"/>
    <mergeCell ref="Y8:Y10"/>
    <mergeCell ref="Z8:Z10"/>
    <mergeCell ref="AC8:AC10"/>
    <mergeCell ref="A11:A13"/>
    <mergeCell ref="B11:B13"/>
    <mergeCell ref="C11:C13"/>
    <mergeCell ref="D11:D13"/>
    <mergeCell ref="G11:G13"/>
    <mergeCell ref="H11:H13"/>
    <mergeCell ref="R8:R10"/>
    <mergeCell ref="S8:S10"/>
    <mergeCell ref="T8:T10"/>
    <mergeCell ref="U8:U10"/>
    <mergeCell ref="V8:V10"/>
    <mergeCell ref="W8:W10"/>
    <mergeCell ref="L8:L10"/>
    <mergeCell ref="M8:M10"/>
    <mergeCell ref="N8:N10"/>
    <mergeCell ref="O8:O10"/>
    <mergeCell ref="P8:P10"/>
    <mergeCell ref="Q8:Q10"/>
    <mergeCell ref="AC11:AC13"/>
    <mergeCell ref="U11:U13"/>
    <mergeCell ref="V11:V13"/>
    <mergeCell ref="W11:W13"/>
    <mergeCell ref="X11:X13"/>
    <mergeCell ref="Y11:Y13"/>
    <mergeCell ref="Z11:Z13"/>
    <mergeCell ref="O11:O13"/>
    <mergeCell ref="P11:P13"/>
    <mergeCell ref="Q11:Q13"/>
    <mergeCell ref="R11:R13"/>
    <mergeCell ref="S11:S13"/>
    <mergeCell ref="T11:T13"/>
    <mergeCell ref="I11:I13"/>
    <mergeCell ref="J11:J13"/>
    <mergeCell ref="K11:K13"/>
    <mergeCell ref="L11:L13"/>
    <mergeCell ref="M11:M13"/>
    <mergeCell ref="N11:N13"/>
    <mergeCell ref="AC14:AC16"/>
    <mergeCell ref="A17:A19"/>
    <mergeCell ref="B17:B19"/>
    <mergeCell ref="C17:C19"/>
    <mergeCell ref="D17:D19"/>
    <mergeCell ref="G17:G19"/>
    <mergeCell ref="H17:H19"/>
    <mergeCell ref="R14:R16"/>
    <mergeCell ref="S14:S16"/>
    <mergeCell ref="T14:T16"/>
    <mergeCell ref="U14:U16"/>
    <mergeCell ref="V14:V16"/>
    <mergeCell ref="W14:W16"/>
    <mergeCell ref="L14:L16"/>
    <mergeCell ref="M14:M16"/>
    <mergeCell ref="N14:N16"/>
    <mergeCell ref="O14:O16"/>
    <mergeCell ref="P14:P16"/>
    <mergeCell ref="Q14:Q16"/>
    <mergeCell ref="AC17:AC19"/>
    <mergeCell ref="A14:A16"/>
    <mergeCell ref="B14:B16"/>
    <mergeCell ref="C14:C16"/>
    <mergeCell ref="D14:D16"/>
    <mergeCell ref="G14:G16"/>
    <mergeCell ref="H14:H16"/>
    <mergeCell ref="I14:I16"/>
    <mergeCell ref="J14:J16"/>
    <mergeCell ref="K14:K16"/>
    <mergeCell ref="X14:X16"/>
    <mergeCell ref="Y14:Y16"/>
    <mergeCell ref="Z14:Z16"/>
    <mergeCell ref="U17:U19"/>
    <mergeCell ref="V17:V19"/>
    <mergeCell ref="W17:W19"/>
    <mergeCell ref="X17:X19"/>
    <mergeCell ref="Y17:Y19"/>
    <mergeCell ref="Z17:Z19"/>
    <mergeCell ref="O17:O19"/>
    <mergeCell ref="P17:P19"/>
    <mergeCell ref="Q17:Q19"/>
    <mergeCell ref="R17:R19"/>
    <mergeCell ref="S17:S19"/>
    <mergeCell ref="T17:T19"/>
    <mergeCell ref="I17:I19"/>
    <mergeCell ref="J17:J19"/>
    <mergeCell ref="K17:K19"/>
    <mergeCell ref="L17:L19"/>
    <mergeCell ref="M17:M19"/>
    <mergeCell ref="N17:N19"/>
    <mergeCell ref="AC20:AC22"/>
    <mergeCell ref="A23:A25"/>
    <mergeCell ref="B23:B25"/>
    <mergeCell ref="C23:C25"/>
    <mergeCell ref="D23:D25"/>
    <mergeCell ref="G23:G25"/>
    <mergeCell ref="H23:H25"/>
    <mergeCell ref="R20:R22"/>
    <mergeCell ref="S20:S22"/>
    <mergeCell ref="T20:T22"/>
    <mergeCell ref="U20:U22"/>
    <mergeCell ref="V20:V22"/>
    <mergeCell ref="W20:W22"/>
    <mergeCell ref="L20:L22"/>
    <mergeCell ref="M20:M22"/>
    <mergeCell ref="N20:N22"/>
    <mergeCell ref="O20:O22"/>
    <mergeCell ref="P20:P22"/>
    <mergeCell ref="Q20:Q22"/>
    <mergeCell ref="AC23:AC25"/>
    <mergeCell ref="A20:A22"/>
    <mergeCell ref="B20:B22"/>
    <mergeCell ref="C20:C22"/>
    <mergeCell ref="D20:D22"/>
    <mergeCell ref="G20:G22"/>
    <mergeCell ref="H20:H22"/>
    <mergeCell ref="I20:I22"/>
    <mergeCell ref="J20:J22"/>
    <mergeCell ref="K20:K22"/>
    <mergeCell ref="X20:X22"/>
    <mergeCell ref="Y20:Y22"/>
    <mergeCell ref="Z20:Z22"/>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AC26:AC28"/>
    <mergeCell ref="A29:A31"/>
    <mergeCell ref="B29:B31"/>
    <mergeCell ref="C29:C31"/>
    <mergeCell ref="D29:D31"/>
    <mergeCell ref="G29:G31"/>
    <mergeCell ref="H29:H31"/>
    <mergeCell ref="R26:R28"/>
    <mergeCell ref="S26:S28"/>
    <mergeCell ref="T26:T28"/>
    <mergeCell ref="U26:U28"/>
    <mergeCell ref="V26:V28"/>
    <mergeCell ref="W26:W28"/>
    <mergeCell ref="L26:L28"/>
    <mergeCell ref="M26:M28"/>
    <mergeCell ref="N26:N28"/>
    <mergeCell ref="O26:O28"/>
    <mergeCell ref="P26:P28"/>
    <mergeCell ref="Q26:Q28"/>
    <mergeCell ref="AC29:AC31"/>
    <mergeCell ref="A26:A28"/>
    <mergeCell ref="B26:B28"/>
    <mergeCell ref="C26:C28"/>
    <mergeCell ref="D26:D28"/>
    <mergeCell ref="G26:G28"/>
    <mergeCell ref="H26:H28"/>
    <mergeCell ref="I26:I28"/>
    <mergeCell ref="J26:J28"/>
    <mergeCell ref="K26:K28"/>
    <mergeCell ref="X26:X28"/>
    <mergeCell ref="Y26:Y28"/>
    <mergeCell ref="Z26:Z28"/>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M29:M31"/>
    <mergeCell ref="N29:N31"/>
    <mergeCell ref="AC32:AC34"/>
    <mergeCell ref="A35:A37"/>
    <mergeCell ref="B35:B37"/>
    <mergeCell ref="C35:C37"/>
    <mergeCell ref="D35:D37"/>
    <mergeCell ref="G35:G37"/>
    <mergeCell ref="H35:H37"/>
    <mergeCell ref="R32:R34"/>
    <mergeCell ref="S32:S34"/>
    <mergeCell ref="T32:T34"/>
    <mergeCell ref="U32:U34"/>
    <mergeCell ref="V32:V34"/>
    <mergeCell ref="W32:W34"/>
    <mergeCell ref="L32:L34"/>
    <mergeCell ref="M32:M34"/>
    <mergeCell ref="N32:N34"/>
    <mergeCell ref="O32:O34"/>
    <mergeCell ref="P32:P34"/>
    <mergeCell ref="Q32:Q34"/>
    <mergeCell ref="AC35:AC37"/>
    <mergeCell ref="A32:A34"/>
    <mergeCell ref="B32:B34"/>
    <mergeCell ref="C32:C34"/>
    <mergeCell ref="D32:D34"/>
    <mergeCell ref="G32:G34"/>
    <mergeCell ref="H32:H34"/>
    <mergeCell ref="I32:I34"/>
    <mergeCell ref="J32:J34"/>
    <mergeCell ref="K32:K34"/>
    <mergeCell ref="X32:X34"/>
    <mergeCell ref="Y32:Y34"/>
    <mergeCell ref="Z32:Z34"/>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AC38:AC40"/>
    <mergeCell ref="A41:A43"/>
    <mergeCell ref="B41:B43"/>
    <mergeCell ref="C41:C43"/>
    <mergeCell ref="D41:D43"/>
    <mergeCell ref="G41:G43"/>
    <mergeCell ref="H41:H43"/>
    <mergeCell ref="R38:R40"/>
    <mergeCell ref="S38:S40"/>
    <mergeCell ref="T38:T40"/>
    <mergeCell ref="U38:U40"/>
    <mergeCell ref="V38:V40"/>
    <mergeCell ref="W38:W40"/>
    <mergeCell ref="L38:L40"/>
    <mergeCell ref="M38:M40"/>
    <mergeCell ref="N38:N40"/>
    <mergeCell ref="O38:O40"/>
    <mergeCell ref="P38:P40"/>
    <mergeCell ref="Q38:Q40"/>
    <mergeCell ref="AC41:AC43"/>
    <mergeCell ref="A38:A40"/>
    <mergeCell ref="B38:B40"/>
    <mergeCell ref="C38:C40"/>
    <mergeCell ref="D38:D40"/>
    <mergeCell ref="G38:G40"/>
    <mergeCell ref="H38:H40"/>
    <mergeCell ref="I38:I40"/>
    <mergeCell ref="J38:J40"/>
    <mergeCell ref="K38:K40"/>
    <mergeCell ref="X38:X40"/>
    <mergeCell ref="Y38:Y40"/>
    <mergeCell ref="Z38:Z40"/>
    <mergeCell ref="U41:U43"/>
    <mergeCell ref="V41:V43"/>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AC44:AC46"/>
    <mergeCell ref="A47:A49"/>
    <mergeCell ref="B47:B49"/>
    <mergeCell ref="C47:C49"/>
    <mergeCell ref="D47:D49"/>
    <mergeCell ref="G47:G49"/>
    <mergeCell ref="H47:H49"/>
    <mergeCell ref="R44:R46"/>
    <mergeCell ref="S44:S46"/>
    <mergeCell ref="T44:T46"/>
    <mergeCell ref="U44:U46"/>
    <mergeCell ref="V44:V46"/>
    <mergeCell ref="W44:W46"/>
    <mergeCell ref="L44:L46"/>
    <mergeCell ref="M44:M46"/>
    <mergeCell ref="N44:N46"/>
    <mergeCell ref="O44:O46"/>
    <mergeCell ref="P44:P46"/>
    <mergeCell ref="Q44:Q46"/>
    <mergeCell ref="AC47:AC49"/>
    <mergeCell ref="A44:A46"/>
    <mergeCell ref="B44:B46"/>
    <mergeCell ref="C44:C46"/>
    <mergeCell ref="D44:D46"/>
    <mergeCell ref="G44:G46"/>
    <mergeCell ref="H44:H46"/>
    <mergeCell ref="I44:I46"/>
    <mergeCell ref="J44:J46"/>
    <mergeCell ref="K44:K46"/>
    <mergeCell ref="X44:X46"/>
    <mergeCell ref="Y44:Y46"/>
    <mergeCell ref="Z44:Z46"/>
    <mergeCell ref="U47:U49"/>
    <mergeCell ref="V47:V49"/>
    <mergeCell ref="W47:W49"/>
    <mergeCell ref="X47:X49"/>
    <mergeCell ref="Y47:Y49"/>
    <mergeCell ref="Z47:Z49"/>
    <mergeCell ref="O47:O49"/>
    <mergeCell ref="P47:P49"/>
    <mergeCell ref="Q47:Q49"/>
    <mergeCell ref="R47:R49"/>
    <mergeCell ref="S47:S49"/>
    <mergeCell ref="T47:T49"/>
    <mergeCell ref="I47:I49"/>
    <mergeCell ref="J47:J49"/>
    <mergeCell ref="K47:K49"/>
    <mergeCell ref="L47:L49"/>
    <mergeCell ref="M47:M49"/>
    <mergeCell ref="N47:N49"/>
    <mergeCell ref="AC50:AC52"/>
    <mergeCell ref="A53:A55"/>
    <mergeCell ref="B53:B55"/>
    <mergeCell ref="C53:C55"/>
    <mergeCell ref="D53:D55"/>
    <mergeCell ref="G53:G55"/>
    <mergeCell ref="H53:H55"/>
    <mergeCell ref="R50:R52"/>
    <mergeCell ref="S50:S52"/>
    <mergeCell ref="T50:T52"/>
    <mergeCell ref="U50:U52"/>
    <mergeCell ref="V50:V52"/>
    <mergeCell ref="W50:W52"/>
    <mergeCell ref="L50:L52"/>
    <mergeCell ref="M50:M52"/>
    <mergeCell ref="N50:N52"/>
    <mergeCell ref="O50:O52"/>
    <mergeCell ref="P50:P52"/>
    <mergeCell ref="Q50:Q52"/>
    <mergeCell ref="AC53:AC55"/>
    <mergeCell ref="A50:A52"/>
    <mergeCell ref="B50:B52"/>
    <mergeCell ref="C50:C52"/>
    <mergeCell ref="D50:D52"/>
    <mergeCell ref="G50:G52"/>
    <mergeCell ref="H50:H52"/>
    <mergeCell ref="I50:I52"/>
    <mergeCell ref="J50:J52"/>
    <mergeCell ref="K50:K52"/>
    <mergeCell ref="X50:X52"/>
    <mergeCell ref="Y50:Y52"/>
    <mergeCell ref="Z50:Z52"/>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53:L55"/>
    <mergeCell ref="M53:M55"/>
    <mergeCell ref="N53:N55"/>
    <mergeCell ref="AC56:AC58"/>
    <mergeCell ref="A59:A61"/>
    <mergeCell ref="B59:B61"/>
    <mergeCell ref="C59:C61"/>
    <mergeCell ref="D59:D61"/>
    <mergeCell ref="G59:G61"/>
    <mergeCell ref="H59:H61"/>
    <mergeCell ref="R56:R58"/>
    <mergeCell ref="S56:S58"/>
    <mergeCell ref="T56:T58"/>
    <mergeCell ref="U56:U58"/>
    <mergeCell ref="V56:V58"/>
    <mergeCell ref="W56:W58"/>
    <mergeCell ref="L56:L58"/>
    <mergeCell ref="M56:M58"/>
    <mergeCell ref="N56:N58"/>
    <mergeCell ref="O56:O58"/>
    <mergeCell ref="P56:P58"/>
    <mergeCell ref="Q56:Q58"/>
    <mergeCell ref="AC59:AC61"/>
    <mergeCell ref="A56:A58"/>
    <mergeCell ref="B56:B58"/>
    <mergeCell ref="C56:C58"/>
    <mergeCell ref="D56:D58"/>
    <mergeCell ref="G56:G58"/>
    <mergeCell ref="H56:H58"/>
    <mergeCell ref="I56:I58"/>
    <mergeCell ref="J56:J58"/>
    <mergeCell ref="K56:K58"/>
    <mergeCell ref="X56:X58"/>
    <mergeCell ref="Y56:Y58"/>
    <mergeCell ref="Z56:Z58"/>
    <mergeCell ref="U59:U61"/>
    <mergeCell ref="V59:V61"/>
    <mergeCell ref="W59:W61"/>
    <mergeCell ref="X59:X61"/>
    <mergeCell ref="Y59:Y61"/>
    <mergeCell ref="Z59:Z61"/>
    <mergeCell ref="O59:O61"/>
    <mergeCell ref="P59:P61"/>
    <mergeCell ref="Q59:Q61"/>
    <mergeCell ref="R59:R61"/>
    <mergeCell ref="S59:S61"/>
    <mergeCell ref="T59:T61"/>
    <mergeCell ref="I59:I61"/>
    <mergeCell ref="J59:J61"/>
    <mergeCell ref="K59:K61"/>
    <mergeCell ref="L59:L61"/>
    <mergeCell ref="M59:M61"/>
    <mergeCell ref="N59:N61"/>
    <mergeCell ref="AC62:AC64"/>
    <mergeCell ref="A65:A67"/>
    <mergeCell ref="B65:B67"/>
    <mergeCell ref="C65:C67"/>
    <mergeCell ref="D65:D67"/>
    <mergeCell ref="G65:G67"/>
    <mergeCell ref="H65:H67"/>
    <mergeCell ref="R62:R64"/>
    <mergeCell ref="S62:S64"/>
    <mergeCell ref="T62:T64"/>
    <mergeCell ref="U62:U64"/>
    <mergeCell ref="V62:V64"/>
    <mergeCell ref="W62:W64"/>
    <mergeCell ref="L62:L64"/>
    <mergeCell ref="M62:M64"/>
    <mergeCell ref="N62:N64"/>
    <mergeCell ref="O62:O64"/>
    <mergeCell ref="P62:P64"/>
    <mergeCell ref="Q62:Q64"/>
    <mergeCell ref="AC65:AC67"/>
    <mergeCell ref="A62:A64"/>
    <mergeCell ref="B62:B64"/>
    <mergeCell ref="C62:C64"/>
    <mergeCell ref="D62:D64"/>
    <mergeCell ref="G62:G64"/>
    <mergeCell ref="H62:H64"/>
    <mergeCell ref="I62:I64"/>
    <mergeCell ref="J62:J64"/>
    <mergeCell ref="K62:K64"/>
    <mergeCell ref="X62:X64"/>
    <mergeCell ref="Y62:Y64"/>
    <mergeCell ref="Z62:Z64"/>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AC68:AC70"/>
    <mergeCell ref="A71:A73"/>
    <mergeCell ref="B71:B73"/>
    <mergeCell ref="C71:C73"/>
    <mergeCell ref="D71:D73"/>
    <mergeCell ref="G71:G73"/>
    <mergeCell ref="H71:H73"/>
    <mergeCell ref="R68:R70"/>
    <mergeCell ref="S68:S70"/>
    <mergeCell ref="T68:T70"/>
    <mergeCell ref="U68:U70"/>
    <mergeCell ref="V68:V70"/>
    <mergeCell ref="W68:W70"/>
    <mergeCell ref="L68:L70"/>
    <mergeCell ref="M68:M70"/>
    <mergeCell ref="N68:N70"/>
    <mergeCell ref="O68:O70"/>
    <mergeCell ref="P68:P70"/>
    <mergeCell ref="Q68:Q70"/>
    <mergeCell ref="AC71:AC73"/>
    <mergeCell ref="A68:A70"/>
    <mergeCell ref="B68:B70"/>
    <mergeCell ref="C68:C70"/>
    <mergeCell ref="D68:D70"/>
    <mergeCell ref="G68:G70"/>
    <mergeCell ref="H68:H70"/>
    <mergeCell ref="I68:I70"/>
    <mergeCell ref="J68:J70"/>
    <mergeCell ref="K68:K70"/>
    <mergeCell ref="X68:X70"/>
    <mergeCell ref="Y68:Y70"/>
    <mergeCell ref="Z68:Z70"/>
    <mergeCell ref="U71:U73"/>
    <mergeCell ref="V71:V73"/>
    <mergeCell ref="W71:W73"/>
    <mergeCell ref="X71:X73"/>
    <mergeCell ref="Y71:Y73"/>
    <mergeCell ref="Z71:Z73"/>
    <mergeCell ref="O71:O73"/>
    <mergeCell ref="P71:P73"/>
    <mergeCell ref="Q71:Q73"/>
    <mergeCell ref="R71:R73"/>
    <mergeCell ref="S71:S73"/>
    <mergeCell ref="T71:T73"/>
    <mergeCell ref="I71:I73"/>
    <mergeCell ref="J71:J73"/>
    <mergeCell ref="K71:K73"/>
    <mergeCell ref="L71:L73"/>
    <mergeCell ref="M71:M73"/>
    <mergeCell ref="N71:N73"/>
    <mergeCell ref="AC74:AC76"/>
    <mergeCell ref="A77:A79"/>
    <mergeCell ref="B77:B79"/>
    <mergeCell ref="C77:C79"/>
    <mergeCell ref="D77:D79"/>
    <mergeCell ref="G77:G79"/>
    <mergeCell ref="H77:H79"/>
    <mergeCell ref="R74:R76"/>
    <mergeCell ref="S74:S76"/>
    <mergeCell ref="T74:T76"/>
    <mergeCell ref="U74:U76"/>
    <mergeCell ref="V74:V76"/>
    <mergeCell ref="W74:W76"/>
    <mergeCell ref="L74:L76"/>
    <mergeCell ref="M74:M76"/>
    <mergeCell ref="N74:N76"/>
    <mergeCell ref="O74:O76"/>
    <mergeCell ref="P74:P76"/>
    <mergeCell ref="Q74:Q76"/>
    <mergeCell ref="AC77:AC79"/>
    <mergeCell ref="A74:A76"/>
    <mergeCell ref="B74:B76"/>
    <mergeCell ref="C74:C76"/>
    <mergeCell ref="D74:D76"/>
    <mergeCell ref="G74:G76"/>
    <mergeCell ref="H74:H76"/>
    <mergeCell ref="I74:I76"/>
    <mergeCell ref="J74:J76"/>
    <mergeCell ref="K74:K76"/>
    <mergeCell ref="X74:X76"/>
    <mergeCell ref="Y74:Y76"/>
    <mergeCell ref="Z74:Z76"/>
    <mergeCell ref="U77:U79"/>
    <mergeCell ref="V77:V79"/>
    <mergeCell ref="W77:W79"/>
    <mergeCell ref="X77:X79"/>
    <mergeCell ref="Y77:Y79"/>
    <mergeCell ref="Z77:Z79"/>
    <mergeCell ref="O77:O79"/>
    <mergeCell ref="P77:P79"/>
    <mergeCell ref="Q77:Q79"/>
    <mergeCell ref="R77:R79"/>
    <mergeCell ref="S77:S79"/>
    <mergeCell ref="T77:T79"/>
    <mergeCell ref="I77:I79"/>
    <mergeCell ref="J77:J79"/>
    <mergeCell ref="K77:K79"/>
    <mergeCell ref="L77:L79"/>
    <mergeCell ref="M77:M79"/>
    <mergeCell ref="N77:N79"/>
    <mergeCell ref="AC80:AC82"/>
    <mergeCell ref="A83:A85"/>
    <mergeCell ref="B83:B85"/>
    <mergeCell ref="C83:C85"/>
    <mergeCell ref="D83:D85"/>
    <mergeCell ref="G83:G85"/>
    <mergeCell ref="H83:H85"/>
    <mergeCell ref="R80:R82"/>
    <mergeCell ref="S80:S82"/>
    <mergeCell ref="T80:T82"/>
    <mergeCell ref="U80:U82"/>
    <mergeCell ref="V80:V82"/>
    <mergeCell ref="W80:W82"/>
    <mergeCell ref="L80:L82"/>
    <mergeCell ref="M80:M82"/>
    <mergeCell ref="N80:N82"/>
    <mergeCell ref="O80:O82"/>
    <mergeCell ref="P80:P82"/>
    <mergeCell ref="Q80:Q82"/>
    <mergeCell ref="AC83:AC85"/>
    <mergeCell ref="A80:A82"/>
    <mergeCell ref="B80:B82"/>
    <mergeCell ref="C80:C82"/>
    <mergeCell ref="D80:D82"/>
    <mergeCell ref="G80:G82"/>
    <mergeCell ref="H80:H82"/>
    <mergeCell ref="I80:I82"/>
    <mergeCell ref="J80:J82"/>
    <mergeCell ref="K80:K82"/>
    <mergeCell ref="X80:X82"/>
    <mergeCell ref="Y80:Y82"/>
    <mergeCell ref="Z80:Z82"/>
    <mergeCell ref="U83:U85"/>
    <mergeCell ref="V83:V85"/>
    <mergeCell ref="W83:W85"/>
    <mergeCell ref="X83:X85"/>
    <mergeCell ref="Y83:Y85"/>
    <mergeCell ref="Z83:Z85"/>
    <mergeCell ref="O83:O85"/>
    <mergeCell ref="P83:P85"/>
    <mergeCell ref="Q83:Q85"/>
    <mergeCell ref="R83:R85"/>
    <mergeCell ref="S83:S85"/>
    <mergeCell ref="T83:T85"/>
    <mergeCell ref="I83:I85"/>
    <mergeCell ref="J83:J85"/>
    <mergeCell ref="K83:K85"/>
    <mergeCell ref="L83:L85"/>
    <mergeCell ref="M83:M85"/>
    <mergeCell ref="N83:N85"/>
    <mergeCell ref="AC86:AC88"/>
    <mergeCell ref="A89:A91"/>
    <mergeCell ref="B89:B91"/>
    <mergeCell ref="C89:C91"/>
    <mergeCell ref="D89:D91"/>
    <mergeCell ref="G89:G91"/>
    <mergeCell ref="H89:H91"/>
    <mergeCell ref="R86:R88"/>
    <mergeCell ref="S86:S88"/>
    <mergeCell ref="T86:T88"/>
    <mergeCell ref="U86:U88"/>
    <mergeCell ref="V86:V88"/>
    <mergeCell ref="W86:W88"/>
    <mergeCell ref="L86:L88"/>
    <mergeCell ref="M86:M88"/>
    <mergeCell ref="N86:N88"/>
    <mergeCell ref="O86:O88"/>
    <mergeCell ref="P86:P88"/>
    <mergeCell ref="Q86:Q88"/>
    <mergeCell ref="AC89:AC91"/>
    <mergeCell ref="A86:A88"/>
    <mergeCell ref="B86:B88"/>
    <mergeCell ref="C86:C88"/>
    <mergeCell ref="D86:D88"/>
    <mergeCell ref="G86:G88"/>
    <mergeCell ref="H86:H88"/>
    <mergeCell ref="I86:I88"/>
    <mergeCell ref="J86:J88"/>
    <mergeCell ref="K86:K88"/>
    <mergeCell ref="X86:X88"/>
    <mergeCell ref="Y86:Y88"/>
    <mergeCell ref="Z86:Z88"/>
    <mergeCell ref="U89:U91"/>
    <mergeCell ref="V89:V91"/>
    <mergeCell ref="W89:W91"/>
    <mergeCell ref="X89:X91"/>
    <mergeCell ref="Y89:Y91"/>
    <mergeCell ref="Z89:Z91"/>
    <mergeCell ref="O89:O91"/>
    <mergeCell ref="P89:P91"/>
    <mergeCell ref="Q89:Q91"/>
    <mergeCell ref="R89:R91"/>
    <mergeCell ref="S89:S91"/>
    <mergeCell ref="T89:T91"/>
    <mergeCell ref="I89:I91"/>
    <mergeCell ref="J89:J91"/>
    <mergeCell ref="K89:K91"/>
    <mergeCell ref="L89:L91"/>
    <mergeCell ref="M89:M91"/>
    <mergeCell ref="N89:N91"/>
    <mergeCell ref="AC92:AC94"/>
    <mergeCell ref="A95:A97"/>
    <mergeCell ref="B95:B97"/>
    <mergeCell ref="C95:C97"/>
    <mergeCell ref="D95:D97"/>
    <mergeCell ref="G95:G97"/>
    <mergeCell ref="H95:H97"/>
    <mergeCell ref="R92:R94"/>
    <mergeCell ref="S92:S94"/>
    <mergeCell ref="T92:T94"/>
    <mergeCell ref="U92:U94"/>
    <mergeCell ref="V92:V94"/>
    <mergeCell ref="W92:W94"/>
    <mergeCell ref="L92:L94"/>
    <mergeCell ref="M92:M94"/>
    <mergeCell ref="N92:N94"/>
    <mergeCell ref="O92:O94"/>
    <mergeCell ref="P92:P94"/>
    <mergeCell ref="Q92:Q94"/>
    <mergeCell ref="AC95:AC97"/>
    <mergeCell ref="A92:A94"/>
    <mergeCell ref="B92:B94"/>
    <mergeCell ref="C92:C94"/>
    <mergeCell ref="D92:D94"/>
    <mergeCell ref="G92:G94"/>
    <mergeCell ref="H92:H94"/>
    <mergeCell ref="I92:I94"/>
    <mergeCell ref="J92:J94"/>
    <mergeCell ref="K92:K94"/>
    <mergeCell ref="X92:X94"/>
    <mergeCell ref="Y92:Y94"/>
    <mergeCell ref="Z92:Z94"/>
    <mergeCell ref="U95:U97"/>
    <mergeCell ref="V95:V97"/>
    <mergeCell ref="W95:W97"/>
    <mergeCell ref="X95:X97"/>
    <mergeCell ref="Y95:Y97"/>
    <mergeCell ref="Z95:Z97"/>
    <mergeCell ref="O95:O97"/>
    <mergeCell ref="P95:P97"/>
    <mergeCell ref="Q95:Q97"/>
    <mergeCell ref="R95:R97"/>
    <mergeCell ref="S95:S97"/>
    <mergeCell ref="T95:T97"/>
    <mergeCell ref="I95:I97"/>
    <mergeCell ref="J95:J97"/>
    <mergeCell ref="K95:K97"/>
    <mergeCell ref="L95:L97"/>
    <mergeCell ref="M95:M97"/>
    <mergeCell ref="N95:N97"/>
    <mergeCell ref="AC98:AC100"/>
    <mergeCell ref="A101:A103"/>
    <mergeCell ref="B101:B103"/>
    <mergeCell ref="C101:C103"/>
    <mergeCell ref="D101:D103"/>
    <mergeCell ref="G101:G103"/>
    <mergeCell ref="H101:H103"/>
    <mergeCell ref="R98:R100"/>
    <mergeCell ref="S98:S100"/>
    <mergeCell ref="T98:T100"/>
    <mergeCell ref="U98:U100"/>
    <mergeCell ref="V98:V100"/>
    <mergeCell ref="W98:W100"/>
    <mergeCell ref="L98:L100"/>
    <mergeCell ref="M98:M100"/>
    <mergeCell ref="N98:N100"/>
    <mergeCell ref="O98:O100"/>
    <mergeCell ref="P98:P100"/>
    <mergeCell ref="Q98:Q100"/>
    <mergeCell ref="AC101:AC103"/>
    <mergeCell ref="A98:A100"/>
    <mergeCell ref="B98:B100"/>
    <mergeCell ref="C98:C100"/>
    <mergeCell ref="D98:D100"/>
    <mergeCell ref="G98:G100"/>
    <mergeCell ref="H98:H100"/>
    <mergeCell ref="I98:I100"/>
    <mergeCell ref="J98:J100"/>
    <mergeCell ref="K98:K100"/>
    <mergeCell ref="X98:X100"/>
    <mergeCell ref="Y98:Y100"/>
    <mergeCell ref="Z98:Z100"/>
    <mergeCell ref="U101:U103"/>
    <mergeCell ref="V101:V103"/>
    <mergeCell ref="W101:W103"/>
    <mergeCell ref="X101:X103"/>
    <mergeCell ref="Y101:Y103"/>
    <mergeCell ref="Z101:Z103"/>
    <mergeCell ref="O101:O103"/>
    <mergeCell ref="P101:P103"/>
    <mergeCell ref="Q101:Q103"/>
    <mergeCell ref="R101:R103"/>
    <mergeCell ref="S101:S103"/>
    <mergeCell ref="T101:T103"/>
    <mergeCell ref="I101:I103"/>
    <mergeCell ref="J101:J103"/>
    <mergeCell ref="K101:K103"/>
    <mergeCell ref="L101:L103"/>
    <mergeCell ref="M101:M103"/>
    <mergeCell ref="N101:N103"/>
    <mergeCell ref="AC104:AC106"/>
    <mergeCell ref="A107:A109"/>
    <mergeCell ref="B107:B109"/>
    <mergeCell ref="C107:C109"/>
    <mergeCell ref="D107:D109"/>
    <mergeCell ref="G107:G109"/>
    <mergeCell ref="H107:H109"/>
    <mergeCell ref="R104:R106"/>
    <mergeCell ref="S104:S106"/>
    <mergeCell ref="T104:T106"/>
    <mergeCell ref="U104:U106"/>
    <mergeCell ref="V104:V106"/>
    <mergeCell ref="W104:W106"/>
    <mergeCell ref="L104:L106"/>
    <mergeCell ref="M104:M106"/>
    <mergeCell ref="N104:N106"/>
    <mergeCell ref="O104:O106"/>
    <mergeCell ref="P104:P106"/>
    <mergeCell ref="Q104:Q106"/>
    <mergeCell ref="AC107:AC109"/>
    <mergeCell ref="A104:A106"/>
    <mergeCell ref="B104:B106"/>
    <mergeCell ref="C104:C106"/>
    <mergeCell ref="D104:D106"/>
    <mergeCell ref="G104:G106"/>
    <mergeCell ref="H104:H106"/>
    <mergeCell ref="I104:I106"/>
    <mergeCell ref="J104:J106"/>
    <mergeCell ref="K104:K106"/>
    <mergeCell ref="X104:X106"/>
    <mergeCell ref="Y104:Y106"/>
    <mergeCell ref="Z104:Z106"/>
    <mergeCell ref="U107:U109"/>
    <mergeCell ref="V107:V109"/>
    <mergeCell ref="W107:W109"/>
    <mergeCell ref="X107:X109"/>
    <mergeCell ref="Y107:Y109"/>
    <mergeCell ref="Z107:Z109"/>
    <mergeCell ref="O107:O109"/>
    <mergeCell ref="P107:P109"/>
    <mergeCell ref="Q107:Q109"/>
    <mergeCell ref="R107:R109"/>
    <mergeCell ref="S107:S109"/>
    <mergeCell ref="T107:T109"/>
    <mergeCell ref="I107:I109"/>
    <mergeCell ref="J107:J109"/>
    <mergeCell ref="K107:K109"/>
    <mergeCell ref="L107:L109"/>
    <mergeCell ref="M107:M109"/>
    <mergeCell ref="N107:N109"/>
    <mergeCell ref="AC110:AC112"/>
    <mergeCell ref="A113:A115"/>
    <mergeCell ref="B113:B115"/>
    <mergeCell ref="C113:C115"/>
    <mergeCell ref="D113:D115"/>
    <mergeCell ref="G113:G115"/>
    <mergeCell ref="H113:H115"/>
    <mergeCell ref="R110:R112"/>
    <mergeCell ref="S110:S112"/>
    <mergeCell ref="T110:T112"/>
    <mergeCell ref="U110:U112"/>
    <mergeCell ref="V110:V112"/>
    <mergeCell ref="W110:W112"/>
    <mergeCell ref="L110:L112"/>
    <mergeCell ref="M110:M112"/>
    <mergeCell ref="N110:N112"/>
    <mergeCell ref="O110:O112"/>
    <mergeCell ref="P110:P112"/>
    <mergeCell ref="Q110:Q112"/>
    <mergeCell ref="AC113:AC115"/>
    <mergeCell ref="A110:A112"/>
    <mergeCell ref="B110:B112"/>
    <mergeCell ref="C110:C112"/>
    <mergeCell ref="D110:D112"/>
    <mergeCell ref="G110:G112"/>
    <mergeCell ref="H110:H112"/>
    <mergeCell ref="I110:I112"/>
    <mergeCell ref="J110:J112"/>
    <mergeCell ref="K110:K112"/>
    <mergeCell ref="X110:X112"/>
    <mergeCell ref="Y110:Y112"/>
    <mergeCell ref="Z110:Z112"/>
    <mergeCell ref="U113:U115"/>
    <mergeCell ref="V113:V115"/>
    <mergeCell ref="W113:W115"/>
    <mergeCell ref="X113:X115"/>
    <mergeCell ref="Y113:Y115"/>
    <mergeCell ref="Z113:Z115"/>
    <mergeCell ref="O113:O115"/>
    <mergeCell ref="P113:P115"/>
    <mergeCell ref="Q113:Q115"/>
    <mergeCell ref="R113:R115"/>
    <mergeCell ref="S113:S115"/>
    <mergeCell ref="T113:T115"/>
    <mergeCell ref="I113:I115"/>
    <mergeCell ref="J113:J115"/>
    <mergeCell ref="K113:K115"/>
    <mergeCell ref="L113:L115"/>
    <mergeCell ref="M113:M115"/>
    <mergeCell ref="N113:N115"/>
    <mergeCell ref="AC116:AC118"/>
    <mergeCell ref="A119:A121"/>
    <mergeCell ref="B119:B121"/>
    <mergeCell ref="C119:C121"/>
    <mergeCell ref="D119:D121"/>
    <mergeCell ref="G119:G121"/>
    <mergeCell ref="H119:H121"/>
    <mergeCell ref="R116:R118"/>
    <mergeCell ref="S116:S118"/>
    <mergeCell ref="T116:T118"/>
    <mergeCell ref="U116:U118"/>
    <mergeCell ref="V116:V118"/>
    <mergeCell ref="W116:W118"/>
    <mergeCell ref="L116:L118"/>
    <mergeCell ref="M116:M118"/>
    <mergeCell ref="N116:N118"/>
    <mergeCell ref="O116:O118"/>
    <mergeCell ref="P116:P118"/>
    <mergeCell ref="Q116:Q118"/>
    <mergeCell ref="AC119:AC121"/>
    <mergeCell ref="A116:A118"/>
    <mergeCell ref="B116:B118"/>
    <mergeCell ref="C116:C118"/>
    <mergeCell ref="D116:D118"/>
    <mergeCell ref="G116:G118"/>
    <mergeCell ref="H116:H118"/>
    <mergeCell ref="I116:I118"/>
    <mergeCell ref="J116:J118"/>
    <mergeCell ref="K116:K118"/>
    <mergeCell ref="X116:X118"/>
    <mergeCell ref="Y116:Y118"/>
    <mergeCell ref="Z116:Z118"/>
    <mergeCell ref="U119:U121"/>
    <mergeCell ref="V119:V121"/>
    <mergeCell ref="W119:W121"/>
    <mergeCell ref="X119:X121"/>
    <mergeCell ref="Y119:Y121"/>
    <mergeCell ref="Z119:Z121"/>
    <mergeCell ref="O119:O121"/>
    <mergeCell ref="P119:P121"/>
    <mergeCell ref="Q119:Q121"/>
    <mergeCell ref="R119:R121"/>
    <mergeCell ref="S119:S121"/>
    <mergeCell ref="T119:T121"/>
    <mergeCell ref="I119:I121"/>
    <mergeCell ref="J119:J121"/>
    <mergeCell ref="K119:K121"/>
    <mergeCell ref="L119:L121"/>
    <mergeCell ref="M119:M121"/>
    <mergeCell ref="N119:N121"/>
    <mergeCell ref="AC122:AC124"/>
    <mergeCell ref="A125:A127"/>
    <mergeCell ref="B125:B127"/>
    <mergeCell ref="C125:C127"/>
    <mergeCell ref="D125:D127"/>
    <mergeCell ref="G125:G127"/>
    <mergeCell ref="H125:H127"/>
    <mergeCell ref="R122:R124"/>
    <mergeCell ref="S122:S124"/>
    <mergeCell ref="T122:T124"/>
    <mergeCell ref="U122:U124"/>
    <mergeCell ref="V122:V124"/>
    <mergeCell ref="W122:W124"/>
    <mergeCell ref="L122:L124"/>
    <mergeCell ref="M122:M124"/>
    <mergeCell ref="N122:N124"/>
    <mergeCell ref="O122:O124"/>
    <mergeCell ref="P122:P124"/>
    <mergeCell ref="Q122:Q124"/>
    <mergeCell ref="AC125:AC127"/>
    <mergeCell ref="A122:A124"/>
    <mergeCell ref="B122:B124"/>
    <mergeCell ref="C122:C124"/>
    <mergeCell ref="D122:D124"/>
    <mergeCell ref="G122:G124"/>
    <mergeCell ref="H122:H124"/>
    <mergeCell ref="I122:I124"/>
    <mergeCell ref="J122:J124"/>
    <mergeCell ref="K122:K124"/>
    <mergeCell ref="X122:X124"/>
    <mergeCell ref="Y122:Y124"/>
    <mergeCell ref="Z122:Z124"/>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AC128:AC130"/>
    <mergeCell ref="A131:A133"/>
    <mergeCell ref="B131:B133"/>
    <mergeCell ref="C131:C133"/>
    <mergeCell ref="D131:D133"/>
    <mergeCell ref="G131:G133"/>
    <mergeCell ref="H131:H133"/>
    <mergeCell ref="R128:R130"/>
    <mergeCell ref="S128:S130"/>
    <mergeCell ref="T128:T130"/>
    <mergeCell ref="U128:U130"/>
    <mergeCell ref="V128:V130"/>
    <mergeCell ref="W128:W130"/>
    <mergeCell ref="L128:L130"/>
    <mergeCell ref="M128:M130"/>
    <mergeCell ref="N128:N130"/>
    <mergeCell ref="O128:O130"/>
    <mergeCell ref="P128:P130"/>
    <mergeCell ref="Q128:Q130"/>
    <mergeCell ref="AC131:AC133"/>
    <mergeCell ref="A128:A130"/>
    <mergeCell ref="B128:B130"/>
    <mergeCell ref="C128:C130"/>
    <mergeCell ref="D128:D130"/>
    <mergeCell ref="G128:G130"/>
    <mergeCell ref="H128:H130"/>
    <mergeCell ref="I128:I130"/>
    <mergeCell ref="J128:J130"/>
    <mergeCell ref="K128:K130"/>
    <mergeCell ref="X128:X130"/>
    <mergeCell ref="Y128:Y130"/>
    <mergeCell ref="Z128:Z13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AC134:AC136"/>
    <mergeCell ref="A137:A139"/>
    <mergeCell ref="B137:B139"/>
    <mergeCell ref="C137:C139"/>
    <mergeCell ref="D137:D139"/>
    <mergeCell ref="G137:G139"/>
    <mergeCell ref="H137:H139"/>
    <mergeCell ref="R134:R136"/>
    <mergeCell ref="S134:S136"/>
    <mergeCell ref="T134:T136"/>
    <mergeCell ref="U134:U136"/>
    <mergeCell ref="V134:V136"/>
    <mergeCell ref="W134:W136"/>
    <mergeCell ref="L134:L136"/>
    <mergeCell ref="M134:M136"/>
    <mergeCell ref="N134:N136"/>
    <mergeCell ref="O134:O136"/>
    <mergeCell ref="P134:P136"/>
    <mergeCell ref="Q134:Q136"/>
    <mergeCell ref="AC137:AC139"/>
    <mergeCell ref="A134:A136"/>
    <mergeCell ref="B134:B136"/>
    <mergeCell ref="C134:C136"/>
    <mergeCell ref="D134:D136"/>
    <mergeCell ref="G134:G136"/>
    <mergeCell ref="H134:H136"/>
    <mergeCell ref="I134:I136"/>
    <mergeCell ref="J134:J136"/>
    <mergeCell ref="K134:K136"/>
    <mergeCell ref="X134:X136"/>
    <mergeCell ref="Y134:Y136"/>
    <mergeCell ref="Z134:Z136"/>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AC140:AC142"/>
    <mergeCell ref="A143:A145"/>
    <mergeCell ref="B143:B145"/>
    <mergeCell ref="C143:C145"/>
    <mergeCell ref="D143:D145"/>
    <mergeCell ref="G143:G145"/>
    <mergeCell ref="H143:H145"/>
    <mergeCell ref="R140:R142"/>
    <mergeCell ref="S140:S142"/>
    <mergeCell ref="T140:T142"/>
    <mergeCell ref="U140:U142"/>
    <mergeCell ref="V140:V142"/>
    <mergeCell ref="W140:W142"/>
    <mergeCell ref="L140:L142"/>
    <mergeCell ref="M140:M142"/>
    <mergeCell ref="N140:N142"/>
    <mergeCell ref="O140:O142"/>
    <mergeCell ref="P140:P142"/>
    <mergeCell ref="Q140:Q142"/>
    <mergeCell ref="AC143:AC145"/>
    <mergeCell ref="A140:A142"/>
    <mergeCell ref="B140:B142"/>
    <mergeCell ref="C140:C142"/>
    <mergeCell ref="D140:D142"/>
    <mergeCell ref="G140:G142"/>
    <mergeCell ref="H140:H142"/>
    <mergeCell ref="I140:I142"/>
    <mergeCell ref="J140:J142"/>
    <mergeCell ref="K140:K142"/>
    <mergeCell ref="X140:X142"/>
    <mergeCell ref="Y140:Y142"/>
    <mergeCell ref="Z140:Z142"/>
    <mergeCell ref="U143:U145"/>
    <mergeCell ref="V143:V145"/>
    <mergeCell ref="W143:W145"/>
    <mergeCell ref="X143:X145"/>
    <mergeCell ref="Y143:Y145"/>
    <mergeCell ref="Z143:Z145"/>
    <mergeCell ref="O143:O145"/>
    <mergeCell ref="P143:P145"/>
    <mergeCell ref="Q143:Q145"/>
    <mergeCell ref="R143:R145"/>
    <mergeCell ref="S143:S145"/>
    <mergeCell ref="T143:T145"/>
    <mergeCell ref="I143:I145"/>
    <mergeCell ref="J143:J145"/>
    <mergeCell ref="K143:K145"/>
    <mergeCell ref="L143:L145"/>
    <mergeCell ref="M143:M145"/>
    <mergeCell ref="N143:N145"/>
    <mergeCell ref="AC146:AC148"/>
    <mergeCell ref="A149:A151"/>
    <mergeCell ref="B149:B151"/>
    <mergeCell ref="C149:C151"/>
    <mergeCell ref="D149:D151"/>
    <mergeCell ref="G149:G151"/>
    <mergeCell ref="H149:H151"/>
    <mergeCell ref="R146:R148"/>
    <mergeCell ref="S146:S148"/>
    <mergeCell ref="T146:T148"/>
    <mergeCell ref="U146:U148"/>
    <mergeCell ref="V146:V148"/>
    <mergeCell ref="W146:W148"/>
    <mergeCell ref="L146:L148"/>
    <mergeCell ref="M146:M148"/>
    <mergeCell ref="N146:N148"/>
    <mergeCell ref="O146:O148"/>
    <mergeCell ref="P146:P148"/>
    <mergeCell ref="Q146:Q148"/>
    <mergeCell ref="AC149:AC151"/>
    <mergeCell ref="A146:A148"/>
    <mergeCell ref="B146:B148"/>
    <mergeCell ref="C146:C148"/>
    <mergeCell ref="D146:D148"/>
    <mergeCell ref="G146:G148"/>
    <mergeCell ref="H146:H148"/>
    <mergeCell ref="I146:I148"/>
    <mergeCell ref="J146:J148"/>
    <mergeCell ref="K146:K148"/>
    <mergeCell ref="X146:X148"/>
    <mergeCell ref="Y146:Y148"/>
    <mergeCell ref="Z146:Z148"/>
    <mergeCell ref="U149:U151"/>
    <mergeCell ref="V149:V151"/>
    <mergeCell ref="W149:W151"/>
    <mergeCell ref="X149:X151"/>
    <mergeCell ref="Y149:Y151"/>
    <mergeCell ref="Z149:Z151"/>
    <mergeCell ref="O149:O151"/>
    <mergeCell ref="P149:P151"/>
    <mergeCell ref="Q149:Q151"/>
    <mergeCell ref="R149:R151"/>
    <mergeCell ref="S149:S151"/>
    <mergeCell ref="T149:T151"/>
    <mergeCell ref="I149:I151"/>
    <mergeCell ref="J149:J151"/>
    <mergeCell ref="K149:K151"/>
    <mergeCell ref="L149:L151"/>
    <mergeCell ref="M149:M151"/>
    <mergeCell ref="N149:N151"/>
    <mergeCell ref="AC152:AC154"/>
    <mergeCell ref="A155:A157"/>
    <mergeCell ref="B155:B157"/>
    <mergeCell ref="C155:C157"/>
    <mergeCell ref="D155:D157"/>
    <mergeCell ref="G155:G157"/>
    <mergeCell ref="H155:H157"/>
    <mergeCell ref="R152:R154"/>
    <mergeCell ref="S152:S154"/>
    <mergeCell ref="T152:T154"/>
    <mergeCell ref="U152:U154"/>
    <mergeCell ref="V152:V154"/>
    <mergeCell ref="W152:W154"/>
    <mergeCell ref="L152:L154"/>
    <mergeCell ref="M152:M154"/>
    <mergeCell ref="N152:N154"/>
    <mergeCell ref="O152:O154"/>
    <mergeCell ref="P152:P154"/>
    <mergeCell ref="Q152:Q154"/>
    <mergeCell ref="AC155:AC157"/>
    <mergeCell ref="A152:A154"/>
    <mergeCell ref="B152:B154"/>
    <mergeCell ref="C152:C154"/>
    <mergeCell ref="D152:D154"/>
    <mergeCell ref="G152:G154"/>
    <mergeCell ref="H152:H154"/>
    <mergeCell ref="I152:I154"/>
    <mergeCell ref="J152:J154"/>
    <mergeCell ref="K152:K154"/>
    <mergeCell ref="X152:X154"/>
    <mergeCell ref="Y152:Y154"/>
    <mergeCell ref="Z152:Z154"/>
    <mergeCell ref="U155:U157"/>
    <mergeCell ref="V155:V157"/>
    <mergeCell ref="W155:W157"/>
    <mergeCell ref="X155:X157"/>
    <mergeCell ref="Y155:Y157"/>
    <mergeCell ref="Z155:Z157"/>
    <mergeCell ref="O155:O157"/>
    <mergeCell ref="P155:P157"/>
    <mergeCell ref="Q155:Q157"/>
    <mergeCell ref="R155:R157"/>
    <mergeCell ref="S155:S157"/>
    <mergeCell ref="T155:T157"/>
    <mergeCell ref="I155:I157"/>
    <mergeCell ref="J155:J157"/>
    <mergeCell ref="K155:K157"/>
    <mergeCell ref="L155:L157"/>
    <mergeCell ref="M155:M157"/>
    <mergeCell ref="N155:N157"/>
    <mergeCell ref="AC158:AC160"/>
    <mergeCell ref="A161:A163"/>
    <mergeCell ref="B161:B163"/>
    <mergeCell ref="C161:C163"/>
    <mergeCell ref="D161:D163"/>
    <mergeCell ref="G161:G163"/>
    <mergeCell ref="H161:H163"/>
    <mergeCell ref="R158:R160"/>
    <mergeCell ref="S158:S160"/>
    <mergeCell ref="T158:T160"/>
    <mergeCell ref="U158:U160"/>
    <mergeCell ref="V158:V160"/>
    <mergeCell ref="W158:W160"/>
    <mergeCell ref="L158:L160"/>
    <mergeCell ref="M158:M160"/>
    <mergeCell ref="N158:N160"/>
    <mergeCell ref="O158:O160"/>
    <mergeCell ref="P158:P160"/>
    <mergeCell ref="Q158:Q160"/>
    <mergeCell ref="AC161:AC163"/>
    <mergeCell ref="A158:A160"/>
    <mergeCell ref="B158:B160"/>
    <mergeCell ref="C158:C160"/>
    <mergeCell ref="D158:D160"/>
    <mergeCell ref="G158:G160"/>
    <mergeCell ref="H158:H160"/>
    <mergeCell ref="I158:I160"/>
    <mergeCell ref="J158:J160"/>
    <mergeCell ref="K158:K160"/>
    <mergeCell ref="X158:X160"/>
    <mergeCell ref="Y158:Y160"/>
    <mergeCell ref="Z158:Z160"/>
    <mergeCell ref="U161:U163"/>
    <mergeCell ref="V161:V163"/>
    <mergeCell ref="W161:W163"/>
    <mergeCell ref="X161:X163"/>
    <mergeCell ref="Y161:Y163"/>
    <mergeCell ref="Z161:Z163"/>
    <mergeCell ref="O161:O163"/>
    <mergeCell ref="P161:P163"/>
    <mergeCell ref="Q161:Q163"/>
    <mergeCell ref="R161:R163"/>
    <mergeCell ref="S161:S163"/>
    <mergeCell ref="T161:T163"/>
    <mergeCell ref="I161:I163"/>
    <mergeCell ref="J161:J163"/>
    <mergeCell ref="K161:K163"/>
    <mergeCell ref="L161:L163"/>
    <mergeCell ref="M161:M163"/>
    <mergeCell ref="N161:N163"/>
    <mergeCell ref="AC164:AC166"/>
    <mergeCell ref="A167:A169"/>
    <mergeCell ref="B167:B169"/>
    <mergeCell ref="C167:C169"/>
    <mergeCell ref="D167:D169"/>
    <mergeCell ref="G167:G169"/>
    <mergeCell ref="H167:H169"/>
    <mergeCell ref="R164:R166"/>
    <mergeCell ref="S164:S166"/>
    <mergeCell ref="T164:T166"/>
    <mergeCell ref="U164:U166"/>
    <mergeCell ref="V164:V166"/>
    <mergeCell ref="W164:W166"/>
    <mergeCell ref="L164:L166"/>
    <mergeCell ref="M164:M166"/>
    <mergeCell ref="N164:N166"/>
    <mergeCell ref="O164:O166"/>
    <mergeCell ref="P164:P166"/>
    <mergeCell ref="Q164:Q166"/>
    <mergeCell ref="AC167:AC169"/>
    <mergeCell ref="A164:A166"/>
    <mergeCell ref="B164:B166"/>
    <mergeCell ref="C164:C166"/>
    <mergeCell ref="D164:D166"/>
    <mergeCell ref="G164:G166"/>
    <mergeCell ref="H164:H166"/>
    <mergeCell ref="I164:I166"/>
    <mergeCell ref="J164:J166"/>
    <mergeCell ref="K164:K166"/>
    <mergeCell ref="X164:X166"/>
    <mergeCell ref="Y164:Y166"/>
    <mergeCell ref="Z164:Z166"/>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AC170:AC172"/>
    <mergeCell ref="A173:A175"/>
    <mergeCell ref="B173:B175"/>
    <mergeCell ref="C173:C175"/>
    <mergeCell ref="D173:D175"/>
    <mergeCell ref="G173:G175"/>
    <mergeCell ref="H173:H175"/>
    <mergeCell ref="R170:R172"/>
    <mergeCell ref="S170:S172"/>
    <mergeCell ref="T170:T172"/>
    <mergeCell ref="U170:U172"/>
    <mergeCell ref="V170:V172"/>
    <mergeCell ref="W170:W172"/>
    <mergeCell ref="L170:L172"/>
    <mergeCell ref="M170:M172"/>
    <mergeCell ref="N170:N172"/>
    <mergeCell ref="O170:O172"/>
    <mergeCell ref="P170:P172"/>
    <mergeCell ref="Q170:Q172"/>
    <mergeCell ref="AC173:AC175"/>
    <mergeCell ref="A170:A172"/>
    <mergeCell ref="B170:B172"/>
    <mergeCell ref="C170:C172"/>
    <mergeCell ref="D170:D172"/>
    <mergeCell ref="G170:G172"/>
    <mergeCell ref="H170:H172"/>
    <mergeCell ref="I170:I172"/>
    <mergeCell ref="J170:J172"/>
    <mergeCell ref="K170:K172"/>
    <mergeCell ref="X170:X172"/>
    <mergeCell ref="Y170:Y172"/>
    <mergeCell ref="Z170:Z172"/>
    <mergeCell ref="B176:B178"/>
    <mergeCell ref="C176:C178"/>
    <mergeCell ref="D176:D178"/>
    <mergeCell ref="G176:G178"/>
    <mergeCell ref="H176:H178"/>
    <mergeCell ref="I176:I178"/>
    <mergeCell ref="J176:J178"/>
    <mergeCell ref="K176:K178"/>
    <mergeCell ref="U173:U175"/>
    <mergeCell ref="V173:V175"/>
    <mergeCell ref="W173:W175"/>
    <mergeCell ref="X173:X175"/>
    <mergeCell ref="Y173:Y175"/>
    <mergeCell ref="Z173:Z175"/>
    <mergeCell ref="O173:O175"/>
    <mergeCell ref="P173:P175"/>
    <mergeCell ref="Q173:Q175"/>
    <mergeCell ref="R173:R175"/>
    <mergeCell ref="S173:S175"/>
    <mergeCell ref="T173:T175"/>
    <mergeCell ref="I173:I175"/>
    <mergeCell ref="J173:J175"/>
    <mergeCell ref="K173:K175"/>
    <mergeCell ref="L173:L175"/>
    <mergeCell ref="M173:M175"/>
    <mergeCell ref="N173:N175"/>
    <mergeCell ref="X176:X178"/>
    <mergeCell ref="Y176:Y178"/>
    <mergeCell ref="Z176:Z178"/>
    <mergeCell ref="R179:R181"/>
    <mergeCell ref="S179:S181"/>
    <mergeCell ref="T179:T181"/>
    <mergeCell ref="I179:I181"/>
    <mergeCell ref="J179:J181"/>
    <mergeCell ref="K179:K181"/>
    <mergeCell ref="L179:L181"/>
    <mergeCell ref="M179:M181"/>
    <mergeCell ref="N179:N181"/>
    <mergeCell ref="X182:X184"/>
    <mergeCell ref="Y182:Y184"/>
    <mergeCell ref="Z182:Z184"/>
    <mergeCell ref="AC176:AC178"/>
    <mergeCell ref="A179:A181"/>
    <mergeCell ref="B179:B181"/>
    <mergeCell ref="C179:C181"/>
    <mergeCell ref="D179:D181"/>
    <mergeCell ref="G179:G181"/>
    <mergeCell ref="H179:H181"/>
    <mergeCell ref="R176:R178"/>
    <mergeCell ref="S176:S178"/>
    <mergeCell ref="T176:T178"/>
    <mergeCell ref="U176:U178"/>
    <mergeCell ref="V176:V178"/>
    <mergeCell ref="W176:W178"/>
    <mergeCell ref="L176:L178"/>
    <mergeCell ref="M176:M178"/>
    <mergeCell ref="N176:N178"/>
    <mergeCell ref="O176:O178"/>
    <mergeCell ref="P176:P178"/>
    <mergeCell ref="Q176:Q178"/>
    <mergeCell ref="A176:A178"/>
    <mergeCell ref="AC182:AC184"/>
    <mergeCell ref="R182:R184"/>
    <mergeCell ref="S182:S184"/>
    <mergeCell ref="T182:T184"/>
    <mergeCell ref="U182:U184"/>
    <mergeCell ref="V182:V184"/>
    <mergeCell ref="W182:W184"/>
    <mergeCell ref="L182:L184"/>
    <mergeCell ref="M182:M184"/>
    <mergeCell ref="N182:N184"/>
    <mergeCell ref="O182:O184"/>
    <mergeCell ref="P182:P184"/>
    <mergeCell ref="Q182:Q184"/>
    <mergeCell ref="AC179:AC181"/>
    <mergeCell ref="A182:A184"/>
    <mergeCell ref="B182:B184"/>
    <mergeCell ref="C182:C184"/>
    <mergeCell ref="D182:D184"/>
    <mergeCell ref="G182:G184"/>
    <mergeCell ref="H182:H184"/>
    <mergeCell ref="I182:I184"/>
    <mergeCell ref="J182:J184"/>
    <mergeCell ref="K182:K184"/>
    <mergeCell ref="U179:U181"/>
    <mergeCell ref="V179:V181"/>
    <mergeCell ref="W179:W181"/>
    <mergeCell ref="X179:X181"/>
    <mergeCell ref="Y179:Y181"/>
    <mergeCell ref="Z179:Z181"/>
    <mergeCell ref="O179:O181"/>
    <mergeCell ref="P179:P181"/>
    <mergeCell ref="Q179:Q181"/>
  </mergeCells>
  <phoneticPr fontId="3"/>
  <conditionalFormatting sqref="P2:Q2">
    <cfRule type="expression" dxfId="1" priority="2">
      <formula>$P$2=""</formula>
    </cfRule>
  </conditionalFormatting>
  <conditionalFormatting sqref="U2:V2">
    <cfRule type="expression" dxfId="0" priority="1">
      <formula>$U$2=""</formula>
    </cfRule>
  </conditionalFormatting>
  <dataValidations count="4">
    <dataValidation type="list" allowBlank="1" showInputMessage="1" showErrorMessage="1" sqref="P5:Y184">
      <formula1>"有"</formula1>
    </dataValidation>
    <dataValidation type="list" allowBlank="1" showInputMessage="1" showErrorMessage="1" sqref="D5:D184">
      <formula1>"0歳児担任,1歳児担任,2歳児担任,3歳児担任,4歳児担任,5歳児担任,一時保育担当,子育て広場専任職員,フリー,　,"</formula1>
    </dataValidation>
    <dataValidation type="list" errorStyle="warning" allowBlank="1" showInputMessage="1" showErrorMessage="1" error="選択項目以外の入力がされています。" sqref="C5:C184">
      <formula1>$AD$6:$AD$26</formula1>
    </dataValidation>
    <dataValidation type="list" errorStyle="warning" allowBlank="1" showInputMessage="1" showErrorMessage="1" error="選択項目以外の入力がされています。" sqref="Z5:Z184">
      <formula1>$AF$6:$AF$18</formula1>
    </dataValidation>
  </dataValidations>
  <printOptions horizontalCentered="1"/>
  <pageMargins left="0.31496062992125984" right="0.31496062992125984" top="0.55118110236220474" bottom="0.35433070866141736" header="0.31496062992125984" footer="0.31496062992125984"/>
  <pageSetup paperSize="9" scale="77" fitToHeight="0" orientation="landscape" r:id="rId1"/>
  <rowBreaks count="1" manualBreakCount="1">
    <brk id="52" max="2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84"/>
  <sheetViews>
    <sheetView view="pageBreakPreview" topLeftCell="A6" zoomScale="85" zoomScaleNormal="100" zoomScaleSheetLayoutView="85" workbookViewId="0">
      <selection activeCell="Q26" sqref="Q26:Q28"/>
    </sheetView>
  </sheetViews>
  <sheetFormatPr defaultRowHeight="13.5"/>
  <cols>
    <col min="1" max="1" width="3.25" style="86" bestFit="1" customWidth="1"/>
    <col min="2" max="2" width="14.5" style="86" customWidth="1"/>
    <col min="3" max="4" width="11" style="86" customWidth="1"/>
    <col min="5" max="5" width="9.375" style="86" customWidth="1"/>
    <col min="6" max="6" width="15" style="86" customWidth="1"/>
    <col min="7" max="7" width="10.375" style="86" customWidth="1"/>
    <col min="8" max="8" width="8.375" style="86" customWidth="1"/>
    <col min="9" max="9" width="4.5" style="86" customWidth="1"/>
    <col min="10" max="10" width="4.75" style="86" customWidth="1"/>
    <col min="11" max="11" width="4.375" style="86" customWidth="1"/>
    <col min="12" max="12" width="4.75" style="86" customWidth="1"/>
    <col min="13" max="14" width="3.625" style="86" customWidth="1"/>
    <col min="15" max="15" width="12" style="86" customWidth="1"/>
    <col min="16" max="16" width="2.875" style="86" bestFit="1" customWidth="1"/>
    <col min="17" max="24" width="4.5" style="87" customWidth="1"/>
    <col min="25" max="26" width="4.5" style="86" customWidth="1"/>
    <col min="27" max="27" width="9.125" style="86" customWidth="1"/>
    <col min="28" max="28" width="10.5" style="86" customWidth="1"/>
    <col min="29" max="30" width="0" style="86" hidden="1" customWidth="1"/>
    <col min="31" max="32" width="9" style="263" hidden="1" customWidth="1"/>
    <col min="33" max="33" width="0" style="86" hidden="1" customWidth="1"/>
    <col min="34" max="16384" width="9" style="86"/>
  </cols>
  <sheetData>
    <row r="1" spans="1:33" ht="18" customHeight="1">
      <c r="A1" s="2607" t="s">
        <v>338</v>
      </c>
      <c r="B1" s="2607"/>
      <c r="C1" s="2607"/>
      <c r="D1" s="2607"/>
      <c r="E1" s="2607"/>
      <c r="F1" s="2607"/>
      <c r="G1" s="2608"/>
      <c r="H1" s="2608"/>
      <c r="I1" s="89"/>
      <c r="J1" s="89"/>
      <c r="O1" s="209"/>
      <c r="P1" s="209"/>
      <c r="Q1" s="209"/>
      <c r="R1" s="209"/>
      <c r="S1" s="209"/>
      <c r="T1" s="209"/>
      <c r="U1" s="209"/>
      <c r="V1" s="209"/>
      <c r="W1" s="209"/>
      <c r="X1" s="209"/>
      <c r="Y1" s="209"/>
      <c r="Z1" s="2685" t="s">
        <v>339</v>
      </c>
      <c r="AA1" s="2686"/>
    </row>
    <row r="2" spans="1:33" ht="18" customHeight="1">
      <c r="A2" s="86" t="s">
        <v>1398</v>
      </c>
      <c r="Q2" s="86"/>
      <c r="R2" s="86"/>
      <c r="S2" s="86"/>
      <c r="T2" s="86"/>
      <c r="U2" s="86"/>
      <c r="V2" s="86"/>
      <c r="W2" s="86"/>
      <c r="X2" s="86"/>
    </row>
    <row r="3" spans="1:33" s="88" customFormat="1" ht="23.25" customHeight="1">
      <c r="A3" s="2603" t="s">
        <v>329</v>
      </c>
      <c r="B3" s="2603" t="s">
        <v>12</v>
      </c>
      <c r="C3" s="2603" t="s">
        <v>330</v>
      </c>
      <c r="D3" s="2606" t="s">
        <v>698</v>
      </c>
      <c r="E3" s="2606" t="s">
        <v>690</v>
      </c>
      <c r="F3" s="2606"/>
      <c r="G3" s="2606" t="s">
        <v>331</v>
      </c>
      <c r="H3" s="2604" t="s">
        <v>340</v>
      </c>
      <c r="I3" s="2603" t="s">
        <v>1035</v>
      </c>
      <c r="J3" s="2603"/>
      <c r="K3" s="2603"/>
      <c r="L3" s="2603"/>
      <c r="M3" s="2603"/>
      <c r="N3" s="2603"/>
      <c r="O3" s="2603"/>
      <c r="P3" s="2603"/>
      <c r="Q3" s="2599" t="s">
        <v>691</v>
      </c>
      <c r="R3" s="2599"/>
      <c r="S3" s="2599"/>
      <c r="T3" s="2599"/>
      <c r="U3" s="2599"/>
      <c r="V3" s="2599"/>
      <c r="W3" s="2599"/>
      <c r="X3" s="2599"/>
      <c r="Y3" s="2599"/>
      <c r="Z3" s="2599"/>
      <c r="AA3" s="2599" t="s">
        <v>692</v>
      </c>
      <c r="AB3" s="2599"/>
      <c r="AE3" s="264"/>
      <c r="AF3" s="264"/>
    </row>
    <row r="4" spans="1:33" s="88" customFormat="1" ht="48.75" customHeight="1" thickBot="1">
      <c r="A4" s="2603"/>
      <c r="B4" s="2603"/>
      <c r="C4" s="2603"/>
      <c r="D4" s="2606"/>
      <c r="E4" s="203" t="s">
        <v>693</v>
      </c>
      <c r="F4" s="204" t="s">
        <v>694</v>
      </c>
      <c r="G4" s="2606"/>
      <c r="H4" s="2687"/>
      <c r="I4" s="2680" t="s">
        <v>699</v>
      </c>
      <c r="J4" s="2680"/>
      <c r="K4" s="2681" t="s">
        <v>700</v>
      </c>
      <c r="L4" s="2681"/>
      <c r="M4" s="2682" t="s">
        <v>701</v>
      </c>
      <c r="N4" s="2683"/>
      <c r="O4" s="2683"/>
      <c r="P4" s="2684"/>
      <c r="Q4" s="271" t="s">
        <v>809</v>
      </c>
      <c r="R4" s="272" t="s">
        <v>1036</v>
      </c>
      <c r="S4" s="272"/>
      <c r="T4" s="272"/>
      <c r="U4" s="272"/>
      <c r="V4" s="272"/>
      <c r="W4" s="272"/>
      <c r="X4" s="273"/>
      <c r="Y4" s="361"/>
      <c r="Z4" s="362"/>
      <c r="AA4" s="207" t="s">
        <v>743</v>
      </c>
      <c r="AB4" s="208" t="s">
        <v>695</v>
      </c>
      <c r="AE4" s="264"/>
      <c r="AF4" s="264"/>
    </row>
    <row r="5" spans="1:33" s="88" customFormat="1" ht="12">
      <c r="A5" s="2555">
        <v>1</v>
      </c>
      <c r="B5" s="2576" t="s">
        <v>1037</v>
      </c>
      <c r="C5" s="2576" t="s">
        <v>992</v>
      </c>
      <c r="D5" s="2579" t="s">
        <v>1038</v>
      </c>
      <c r="E5" s="265" t="s">
        <v>696</v>
      </c>
      <c r="F5" s="266"/>
      <c r="G5" s="2651">
        <v>43922</v>
      </c>
      <c r="H5" s="2679" t="s">
        <v>807</v>
      </c>
      <c r="I5" s="2674">
        <v>20</v>
      </c>
      <c r="J5" s="2675" t="s">
        <v>315</v>
      </c>
      <c r="K5" s="2674">
        <v>8</v>
      </c>
      <c r="L5" s="2675" t="s">
        <v>341</v>
      </c>
      <c r="M5" s="2676" t="s">
        <v>1039</v>
      </c>
      <c r="N5" s="2677"/>
      <c r="O5" s="2678">
        <v>2000000</v>
      </c>
      <c r="P5" s="2673" t="s">
        <v>337</v>
      </c>
      <c r="Q5" s="2665"/>
      <c r="R5" s="2558"/>
      <c r="S5" s="2558"/>
      <c r="T5" s="2558"/>
      <c r="U5" s="2558"/>
      <c r="V5" s="2558"/>
      <c r="W5" s="2558"/>
      <c r="X5" s="2558"/>
      <c r="Y5" s="2558"/>
      <c r="Z5" s="2564"/>
      <c r="AA5" s="2645"/>
      <c r="AB5" s="267" t="s">
        <v>697</v>
      </c>
      <c r="AD5" s="2555">
        <f>IF(ISERROR(VLOOKUP(C5,$AE$6:$AF$27,2,0))=TRUE,"",VLOOKUP(C5,$AE$6:$AF$27,2,0))</f>
        <v>0</v>
      </c>
      <c r="AE5" s="264" t="s">
        <v>977</v>
      </c>
      <c r="AF5" s="264"/>
    </row>
    <row r="6" spans="1:33" s="88" customFormat="1" ht="12">
      <c r="A6" s="2556"/>
      <c r="B6" s="2577"/>
      <c r="C6" s="2577"/>
      <c r="D6" s="2580"/>
      <c r="E6" s="268" t="s">
        <v>1040</v>
      </c>
      <c r="F6" s="269"/>
      <c r="G6" s="2652"/>
      <c r="H6" s="2655"/>
      <c r="I6" s="2643"/>
      <c r="J6" s="2628"/>
      <c r="K6" s="2643"/>
      <c r="L6" s="2628"/>
      <c r="M6" s="2632"/>
      <c r="N6" s="2633"/>
      <c r="O6" s="2568"/>
      <c r="P6" s="2663"/>
      <c r="Q6" s="2666"/>
      <c r="R6" s="2559"/>
      <c r="S6" s="2559"/>
      <c r="T6" s="2559"/>
      <c r="U6" s="2559"/>
      <c r="V6" s="2559"/>
      <c r="W6" s="2559"/>
      <c r="X6" s="2559"/>
      <c r="Y6" s="2559"/>
      <c r="Z6" s="2565"/>
      <c r="AA6" s="2646"/>
      <c r="AB6" s="344" t="s">
        <v>980</v>
      </c>
      <c r="AD6" s="2556"/>
      <c r="AE6" s="264" t="s">
        <v>974</v>
      </c>
      <c r="AF6" s="264">
        <v>0</v>
      </c>
      <c r="AG6" s="88" t="s">
        <v>981</v>
      </c>
    </row>
    <row r="7" spans="1:33" s="88" customFormat="1" ht="12">
      <c r="A7" s="2557"/>
      <c r="B7" s="2578"/>
      <c r="C7" s="2578"/>
      <c r="D7" s="2581"/>
      <c r="E7" s="340" t="s">
        <v>1041</v>
      </c>
      <c r="F7" s="339"/>
      <c r="G7" s="2653"/>
      <c r="H7" s="2671"/>
      <c r="I7" s="2644"/>
      <c r="J7" s="2629"/>
      <c r="K7" s="2644"/>
      <c r="L7" s="2629"/>
      <c r="M7" s="2634"/>
      <c r="N7" s="2635"/>
      <c r="O7" s="2569"/>
      <c r="P7" s="2672"/>
      <c r="Q7" s="2667"/>
      <c r="R7" s="2560"/>
      <c r="S7" s="2560"/>
      <c r="T7" s="2560"/>
      <c r="U7" s="2560"/>
      <c r="V7" s="2560"/>
      <c r="W7" s="2560"/>
      <c r="X7" s="2560"/>
      <c r="Y7" s="2560"/>
      <c r="Z7" s="2566"/>
      <c r="AA7" s="2647"/>
      <c r="AB7" s="270" t="s">
        <v>1042</v>
      </c>
      <c r="AD7" s="2557"/>
      <c r="AE7" s="264" t="s">
        <v>984</v>
      </c>
      <c r="AF7" s="264">
        <v>0</v>
      </c>
      <c r="AG7" s="88" t="s">
        <v>985</v>
      </c>
    </row>
    <row r="8" spans="1:33" s="88" customFormat="1" ht="12">
      <c r="A8" s="2555">
        <v>2</v>
      </c>
      <c r="B8" s="2576" t="s">
        <v>1043</v>
      </c>
      <c r="C8" s="2576" t="s">
        <v>997</v>
      </c>
      <c r="D8" s="2579" t="s">
        <v>1044</v>
      </c>
      <c r="E8" s="265" t="s">
        <v>696</v>
      </c>
      <c r="F8" s="266" t="s">
        <v>806</v>
      </c>
      <c r="G8" s="2651">
        <v>43922</v>
      </c>
      <c r="H8" s="2654" t="s">
        <v>807</v>
      </c>
      <c r="I8" s="2642">
        <v>20</v>
      </c>
      <c r="J8" s="2627" t="s">
        <v>315</v>
      </c>
      <c r="K8" s="2642">
        <v>8</v>
      </c>
      <c r="L8" s="2627" t="s">
        <v>341</v>
      </c>
      <c r="M8" s="2630" t="s">
        <v>808</v>
      </c>
      <c r="N8" s="2631"/>
      <c r="O8" s="2567">
        <v>1200</v>
      </c>
      <c r="P8" s="2662" t="s">
        <v>337</v>
      </c>
      <c r="Q8" s="2665" t="s">
        <v>804</v>
      </c>
      <c r="R8" s="2558" t="s">
        <v>804</v>
      </c>
      <c r="S8" s="2558"/>
      <c r="T8" s="2558"/>
      <c r="U8" s="2558"/>
      <c r="V8" s="2558"/>
      <c r="W8" s="2558"/>
      <c r="X8" s="2558"/>
      <c r="Y8" s="2558"/>
      <c r="Z8" s="2564"/>
      <c r="AA8" s="2645"/>
      <c r="AB8" s="267" t="s">
        <v>697</v>
      </c>
      <c r="AD8" s="2555">
        <f t="shared" ref="AD8" si="0">IF(ISERROR(VLOOKUP(C8,$AE$6:$AF$27,2,0))=TRUE,"",VLOOKUP(C8,$AE$6:$AF$27,2,0))</f>
        <v>1</v>
      </c>
      <c r="AE8" s="264" t="s">
        <v>989</v>
      </c>
      <c r="AF8" s="264">
        <v>1</v>
      </c>
      <c r="AG8" s="88" t="s">
        <v>990</v>
      </c>
    </row>
    <row r="9" spans="1:33" s="88" customFormat="1" ht="12">
      <c r="A9" s="2556"/>
      <c r="B9" s="2577"/>
      <c r="C9" s="2577"/>
      <c r="D9" s="2580"/>
      <c r="E9" s="268" t="s">
        <v>1040</v>
      </c>
      <c r="F9" s="269" t="s">
        <v>1045</v>
      </c>
      <c r="G9" s="2652"/>
      <c r="H9" s="2655"/>
      <c r="I9" s="2643"/>
      <c r="J9" s="2628"/>
      <c r="K9" s="2643"/>
      <c r="L9" s="2628"/>
      <c r="M9" s="2632"/>
      <c r="N9" s="2633"/>
      <c r="O9" s="2568"/>
      <c r="P9" s="2663"/>
      <c r="Q9" s="2666"/>
      <c r="R9" s="2559"/>
      <c r="S9" s="2559"/>
      <c r="T9" s="2559"/>
      <c r="U9" s="2559"/>
      <c r="V9" s="2559"/>
      <c r="W9" s="2559"/>
      <c r="X9" s="2559"/>
      <c r="Y9" s="2559"/>
      <c r="Z9" s="2565"/>
      <c r="AA9" s="2646"/>
      <c r="AB9" s="344" t="s">
        <v>980</v>
      </c>
      <c r="AD9" s="2556"/>
      <c r="AE9" s="264" t="s">
        <v>992</v>
      </c>
      <c r="AF9" s="264">
        <v>0</v>
      </c>
      <c r="AG9" s="88" t="s">
        <v>993</v>
      </c>
    </row>
    <row r="10" spans="1:33" s="88" customFormat="1" ht="12">
      <c r="A10" s="2557"/>
      <c r="B10" s="2578"/>
      <c r="C10" s="2578"/>
      <c r="D10" s="2581"/>
      <c r="E10" s="340" t="s">
        <v>994</v>
      </c>
      <c r="F10" s="339"/>
      <c r="G10" s="2653"/>
      <c r="H10" s="2671"/>
      <c r="I10" s="2644"/>
      <c r="J10" s="2629"/>
      <c r="K10" s="2644"/>
      <c r="L10" s="2629"/>
      <c r="M10" s="2634"/>
      <c r="N10" s="2635"/>
      <c r="O10" s="2569"/>
      <c r="P10" s="2672"/>
      <c r="Q10" s="2667"/>
      <c r="R10" s="2560"/>
      <c r="S10" s="2560"/>
      <c r="T10" s="2560"/>
      <c r="U10" s="2560"/>
      <c r="V10" s="2560"/>
      <c r="W10" s="2560"/>
      <c r="X10" s="2560"/>
      <c r="Y10" s="2560"/>
      <c r="Z10" s="2566"/>
      <c r="AA10" s="2647"/>
      <c r="AB10" s="270" t="s">
        <v>1042</v>
      </c>
      <c r="AD10" s="2557"/>
      <c r="AE10" s="264" t="s">
        <v>986</v>
      </c>
      <c r="AF10" s="264">
        <v>1</v>
      </c>
      <c r="AG10" s="88" t="s">
        <v>996</v>
      </c>
    </row>
    <row r="11" spans="1:33" s="88" customFormat="1" ht="12">
      <c r="A11" s="2555">
        <v>3</v>
      </c>
      <c r="B11" s="2576" t="s">
        <v>1046</v>
      </c>
      <c r="C11" s="2576" t="s">
        <v>997</v>
      </c>
      <c r="D11" s="2579" t="s">
        <v>805</v>
      </c>
      <c r="E11" s="265" t="s">
        <v>696</v>
      </c>
      <c r="F11" s="266" t="s">
        <v>1047</v>
      </c>
      <c r="G11" s="2651">
        <v>43922</v>
      </c>
      <c r="H11" s="2654" t="s">
        <v>807</v>
      </c>
      <c r="I11" s="2642">
        <v>10</v>
      </c>
      <c r="J11" s="2627" t="s">
        <v>315</v>
      </c>
      <c r="K11" s="2642">
        <v>5</v>
      </c>
      <c r="L11" s="2627" t="s">
        <v>341</v>
      </c>
      <c r="M11" s="2630" t="s">
        <v>808</v>
      </c>
      <c r="N11" s="2631"/>
      <c r="O11" s="2567">
        <v>1200</v>
      </c>
      <c r="P11" s="2662" t="s">
        <v>337</v>
      </c>
      <c r="Q11" s="2665" t="s">
        <v>804</v>
      </c>
      <c r="R11" s="2558" t="s">
        <v>804</v>
      </c>
      <c r="S11" s="2558"/>
      <c r="T11" s="2558"/>
      <c r="U11" s="2558"/>
      <c r="V11" s="2558"/>
      <c r="W11" s="2558"/>
      <c r="X11" s="2558"/>
      <c r="Y11" s="2558"/>
      <c r="Z11" s="2564"/>
      <c r="AA11" s="2645"/>
      <c r="AB11" s="267" t="s">
        <v>697</v>
      </c>
      <c r="AD11" s="2555">
        <f t="shared" ref="AD11" si="1">IF(ISERROR(VLOOKUP(C11,$AE$6:$AF$27,2,0))=TRUE,"",VLOOKUP(C11,$AE$6:$AF$27,2,0))</f>
        <v>1</v>
      </c>
      <c r="AE11" s="264" t="s">
        <v>997</v>
      </c>
      <c r="AF11" s="264">
        <v>1</v>
      </c>
      <c r="AG11" s="88" t="s">
        <v>999</v>
      </c>
    </row>
    <row r="12" spans="1:33" s="88" customFormat="1" ht="12">
      <c r="A12" s="2556"/>
      <c r="B12" s="2577"/>
      <c r="C12" s="2577"/>
      <c r="D12" s="2580"/>
      <c r="E12" s="268" t="s">
        <v>1040</v>
      </c>
      <c r="F12" s="269" t="s">
        <v>1000</v>
      </c>
      <c r="G12" s="2652"/>
      <c r="H12" s="2655"/>
      <c r="I12" s="2643"/>
      <c r="J12" s="2628"/>
      <c r="K12" s="2643"/>
      <c r="L12" s="2628"/>
      <c r="M12" s="2632"/>
      <c r="N12" s="2633"/>
      <c r="O12" s="2568"/>
      <c r="P12" s="2663"/>
      <c r="Q12" s="2666"/>
      <c r="R12" s="2559"/>
      <c r="S12" s="2559"/>
      <c r="T12" s="2559"/>
      <c r="U12" s="2559"/>
      <c r="V12" s="2559"/>
      <c r="W12" s="2559"/>
      <c r="X12" s="2559"/>
      <c r="Y12" s="2559"/>
      <c r="Z12" s="2565"/>
      <c r="AA12" s="2646"/>
      <c r="AB12" s="344" t="s">
        <v>1048</v>
      </c>
      <c r="AD12" s="2556"/>
      <c r="AE12" s="264" t="s">
        <v>1001</v>
      </c>
      <c r="AF12" s="264">
        <v>0</v>
      </c>
      <c r="AG12" s="88" t="s">
        <v>1002</v>
      </c>
    </row>
    <row r="13" spans="1:33" s="88" customFormat="1" ht="12.75" thickBot="1">
      <c r="A13" s="2557"/>
      <c r="B13" s="2578"/>
      <c r="C13" s="2578"/>
      <c r="D13" s="2580"/>
      <c r="E13" s="340" t="s">
        <v>994</v>
      </c>
      <c r="F13" s="339"/>
      <c r="G13" s="2653"/>
      <c r="H13" s="2671"/>
      <c r="I13" s="2644"/>
      <c r="J13" s="2629"/>
      <c r="K13" s="2644"/>
      <c r="L13" s="2629"/>
      <c r="M13" s="2634"/>
      <c r="N13" s="2635"/>
      <c r="O13" s="2569"/>
      <c r="P13" s="2672"/>
      <c r="Q13" s="2667"/>
      <c r="R13" s="2560"/>
      <c r="S13" s="2560"/>
      <c r="T13" s="2560"/>
      <c r="U13" s="2560"/>
      <c r="V13" s="2560"/>
      <c r="W13" s="2560"/>
      <c r="X13" s="2560"/>
      <c r="Y13" s="2560"/>
      <c r="Z13" s="2566"/>
      <c r="AA13" s="2647"/>
      <c r="AB13" s="270" t="s">
        <v>1042</v>
      </c>
      <c r="AD13" s="2557"/>
      <c r="AE13" s="264" t="s">
        <v>1003</v>
      </c>
      <c r="AF13" s="264">
        <v>0</v>
      </c>
      <c r="AG13" s="88" t="s">
        <v>1004</v>
      </c>
    </row>
    <row r="14" spans="1:33" s="88" customFormat="1" ht="12">
      <c r="A14" s="2555">
        <v>4</v>
      </c>
      <c r="B14" s="2576" t="s">
        <v>1049</v>
      </c>
      <c r="C14" s="2668" t="s">
        <v>997</v>
      </c>
      <c r="D14" s="2648" t="s">
        <v>1050</v>
      </c>
      <c r="E14" s="363" t="s">
        <v>696</v>
      </c>
      <c r="F14" s="266" t="s">
        <v>987</v>
      </c>
      <c r="G14" s="2651">
        <v>43922</v>
      </c>
      <c r="H14" s="2654" t="s">
        <v>807</v>
      </c>
      <c r="I14" s="2642">
        <v>5</v>
      </c>
      <c r="J14" s="2627" t="s">
        <v>315</v>
      </c>
      <c r="K14" s="2642">
        <v>5</v>
      </c>
      <c r="L14" s="2627" t="s">
        <v>341</v>
      </c>
      <c r="M14" s="2630" t="s">
        <v>226</v>
      </c>
      <c r="N14" s="2631"/>
      <c r="O14" s="2567"/>
      <c r="P14" s="2662" t="s">
        <v>337</v>
      </c>
      <c r="Q14" s="2665"/>
      <c r="R14" s="2558"/>
      <c r="S14" s="2558"/>
      <c r="T14" s="2558"/>
      <c r="U14" s="2558"/>
      <c r="V14" s="2558"/>
      <c r="W14" s="2558"/>
      <c r="X14" s="2558"/>
      <c r="Y14" s="2558"/>
      <c r="Z14" s="2564"/>
      <c r="AA14" s="2645"/>
      <c r="AB14" s="267" t="s">
        <v>697</v>
      </c>
      <c r="AD14" s="2555">
        <f t="shared" ref="AD14" si="2">IF(ISERROR(VLOOKUP(C14,$AE$6:$AF$27,2,0))=TRUE,"",VLOOKUP(C14,$AE$6:$AF$27,2,0))</f>
        <v>1</v>
      </c>
      <c r="AE14" s="264" t="s">
        <v>1006</v>
      </c>
      <c r="AF14" s="264">
        <v>0</v>
      </c>
      <c r="AG14" s="88" t="s">
        <v>1007</v>
      </c>
    </row>
    <row r="15" spans="1:33" s="88" customFormat="1" ht="12">
      <c r="A15" s="2556"/>
      <c r="B15" s="2577"/>
      <c r="C15" s="2669"/>
      <c r="D15" s="2649"/>
      <c r="E15" s="364" t="s">
        <v>978</v>
      </c>
      <c r="F15" s="269" t="s">
        <v>1000</v>
      </c>
      <c r="G15" s="2652"/>
      <c r="H15" s="2655"/>
      <c r="I15" s="2643"/>
      <c r="J15" s="2628"/>
      <c r="K15" s="2643"/>
      <c r="L15" s="2628"/>
      <c r="M15" s="2632"/>
      <c r="N15" s="2633"/>
      <c r="O15" s="2568"/>
      <c r="P15" s="2663"/>
      <c r="Q15" s="2666"/>
      <c r="R15" s="2559"/>
      <c r="S15" s="2559"/>
      <c r="T15" s="2559"/>
      <c r="U15" s="2559"/>
      <c r="V15" s="2559"/>
      <c r="W15" s="2559"/>
      <c r="X15" s="2559"/>
      <c r="Y15" s="2559"/>
      <c r="Z15" s="2565"/>
      <c r="AA15" s="2646"/>
      <c r="AB15" s="344" t="s">
        <v>980</v>
      </c>
      <c r="AD15" s="2556"/>
      <c r="AE15" s="264" t="s">
        <v>1008</v>
      </c>
      <c r="AF15" s="264">
        <v>0</v>
      </c>
      <c r="AG15" s="88" t="s">
        <v>1009</v>
      </c>
    </row>
    <row r="16" spans="1:33" s="88" customFormat="1" ht="12.75" thickBot="1">
      <c r="A16" s="2557"/>
      <c r="B16" s="2578"/>
      <c r="C16" s="2670"/>
      <c r="D16" s="2650"/>
      <c r="E16" s="365" t="s">
        <v>994</v>
      </c>
      <c r="F16" s="339"/>
      <c r="G16" s="2653"/>
      <c r="H16" s="2656"/>
      <c r="I16" s="2657"/>
      <c r="J16" s="2658"/>
      <c r="K16" s="2657"/>
      <c r="L16" s="2658"/>
      <c r="M16" s="2659"/>
      <c r="N16" s="2660"/>
      <c r="O16" s="2661"/>
      <c r="P16" s="2664"/>
      <c r="Q16" s="2667"/>
      <c r="R16" s="2560"/>
      <c r="S16" s="2560"/>
      <c r="T16" s="2560"/>
      <c r="U16" s="2560"/>
      <c r="V16" s="2560"/>
      <c r="W16" s="2560"/>
      <c r="X16" s="2560"/>
      <c r="Y16" s="2560"/>
      <c r="Z16" s="2566"/>
      <c r="AA16" s="2647"/>
      <c r="AB16" s="270" t="s">
        <v>1051</v>
      </c>
      <c r="AD16" s="2557"/>
      <c r="AE16" s="264" t="s">
        <v>1010</v>
      </c>
      <c r="AF16" s="264">
        <v>0</v>
      </c>
      <c r="AG16" s="88" t="s">
        <v>976</v>
      </c>
    </row>
    <row r="17" spans="1:33" s="88" customFormat="1" ht="12">
      <c r="A17" s="2555">
        <v>5</v>
      </c>
      <c r="B17" s="2576"/>
      <c r="C17" s="2576"/>
      <c r="D17" s="2580"/>
      <c r="E17" s="265" t="s">
        <v>696</v>
      </c>
      <c r="F17" s="266"/>
      <c r="G17" s="2579"/>
      <c r="H17" s="2640" t="s">
        <v>702</v>
      </c>
      <c r="I17" s="2643"/>
      <c r="J17" s="2628" t="s">
        <v>315</v>
      </c>
      <c r="K17" s="2643"/>
      <c r="L17" s="2628" t="s">
        <v>341</v>
      </c>
      <c r="M17" s="2632" t="s">
        <v>226</v>
      </c>
      <c r="N17" s="2633"/>
      <c r="O17" s="2568"/>
      <c r="P17" s="2637" t="s">
        <v>337</v>
      </c>
      <c r="Q17" s="2561"/>
      <c r="R17" s="2558"/>
      <c r="S17" s="2558"/>
      <c r="T17" s="2558"/>
      <c r="U17" s="2558"/>
      <c r="V17" s="2558"/>
      <c r="W17" s="2558"/>
      <c r="X17" s="2558"/>
      <c r="Y17" s="2558"/>
      <c r="Z17" s="2564"/>
      <c r="AA17" s="2645"/>
      <c r="AB17" s="267" t="s">
        <v>697</v>
      </c>
      <c r="AD17" s="2555" t="str">
        <f t="shared" ref="AD17" si="3">IF(ISERROR(VLOOKUP(C17,$AE$6:$AF$27,2,0))=TRUE,"",VLOOKUP(C17,$AE$6:$AF$27,2,0))</f>
        <v/>
      </c>
      <c r="AE17" s="264" t="s">
        <v>1005</v>
      </c>
      <c r="AF17" s="264">
        <v>0</v>
      </c>
      <c r="AG17" s="88" t="s">
        <v>988</v>
      </c>
    </row>
    <row r="18" spans="1:33" s="88" customFormat="1" ht="12">
      <c r="A18" s="2556"/>
      <c r="B18" s="2577"/>
      <c r="C18" s="2577"/>
      <c r="D18" s="2580"/>
      <c r="E18" s="268" t="s">
        <v>978</v>
      </c>
      <c r="F18" s="269"/>
      <c r="G18" s="2580"/>
      <c r="H18" s="2640"/>
      <c r="I18" s="2643"/>
      <c r="J18" s="2628"/>
      <c r="K18" s="2643"/>
      <c r="L18" s="2628"/>
      <c r="M18" s="2632"/>
      <c r="N18" s="2633"/>
      <c r="O18" s="2568"/>
      <c r="P18" s="2637"/>
      <c r="Q18" s="2562"/>
      <c r="R18" s="2559"/>
      <c r="S18" s="2559"/>
      <c r="T18" s="2559"/>
      <c r="U18" s="2559"/>
      <c r="V18" s="2559"/>
      <c r="W18" s="2559"/>
      <c r="X18" s="2559"/>
      <c r="Y18" s="2559"/>
      <c r="Z18" s="2565"/>
      <c r="AA18" s="2646"/>
      <c r="AB18" s="344" t="s">
        <v>1052</v>
      </c>
      <c r="AD18" s="2556"/>
      <c r="AE18" s="264" t="s">
        <v>1013</v>
      </c>
      <c r="AF18" s="264">
        <v>0</v>
      </c>
      <c r="AG18" s="88" t="s">
        <v>1014</v>
      </c>
    </row>
    <row r="19" spans="1:33" s="88" customFormat="1">
      <c r="A19" s="2557"/>
      <c r="B19" s="2578"/>
      <c r="C19" s="2578"/>
      <c r="D19" s="2581"/>
      <c r="E19" s="340" t="s">
        <v>1053</v>
      </c>
      <c r="F19" s="339"/>
      <c r="G19" s="2581"/>
      <c r="H19" s="2641"/>
      <c r="I19" s="2644"/>
      <c r="J19" s="2629"/>
      <c r="K19" s="2644"/>
      <c r="L19" s="2629"/>
      <c r="M19" s="2634"/>
      <c r="N19" s="2635"/>
      <c r="O19" s="2569"/>
      <c r="P19" s="2638"/>
      <c r="Q19" s="2563"/>
      <c r="R19" s="2560"/>
      <c r="S19" s="2560"/>
      <c r="T19" s="2560"/>
      <c r="U19" s="2560"/>
      <c r="V19" s="2560"/>
      <c r="W19" s="2560"/>
      <c r="X19" s="2560"/>
      <c r="Y19" s="2560"/>
      <c r="Z19" s="2566"/>
      <c r="AA19" s="2647"/>
      <c r="AB19" s="270" t="s">
        <v>995</v>
      </c>
      <c r="AD19" s="2557"/>
      <c r="AE19" s="263" t="s">
        <v>1015</v>
      </c>
      <c r="AF19" s="263">
        <v>0</v>
      </c>
    </row>
    <row r="20" spans="1:33" s="88" customFormat="1">
      <c r="A20" s="2555">
        <v>6</v>
      </c>
      <c r="B20" s="2576"/>
      <c r="C20" s="2576"/>
      <c r="D20" s="2579"/>
      <c r="E20" s="265" t="s">
        <v>696</v>
      </c>
      <c r="F20" s="266"/>
      <c r="G20" s="2579"/>
      <c r="H20" s="2639" t="s">
        <v>702</v>
      </c>
      <c r="I20" s="2642"/>
      <c r="J20" s="2627" t="s">
        <v>315</v>
      </c>
      <c r="K20" s="2642"/>
      <c r="L20" s="2627" t="s">
        <v>341</v>
      </c>
      <c r="M20" s="2630" t="s">
        <v>226</v>
      </c>
      <c r="N20" s="2631"/>
      <c r="O20" s="2567"/>
      <c r="P20" s="2636" t="s">
        <v>337</v>
      </c>
      <c r="Q20" s="2561"/>
      <c r="R20" s="2558"/>
      <c r="S20" s="2558"/>
      <c r="T20" s="2558"/>
      <c r="U20" s="2558"/>
      <c r="V20" s="2558"/>
      <c r="W20" s="2558"/>
      <c r="X20" s="2558"/>
      <c r="Y20" s="2558"/>
      <c r="Z20" s="2564"/>
      <c r="AA20" s="2645"/>
      <c r="AB20" s="267" t="s">
        <v>697</v>
      </c>
      <c r="AD20" s="2555" t="str">
        <f t="shared" ref="AD20" si="4">IF(ISERROR(VLOOKUP(C20,$AE$6:$AF$27,2,0))=TRUE,"",VLOOKUP(C20,$AE$6:$AF$27,2,0))</f>
        <v/>
      </c>
      <c r="AE20" s="263" t="s">
        <v>1017</v>
      </c>
      <c r="AF20" s="263">
        <v>0</v>
      </c>
    </row>
    <row r="21" spans="1:33" s="88" customFormat="1">
      <c r="A21" s="2556"/>
      <c r="B21" s="2577"/>
      <c r="C21" s="2577"/>
      <c r="D21" s="2580"/>
      <c r="E21" s="268" t="s">
        <v>978</v>
      </c>
      <c r="F21" s="269"/>
      <c r="G21" s="2580"/>
      <c r="H21" s="2640"/>
      <c r="I21" s="2643"/>
      <c r="J21" s="2628"/>
      <c r="K21" s="2643"/>
      <c r="L21" s="2628"/>
      <c r="M21" s="2632"/>
      <c r="N21" s="2633"/>
      <c r="O21" s="2568"/>
      <c r="P21" s="2637"/>
      <c r="Q21" s="2562"/>
      <c r="R21" s="2559"/>
      <c r="S21" s="2559"/>
      <c r="T21" s="2559"/>
      <c r="U21" s="2559"/>
      <c r="V21" s="2559"/>
      <c r="W21" s="2559"/>
      <c r="X21" s="2559"/>
      <c r="Y21" s="2559"/>
      <c r="Z21" s="2565"/>
      <c r="AA21" s="2646"/>
      <c r="AB21" s="344" t="s">
        <v>980</v>
      </c>
      <c r="AD21" s="2556"/>
      <c r="AE21" s="263" t="s">
        <v>1018</v>
      </c>
      <c r="AF21" s="263">
        <v>0</v>
      </c>
    </row>
    <row r="22" spans="1:33" s="88" customFormat="1">
      <c r="A22" s="2557"/>
      <c r="B22" s="2578"/>
      <c r="C22" s="2578"/>
      <c r="D22" s="2581"/>
      <c r="E22" s="340" t="s">
        <v>994</v>
      </c>
      <c r="F22" s="339"/>
      <c r="G22" s="2581"/>
      <c r="H22" s="2641"/>
      <c r="I22" s="2644"/>
      <c r="J22" s="2629"/>
      <c r="K22" s="2644"/>
      <c r="L22" s="2629"/>
      <c r="M22" s="2634"/>
      <c r="N22" s="2635"/>
      <c r="O22" s="2569"/>
      <c r="P22" s="2638"/>
      <c r="Q22" s="2563"/>
      <c r="R22" s="2560"/>
      <c r="S22" s="2560"/>
      <c r="T22" s="2560"/>
      <c r="U22" s="2560"/>
      <c r="V22" s="2560"/>
      <c r="W22" s="2560"/>
      <c r="X22" s="2560"/>
      <c r="Y22" s="2560"/>
      <c r="Z22" s="2566"/>
      <c r="AA22" s="2647"/>
      <c r="AB22" s="270" t="s">
        <v>995</v>
      </c>
      <c r="AD22" s="2557"/>
      <c r="AE22" s="263" t="s">
        <v>1019</v>
      </c>
      <c r="AF22" s="263">
        <v>0</v>
      </c>
    </row>
    <row r="23" spans="1:33" s="88" customFormat="1">
      <c r="A23" s="2555">
        <v>7</v>
      </c>
      <c r="B23" s="2576"/>
      <c r="C23" s="2576"/>
      <c r="D23" s="2579"/>
      <c r="E23" s="265" t="s">
        <v>696</v>
      </c>
      <c r="F23" s="266"/>
      <c r="G23" s="2579"/>
      <c r="H23" s="2639" t="s">
        <v>702</v>
      </c>
      <c r="I23" s="2642"/>
      <c r="J23" s="2627" t="s">
        <v>315</v>
      </c>
      <c r="K23" s="2642"/>
      <c r="L23" s="2627" t="s">
        <v>341</v>
      </c>
      <c r="M23" s="2630" t="s">
        <v>226</v>
      </c>
      <c r="N23" s="2631"/>
      <c r="O23" s="2567"/>
      <c r="P23" s="2636" t="s">
        <v>337</v>
      </c>
      <c r="Q23" s="2561"/>
      <c r="R23" s="2558"/>
      <c r="S23" s="2558"/>
      <c r="T23" s="2558"/>
      <c r="U23" s="2558"/>
      <c r="V23" s="2558"/>
      <c r="W23" s="2558"/>
      <c r="X23" s="2558"/>
      <c r="Y23" s="2558"/>
      <c r="Z23" s="2564"/>
      <c r="AA23" s="2645"/>
      <c r="AB23" s="267" t="s">
        <v>697</v>
      </c>
      <c r="AD23" s="2555" t="str">
        <f t="shared" ref="AD23" si="5">IF(ISERROR(VLOOKUP(C23,$AE$6:$AF$27,2,0))=TRUE,"",VLOOKUP(C23,$AE$6:$AF$27,2,0))</f>
        <v/>
      </c>
      <c r="AE23" s="263" t="s">
        <v>1020</v>
      </c>
      <c r="AF23" s="263">
        <v>0</v>
      </c>
    </row>
    <row r="24" spans="1:33" s="88" customFormat="1">
      <c r="A24" s="2556"/>
      <c r="B24" s="2577"/>
      <c r="C24" s="2577"/>
      <c r="D24" s="2580"/>
      <c r="E24" s="268" t="s">
        <v>978</v>
      </c>
      <c r="F24" s="269"/>
      <c r="G24" s="2580"/>
      <c r="H24" s="2640"/>
      <c r="I24" s="2643"/>
      <c r="J24" s="2628"/>
      <c r="K24" s="2643"/>
      <c r="L24" s="2628"/>
      <c r="M24" s="2632"/>
      <c r="N24" s="2633"/>
      <c r="O24" s="2568"/>
      <c r="P24" s="2637"/>
      <c r="Q24" s="2562"/>
      <c r="R24" s="2559"/>
      <c r="S24" s="2559"/>
      <c r="T24" s="2559"/>
      <c r="U24" s="2559"/>
      <c r="V24" s="2559"/>
      <c r="W24" s="2559"/>
      <c r="X24" s="2559"/>
      <c r="Y24" s="2559"/>
      <c r="Z24" s="2565"/>
      <c r="AA24" s="2646"/>
      <c r="AB24" s="344" t="s">
        <v>980</v>
      </c>
      <c r="AD24" s="2556"/>
      <c r="AE24" s="263" t="s">
        <v>1021</v>
      </c>
      <c r="AF24" s="263">
        <v>0</v>
      </c>
    </row>
    <row r="25" spans="1:33" s="88" customFormat="1">
      <c r="A25" s="2557"/>
      <c r="B25" s="2578"/>
      <c r="C25" s="2578"/>
      <c r="D25" s="2581"/>
      <c r="E25" s="340" t="s">
        <v>994</v>
      </c>
      <c r="F25" s="339"/>
      <c r="G25" s="2581"/>
      <c r="H25" s="2641"/>
      <c r="I25" s="2644"/>
      <c r="J25" s="2629"/>
      <c r="K25" s="2644"/>
      <c r="L25" s="2629"/>
      <c r="M25" s="2634"/>
      <c r="N25" s="2635"/>
      <c r="O25" s="2569"/>
      <c r="P25" s="2638"/>
      <c r="Q25" s="2563"/>
      <c r="R25" s="2560"/>
      <c r="S25" s="2560"/>
      <c r="T25" s="2560"/>
      <c r="U25" s="2560"/>
      <c r="V25" s="2560"/>
      <c r="W25" s="2560"/>
      <c r="X25" s="2560"/>
      <c r="Y25" s="2560"/>
      <c r="Z25" s="2566"/>
      <c r="AA25" s="2647"/>
      <c r="AB25" s="270" t="s">
        <v>995</v>
      </c>
      <c r="AD25" s="2557"/>
      <c r="AE25" s="263" t="s">
        <v>1022</v>
      </c>
      <c r="AF25" s="263">
        <v>0</v>
      </c>
    </row>
    <row r="26" spans="1:33" s="88" customFormat="1">
      <c r="A26" s="2555">
        <v>8</v>
      </c>
      <c r="B26" s="2576"/>
      <c r="C26" s="2576"/>
      <c r="D26" s="2579"/>
      <c r="E26" s="265" t="s">
        <v>696</v>
      </c>
      <c r="F26" s="266"/>
      <c r="G26" s="2579"/>
      <c r="H26" s="2639" t="s">
        <v>702</v>
      </c>
      <c r="I26" s="2642"/>
      <c r="J26" s="2627" t="s">
        <v>315</v>
      </c>
      <c r="K26" s="2642"/>
      <c r="L26" s="2627" t="s">
        <v>341</v>
      </c>
      <c r="M26" s="2630" t="s">
        <v>226</v>
      </c>
      <c r="N26" s="2631"/>
      <c r="O26" s="2567"/>
      <c r="P26" s="2636" t="s">
        <v>337</v>
      </c>
      <c r="Q26" s="2561"/>
      <c r="R26" s="2558"/>
      <c r="S26" s="2558"/>
      <c r="T26" s="2558"/>
      <c r="U26" s="2558"/>
      <c r="V26" s="2558"/>
      <c r="W26" s="2558"/>
      <c r="X26" s="2558"/>
      <c r="Y26" s="2558"/>
      <c r="Z26" s="2564"/>
      <c r="AA26" s="2645"/>
      <c r="AB26" s="267" t="s">
        <v>697</v>
      </c>
      <c r="AD26" s="2555" t="str">
        <f t="shared" ref="AD26" si="6">IF(ISERROR(VLOOKUP(C26,$AE$6:$AF$27,2,0))=TRUE,"",VLOOKUP(C26,$AE$6:$AF$27,2,0))</f>
        <v/>
      </c>
      <c r="AE26" s="263" t="s">
        <v>1023</v>
      </c>
      <c r="AF26" s="263">
        <v>0</v>
      </c>
    </row>
    <row r="27" spans="1:33" s="88" customFormat="1">
      <c r="A27" s="2556"/>
      <c r="B27" s="2577"/>
      <c r="C27" s="2577"/>
      <c r="D27" s="2580"/>
      <c r="E27" s="268" t="s">
        <v>978</v>
      </c>
      <c r="F27" s="269"/>
      <c r="G27" s="2580"/>
      <c r="H27" s="2640"/>
      <c r="I27" s="2643"/>
      <c r="J27" s="2628"/>
      <c r="K27" s="2643"/>
      <c r="L27" s="2628"/>
      <c r="M27" s="2632"/>
      <c r="N27" s="2633"/>
      <c r="O27" s="2568"/>
      <c r="P27" s="2637"/>
      <c r="Q27" s="2562"/>
      <c r="R27" s="2559"/>
      <c r="S27" s="2559"/>
      <c r="T27" s="2559"/>
      <c r="U27" s="2559"/>
      <c r="V27" s="2559"/>
      <c r="W27" s="2559"/>
      <c r="X27" s="2559"/>
      <c r="Y27" s="2559"/>
      <c r="Z27" s="2565"/>
      <c r="AA27" s="2646"/>
      <c r="AB27" s="344" t="s">
        <v>980</v>
      </c>
      <c r="AD27" s="2556"/>
      <c r="AE27" s="263"/>
      <c r="AF27" s="263">
        <v>0</v>
      </c>
    </row>
    <row r="28" spans="1:33" s="88" customFormat="1">
      <c r="A28" s="2557"/>
      <c r="B28" s="2578"/>
      <c r="C28" s="2578"/>
      <c r="D28" s="2581"/>
      <c r="E28" s="340" t="s">
        <v>994</v>
      </c>
      <c r="F28" s="339"/>
      <c r="G28" s="2581"/>
      <c r="H28" s="2641"/>
      <c r="I28" s="2644"/>
      <c r="J28" s="2629"/>
      <c r="K28" s="2644"/>
      <c r="L28" s="2629"/>
      <c r="M28" s="2634"/>
      <c r="N28" s="2635"/>
      <c r="O28" s="2569"/>
      <c r="P28" s="2638"/>
      <c r="Q28" s="2563"/>
      <c r="R28" s="2560"/>
      <c r="S28" s="2560"/>
      <c r="T28" s="2560"/>
      <c r="U28" s="2560"/>
      <c r="V28" s="2560"/>
      <c r="W28" s="2560"/>
      <c r="X28" s="2560"/>
      <c r="Y28" s="2560"/>
      <c r="Z28" s="2566"/>
      <c r="AA28" s="2647"/>
      <c r="AB28" s="270" t="s">
        <v>995</v>
      </c>
      <c r="AD28" s="2557"/>
      <c r="AE28" s="263"/>
      <c r="AF28" s="263"/>
    </row>
    <row r="29" spans="1:33" s="88" customFormat="1">
      <c r="A29" s="2555">
        <v>9</v>
      </c>
      <c r="B29" s="2576"/>
      <c r="C29" s="2576"/>
      <c r="D29" s="2579"/>
      <c r="E29" s="265" t="s">
        <v>696</v>
      </c>
      <c r="F29" s="266"/>
      <c r="G29" s="2579"/>
      <c r="H29" s="2639" t="s">
        <v>702</v>
      </c>
      <c r="I29" s="2642"/>
      <c r="J29" s="2627" t="s">
        <v>315</v>
      </c>
      <c r="K29" s="2642"/>
      <c r="L29" s="2627" t="s">
        <v>341</v>
      </c>
      <c r="M29" s="2630" t="s">
        <v>226</v>
      </c>
      <c r="N29" s="2631"/>
      <c r="O29" s="2567"/>
      <c r="P29" s="2636" t="s">
        <v>337</v>
      </c>
      <c r="Q29" s="2561"/>
      <c r="R29" s="2558"/>
      <c r="S29" s="2558"/>
      <c r="T29" s="2558"/>
      <c r="U29" s="2558"/>
      <c r="V29" s="2558"/>
      <c r="W29" s="2558"/>
      <c r="X29" s="2558"/>
      <c r="Y29" s="2558"/>
      <c r="Z29" s="2564"/>
      <c r="AA29" s="2645"/>
      <c r="AB29" s="267" t="s">
        <v>697</v>
      </c>
      <c r="AD29" s="2555" t="str">
        <f t="shared" ref="AD29" si="7">IF(ISERROR(VLOOKUP(C29,$AE$6:$AF$27,2,0))=TRUE,"",VLOOKUP(C29,$AE$6:$AF$27,2,0))</f>
        <v/>
      </c>
      <c r="AE29" s="263"/>
      <c r="AF29" s="263"/>
    </row>
    <row r="30" spans="1:33" s="88" customFormat="1">
      <c r="A30" s="2556"/>
      <c r="B30" s="2577"/>
      <c r="C30" s="2577"/>
      <c r="D30" s="2580"/>
      <c r="E30" s="268" t="s">
        <v>978</v>
      </c>
      <c r="F30" s="269"/>
      <c r="G30" s="2580"/>
      <c r="H30" s="2640"/>
      <c r="I30" s="2643"/>
      <c r="J30" s="2628"/>
      <c r="K30" s="2643"/>
      <c r="L30" s="2628"/>
      <c r="M30" s="2632"/>
      <c r="N30" s="2633"/>
      <c r="O30" s="2568"/>
      <c r="P30" s="2637"/>
      <c r="Q30" s="2562"/>
      <c r="R30" s="2559"/>
      <c r="S30" s="2559"/>
      <c r="T30" s="2559"/>
      <c r="U30" s="2559"/>
      <c r="V30" s="2559"/>
      <c r="W30" s="2559"/>
      <c r="X30" s="2559"/>
      <c r="Y30" s="2559"/>
      <c r="Z30" s="2565"/>
      <c r="AA30" s="2646"/>
      <c r="AB30" s="344" t="s">
        <v>980</v>
      </c>
      <c r="AD30" s="2556"/>
      <c r="AE30" s="263"/>
      <c r="AF30" s="263"/>
    </row>
    <row r="31" spans="1:33" s="88" customFormat="1">
      <c r="A31" s="2557"/>
      <c r="B31" s="2578"/>
      <c r="C31" s="2578"/>
      <c r="D31" s="2581"/>
      <c r="E31" s="340" t="s">
        <v>994</v>
      </c>
      <c r="F31" s="339"/>
      <c r="G31" s="2581"/>
      <c r="H31" s="2641"/>
      <c r="I31" s="2644"/>
      <c r="J31" s="2629"/>
      <c r="K31" s="2644"/>
      <c r="L31" s="2629"/>
      <c r="M31" s="2634"/>
      <c r="N31" s="2635"/>
      <c r="O31" s="2569"/>
      <c r="P31" s="2638"/>
      <c r="Q31" s="2563"/>
      <c r="R31" s="2560"/>
      <c r="S31" s="2560"/>
      <c r="T31" s="2560"/>
      <c r="U31" s="2560"/>
      <c r="V31" s="2560"/>
      <c r="W31" s="2560"/>
      <c r="X31" s="2560"/>
      <c r="Y31" s="2560"/>
      <c r="Z31" s="2566"/>
      <c r="AA31" s="2647"/>
      <c r="AB31" s="270" t="s">
        <v>995</v>
      </c>
      <c r="AD31" s="2557"/>
      <c r="AE31" s="263"/>
      <c r="AF31" s="263"/>
    </row>
    <row r="32" spans="1:33" s="88" customFormat="1">
      <c r="A32" s="2555">
        <v>10</v>
      </c>
      <c r="B32" s="2576"/>
      <c r="C32" s="2576"/>
      <c r="D32" s="2579"/>
      <c r="E32" s="265" t="s">
        <v>696</v>
      </c>
      <c r="F32" s="266"/>
      <c r="G32" s="2579"/>
      <c r="H32" s="2639" t="s">
        <v>702</v>
      </c>
      <c r="I32" s="2642"/>
      <c r="J32" s="2627" t="s">
        <v>315</v>
      </c>
      <c r="K32" s="2642"/>
      <c r="L32" s="2627" t="s">
        <v>341</v>
      </c>
      <c r="M32" s="2630" t="s">
        <v>226</v>
      </c>
      <c r="N32" s="2631"/>
      <c r="O32" s="2567"/>
      <c r="P32" s="2636" t="s">
        <v>337</v>
      </c>
      <c r="Q32" s="2561"/>
      <c r="R32" s="2558"/>
      <c r="S32" s="2558"/>
      <c r="T32" s="2558"/>
      <c r="U32" s="2558"/>
      <c r="V32" s="2558"/>
      <c r="W32" s="2558"/>
      <c r="X32" s="2558"/>
      <c r="Y32" s="2558"/>
      <c r="Z32" s="2564"/>
      <c r="AA32" s="2645"/>
      <c r="AB32" s="267" t="s">
        <v>697</v>
      </c>
      <c r="AD32" s="2555" t="str">
        <f t="shared" ref="AD32" si="8">IF(ISERROR(VLOOKUP(C32,$AE$6:$AF$27,2,0))=TRUE,"",VLOOKUP(C32,$AE$6:$AF$27,2,0))</f>
        <v/>
      </c>
      <c r="AE32" s="263"/>
      <c r="AF32" s="263"/>
    </row>
    <row r="33" spans="1:32" s="88" customFormat="1">
      <c r="A33" s="2556"/>
      <c r="B33" s="2577"/>
      <c r="C33" s="2577"/>
      <c r="D33" s="2580"/>
      <c r="E33" s="268" t="s">
        <v>978</v>
      </c>
      <c r="F33" s="269"/>
      <c r="G33" s="2580"/>
      <c r="H33" s="2640"/>
      <c r="I33" s="2643"/>
      <c r="J33" s="2628"/>
      <c r="K33" s="2643"/>
      <c r="L33" s="2628"/>
      <c r="M33" s="2632"/>
      <c r="N33" s="2633"/>
      <c r="O33" s="2568"/>
      <c r="P33" s="2637"/>
      <c r="Q33" s="2562"/>
      <c r="R33" s="2559"/>
      <c r="S33" s="2559"/>
      <c r="T33" s="2559"/>
      <c r="U33" s="2559"/>
      <c r="V33" s="2559"/>
      <c r="W33" s="2559"/>
      <c r="X33" s="2559"/>
      <c r="Y33" s="2559"/>
      <c r="Z33" s="2565"/>
      <c r="AA33" s="2646"/>
      <c r="AB33" s="344" t="s">
        <v>980</v>
      </c>
      <c r="AD33" s="2556"/>
      <c r="AE33" s="263"/>
      <c r="AF33" s="263"/>
    </row>
    <row r="34" spans="1:32" s="88" customFormat="1">
      <c r="A34" s="2557"/>
      <c r="B34" s="2578"/>
      <c r="C34" s="2578"/>
      <c r="D34" s="2581"/>
      <c r="E34" s="340" t="s">
        <v>994</v>
      </c>
      <c r="F34" s="339"/>
      <c r="G34" s="2581"/>
      <c r="H34" s="2641"/>
      <c r="I34" s="2644"/>
      <c r="J34" s="2629"/>
      <c r="K34" s="2644"/>
      <c r="L34" s="2629"/>
      <c r="M34" s="2634"/>
      <c r="N34" s="2635"/>
      <c r="O34" s="2569"/>
      <c r="P34" s="2638"/>
      <c r="Q34" s="2563"/>
      <c r="R34" s="2560"/>
      <c r="S34" s="2560"/>
      <c r="T34" s="2560"/>
      <c r="U34" s="2560"/>
      <c r="V34" s="2560"/>
      <c r="W34" s="2560"/>
      <c r="X34" s="2560"/>
      <c r="Y34" s="2560"/>
      <c r="Z34" s="2566"/>
      <c r="AA34" s="2647"/>
      <c r="AB34" s="270" t="s">
        <v>995</v>
      </c>
      <c r="AD34" s="2557"/>
      <c r="AE34" s="263"/>
      <c r="AF34" s="263"/>
    </row>
    <row r="35" spans="1:32" s="88" customFormat="1">
      <c r="A35" s="2555">
        <v>11</v>
      </c>
      <c r="B35" s="2576"/>
      <c r="C35" s="2576"/>
      <c r="D35" s="2579"/>
      <c r="E35" s="265" t="s">
        <v>696</v>
      </c>
      <c r="F35" s="266"/>
      <c r="G35" s="2579"/>
      <c r="H35" s="2639" t="s">
        <v>702</v>
      </c>
      <c r="I35" s="2642"/>
      <c r="J35" s="2627" t="s">
        <v>315</v>
      </c>
      <c r="K35" s="2642"/>
      <c r="L35" s="2627" t="s">
        <v>341</v>
      </c>
      <c r="M35" s="2630" t="s">
        <v>226</v>
      </c>
      <c r="N35" s="2631"/>
      <c r="O35" s="2567"/>
      <c r="P35" s="2636" t="s">
        <v>337</v>
      </c>
      <c r="Q35" s="2561"/>
      <c r="R35" s="2558"/>
      <c r="S35" s="2558"/>
      <c r="T35" s="2558"/>
      <c r="U35" s="2558"/>
      <c r="V35" s="2558"/>
      <c r="W35" s="2558"/>
      <c r="X35" s="2558"/>
      <c r="Y35" s="2558"/>
      <c r="Z35" s="2564"/>
      <c r="AA35" s="2645"/>
      <c r="AB35" s="267" t="s">
        <v>697</v>
      </c>
      <c r="AD35" s="2555" t="str">
        <f t="shared" ref="AD35" si="9">IF(ISERROR(VLOOKUP(C35,$AE$6:$AF$27,2,0))=TRUE,"",VLOOKUP(C35,$AE$6:$AF$27,2,0))</f>
        <v/>
      </c>
      <c r="AE35" s="263"/>
      <c r="AF35" s="263"/>
    </row>
    <row r="36" spans="1:32" s="88" customFormat="1">
      <c r="A36" s="2556"/>
      <c r="B36" s="2577"/>
      <c r="C36" s="2577"/>
      <c r="D36" s="2580"/>
      <c r="E36" s="268" t="s">
        <v>978</v>
      </c>
      <c r="F36" s="269"/>
      <c r="G36" s="2580"/>
      <c r="H36" s="2640"/>
      <c r="I36" s="2643"/>
      <c r="J36" s="2628"/>
      <c r="K36" s="2643"/>
      <c r="L36" s="2628"/>
      <c r="M36" s="2632"/>
      <c r="N36" s="2633"/>
      <c r="O36" s="2568"/>
      <c r="P36" s="2637"/>
      <c r="Q36" s="2562"/>
      <c r="R36" s="2559"/>
      <c r="S36" s="2559"/>
      <c r="T36" s="2559"/>
      <c r="U36" s="2559"/>
      <c r="V36" s="2559"/>
      <c r="W36" s="2559"/>
      <c r="X36" s="2559"/>
      <c r="Y36" s="2559"/>
      <c r="Z36" s="2565"/>
      <c r="AA36" s="2646"/>
      <c r="AB36" s="344" t="s">
        <v>980</v>
      </c>
      <c r="AD36" s="2556"/>
      <c r="AE36" s="263"/>
      <c r="AF36" s="263"/>
    </row>
    <row r="37" spans="1:32" s="88" customFormat="1">
      <c r="A37" s="2557"/>
      <c r="B37" s="2578"/>
      <c r="C37" s="2578"/>
      <c r="D37" s="2581"/>
      <c r="E37" s="340" t="s">
        <v>994</v>
      </c>
      <c r="F37" s="339"/>
      <c r="G37" s="2581"/>
      <c r="H37" s="2641"/>
      <c r="I37" s="2644"/>
      <c r="J37" s="2629"/>
      <c r="K37" s="2644"/>
      <c r="L37" s="2629"/>
      <c r="M37" s="2634"/>
      <c r="N37" s="2635"/>
      <c r="O37" s="2569"/>
      <c r="P37" s="2638"/>
      <c r="Q37" s="2563"/>
      <c r="R37" s="2560"/>
      <c r="S37" s="2560"/>
      <c r="T37" s="2560"/>
      <c r="U37" s="2560"/>
      <c r="V37" s="2560"/>
      <c r="W37" s="2560"/>
      <c r="X37" s="2560"/>
      <c r="Y37" s="2560"/>
      <c r="Z37" s="2566"/>
      <c r="AA37" s="2647"/>
      <c r="AB37" s="270" t="s">
        <v>995</v>
      </c>
      <c r="AD37" s="2557"/>
      <c r="AE37" s="263"/>
      <c r="AF37" s="263"/>
    </row>
    <row r="38" spans="1:32" s="88" customFormat="1">
      <c r="A38" s="2555">
        <v>12</v>
      </c>
      <c r="B38" s="2576"/>
      <c r="C38" s="2576"/>
      <c r="D38" s="2579"/>
      <c r="E38" s="265" t="s">
        <v>696</v>
      </c>
      <c r="F38" s="266"/>
      <c r="G38" s="2579"/>
      <c r="H38" s="2639" t="s">
        <v>702</v>
      </c>
      <c r="I38" s="2642"/>
      <c r="J38" s="2627" t="s">
        <v>315</v>
      </c>
      <c r="K38" s="2642"/>
      <c r="L38" s="2627" t="s">
        <v>341</v>
      </c>
      <c r="M38" s="2630" t="s">
        <v>226</v>
      </c>
      <c r="N38" s="2631"/>
      <c r="O38" s="2567"/>
      <c r="P38" s="2636" t="s">
        <v>337</v>
      </c>
      <c r="Q38" s="2561"/>
      <c r="R38" s="2558"/>
      <c r="S38" s="2558"/>
      <c r="T38" s="2558"/>
      <c r="U38" s="2558"/>
      <c r="V38" s="2558"/>
      <c r="W38" s="2558"/>
      <c r="X38" s="2558"/>
      <c r="Y38" s="2558"/>
      <c r="Z38" s="2564"/>
      <c r="AA38" s="2645"/>
      <c r="AB38" s="267" t="s">
        <v>697</v>
      </c>
      <c r="AD38" s="2555" t="str">
        <f t="shared" ref="AD38" si="10">IF(ISERROR(VLOOKUP(C38,$AE$6:$AF$27,2,0))=TRUE,"",VLOOKUP(C38,$AE$6:$AF$27,2,0))</f>
        <v/>
      </c>
      <c r="AE38" s="263"/>
      <c r="AF38" s="263"/>
    </row>
    <row r="39" spans="1:32" s="88" customFormat="1">
      <c r="A39" s="2556"/>
      <c r="B39" s="2577"/>
      <c r="C39" s="2577"/>
      <c r="D39" s="2580"/>
      <c r="E39" s="268" t="s">
        <v>978</v>
      </c>
      <c r="F39" s="269"/>
      <c r="G39" s="2580"/>
      <c r="H39" s="2640"/>
      <c r="I39" s="2643"/>
      <c r="J39" s="2628"/>
      <c r="K39" s="2643"/>
      <c r="L39" s="2628"/>
      <c r="M39" s="2632"/>
      <c r="N39" s="2633"/>
      <c r="O39" s="2568"/>
      <c r="P39" s="2637"/>
      <c r="Q39" s="2562"/>
      <c r="R39" s="2559"/>
      <c r="S39" s="2559"/>
      <c r="T39" s="2559"/>
      <c r="U39" s="2559"/>
      <c r="V39" s="2559"/>
      <c r="W39" s="2559"/>
      <c r="X39" s="2559"/>
      <c r="Y39" s="2559"/>
      <c r="Z39" s="2565"/>
      <c r="AA39" s="2646"/>
      <c r="AB39" s="344" t="s">
        <v>980</v>
      </c>
      <c r="AD39" s="2556"/>
      <c r="AE39" s="263"/>
      <c r="AF39" s="263"/>
    </row>
    <row r="40" spans="1:32" s="88" customFormat="1">
      <c r="A40" s="2557"/>
      <c r="B40" s="2578"/>
      <c r="C40" s="2578"/>
      <c r="D40" s="2581"/>
      <c r="E40" s="340" t="s">
        <v>994</v>
      </c>
      <c r="F40" s="339"/>
      <c r="G40" s="2581"/>
      <c r="H40" s="2641"/>
      <c r="I40" s="2644"/>
      <c r="J40" s="2629"/>
      <c r="K40" s="2644"/>
      <c r="L40" s="2629"/>
      <c r="M40" s="2634"/>
      <c r="N40" s="2635"/>
      <c r="O40" s="2569"/>
      <c r="P40" s="2638"/>
      <c r="Q40" s="2563"/>
      <c r="R40" s="2560"/>
      <c r="S40" s="2560"/>
      <c r="T40" s="2560"/>
      <c r="U40" s="2560"/>
      <c r="V40" s="2560"/>
      <c r="W40" s="2560"/>
      <c r="X40" s="2560"/>
      <c r="Y40" s="2560"/>
      <c r="Z40" s="2566"/>
      <c r="AA40" s="2647"/>
      <c r="AB40" s="270" t="s">
        <v>995</v>
      </c>
      <c r="AD40" s="2557"/>
      <c r="AE40" s="263"/>
      <c r="AF40" s="263"/>
    </row>
    <row r="41" spans="1:32" s="88" customFormat="1">
      <c r="A41" s="2555">
        <v>13</v>
      </c>
      <c r="B41" s="2576"/>
      <c r="C41" s="2576"/>
      <c r="D41" s="2579"/>
      <c r="E41" s="265" t="s">
        <v>696</v>
      </c>
      <c r="F41" s="266"/>
      <c r="G41" s="2579"/>
      <c r="H41" s="2639" t="s">
        <v>702</v>
      </c>
      <c r="I41" s="2642"/>
      <c r="J41" s="2627" t="s">
        <v>315</v>
      </c>
      <c r="K41" s="2642"/>
      <c r="L41" s="2627" t="s">
        <v>341</v>
      </c>
      <c r="M41" s="2630" t="s">
        <v>226</v>
      </c>
      <c r="N41" s="2631"/>
      <c r="O41" s="2567"/>
      <c r="P41" s="2636" t="s">
        <v>337</v>
      </c>
      <c r="Q41" s="2561"/>
      <c r="R41" s="2558"/>
      <c r="S41" s="2558"/>
      <c r="T41" s="2558"/>
      <c r="U41" s="2558"/>
      <c r="V41" s="2558"/>
      <c r="W41" s="2558"/>
      <c r="X41" s="2558"/>
      <c r="Y41" s="2558"/>
      <c r="Z41" s="2564"/>
      <c r="AA41" s="2645"/>
      <c r="AB41" s="267" t="s">
        <v>697</v>
      </c>
      <c r="AD41" s="2555" t="str">
        <f t="shared" ref="AD41" si="11">IF(ISERROR(VLOOKUP(C41,$AE$6:$AF$27,2,0))=TRUE,"",VLOOKUP(C41,$AE$6:$AF$27,2,0))</f>
        <v/>
      </c>
      <c r="AE41" s="263"/>
      <c r="AF41" s="263"/>
    </row>
    <row r="42" spans="1:32" s="88" customFormat="1">
      <c r="A42" s="2556"/>
      <c r="B42" s="2577"/>
      <c r="C42" s="2577"/>
      <c r="D42" s="2580"/>
      <c r="E42" s="268" t="s">
        <v>978</v>
      </c>
      <c r="F42" s="269"/>
      <c r="G42" s="2580"/>
      <c r="H42" s="2640"/>
      <c r="I42" s="2643"/>
      <c r="J42" s="2628"/>
      <c r="K42" s="2643"/>
      <c r="L42" s="2628"/>
      <c r="M42" s="2632"/>
      <c r="N42" s="2633"/>
      <c r="O42" s="2568"/>
      <c r="P42" s="2637"/>
      <c r="Q42" s="2562"/>
      <c r="R42" s="2559"/>
      <c r="S42" s="2559"/>
      <c r="T42" s="2559"/>
      <c r="U42" s="2559"/>
      <c r="V42" s="2559"/>
      <c r="W42" s="2559"/>
      <c r="X42" s="2559"/>
      <c r="Y42" s="2559"/>
      <c r="Z42" s="2565"/>
      <c r="AA42" s="2646"/>
      <c r="AB42" s="344" t="s">
        <v>980</v>
      </c>
      <c r="AD42" s="2556"/>
      <c r="AE42" s="263"/>
      <c r="AF42" s="263"/>
    </row>
    <row r="43" spans="1:32" s="88" customFormat="1">
      <c r="A43" s="2557"/>
      <c r="B43" s="2578"/>
      <c r="C43" s="2578"/>
      <c r="D43" s="2581"/>
      <c r="E43" s="340" t="s">
        <v>994</v>
      </c>
      <c r="F43" s="339"/>
      <c r="G43" s="2581"/>
      <c r="H43" s="2641"/>
      <c r="I43" s="2644"/>
      <c r="J43" s="2629"/>
      <c r="K43" s="2644"/>
      <c r="L43" s="2629"/>
      <c r="M43" s="2634"/>
      <c r="N43" s="2635"/>
      <c r="O43" s="2569"/>
      <c r="P43" s="2638"/>
      <c r="Q43" s="2563"/>
      <c r="R43" s="2560"/>
      <c r="S43" s="2560"/>
      <c r="T43" s="2560"/>
      <c r="U43" s="2560"/>
      <c r="V43" s="2560"/>
      <c r="W43" s="2560"/>
      <c r="X43" s="2560"/>
      <c r="Y43" s="2560"/>
      <c r="Z43" s="2566"/>
      <c r="AA43" s="2647"/>
      <c r="AB43" s="270" t="s">
        <v>995</v>
      </c>
      <c r="AD43" s="2557"/>
      <c r="AE43" s="263"/>
      <c r="AF43" s="263"/>
    </row>
    <row r="44" spans="1:32" s="88" customFormat="1">
      <c r="A44" s="2555">
        <v>14</v>
      </c>
      <c r="B44" s="2576"/>
      <c r="C44" s="2576"/>
      <c r="D44" s="2579"/>
      <c r="E44" s="265" t="s">
        <v>696</v>
      </c>
      <c r="F44" s="266"/>
      <c r="G44" s="2579"/>
      <c r="H44" s="2639" t="s">
        <v>702</v>
      </c>
      <c r="I44" s="2642"/>
      <c r="J44" s="2627" t="s">
        <v>315</v>
      </c>
      <c r="K44" s="2642"/>
      <c r="L44" s="2627" t="s">
        <v>341</v>
      </c>
      <c r="M44" s="2630" t="s">
        <v>226</v>
      </c>
      <c r="N44" s="2631"/>
      <c r="O44" s="2567"/>
      <c r="P44" s="2636" t="s">
        <v>337</v>
      </c>
      <c r="Q44" s="2561"/>
      <c r="R44" s="2558"/>
      <c r="S44" s="2558"/>
      <c r="T44" s="2558"/>
      <c r="U44" s="2558"/>
      <c r="V44" s="2558"/>
      <c r="W44" s="2558"/>
      <c r="X44" s="2558"/>
      <c r="Y44" s="2558"/>
      <c r="Z44" s="2564"/>
      <c r="AA44" s="2645"/>
      <c r="AB44" s="267" t="s">
        <v>697</v>
      </c>
      <c r="AD44" s="2555" t="str">
        <f t="shared" ref="AD44" si="12">IF(ISERROR(VLOOKUP(C44,$AE$6:$AF$27,2,0))=TRUE,"",VLOOKUP(C44,$AE$6:$AF$27,2,0))</f>
        <v/>
      </c>
      <c r="AE44" s="263"/>
      <c r="AF44" s="263"/>
    </row>
    <row r="45" spans="1:32" s="88" customFormat="1">
      <c r="A45" s="2556"/>
      <c r="B45" s="2577"/>
      <c r="C45" s="2577"/>
      <c r="D45" s="2580"/>
      <c r="E45" s="268" t="s">
        <v>978</v>
      </c>
      <c r="F45" s="269"/>
      <c r="G45" s="2580"/>
      <c r="H45" s="2640"/>
      <c r="I45" s="2643"/>
      <c r="J45" s="2628"/>
      <c r="K45" s="2643"/>
      <c r="L45" s="2628"/>
      <c r="M45" s="2632"/>
      <c r="N45" s="2633"/>
      <c r="O45" s="2568"/>
      <c r="P45" s="2637"/>
      <c r="Q45" s="2562"/>
      <c r="R45" s="2559"/>
      <c r="S45" s="2559"/>
      <c r="T45" s="2559"/>
      <c r="U45" s="2559"/>
      <c r="V45" s="2559"/>
      <c r="W45" s="2559"/>
      <c r="X45" s="2559"/>
      <c r="Y45" s="2559"/>
      <c r="Z45" s="2565"/>
      <c r="AA45" s="2646"/>
      <c r="AB45" s="344" t="s">
        <v>980</v>
      </c>
      <c r="AD45" s="2556"/>
      <c r="AE45" s="263"/>
      <c r="AF45" s="263"/>
    </row>
    <row r="46" spans="1:32" s="88" customFormat="1">
      <c r="A46" s="2557"/>
      <c r="B46" s="2578"/>
      <c r="C46" s="2578"/>
      <c r="D46" s="2581"/>
      <c r="E46" s="340" t="s">
        <v>994</v>
      </c>
      <c r="F46" s="339"/>
      <c r="G46" s="2581"/>
      <c r="H46" s="2641"/>
      <c r="I46" s="2644"/>
      <c r="J46" s="2629"/>
      <c r="K46" s="2644"/>
      <c r="L46" s="2629"/>
      <c r="M46" s="2634"/>
      <c r="N46" s="2635"/>
      <c r="O46" s="2569"/>
      <c r="P46" s="2638"/>
      <c r="Q46" s="2563"/>
      <c r="R46" s="2560"/>
      <c r="S46" s="2560"/>
      <c r="T46" s="2560"/>
      <c r="U46" s="2560"/>
      <c r="V46" s="2560"/>
      <c r="W46" s="2560"/>
      <c r="X46" s="2560"/>
      <c r="Y46" s="2560"/>
      <c r="Z46" s="2566"/>
      <c r="AA46" s="2647"/>
      <c r="AB46" s="270" t="s">
        <v>995</v>
      </c>
      <c r="AD46" s="2557"/>
      <c r="AE46" s="263"/>
      <c r="AF46" s="263"/>
    </row>
    <row r="47" spans="1:32" s="88" customFormat="1">
      <c r="A47" s="2555">
        <v>15</v>
      </c>
      <c r="B47" s="2576"/>
      <c r="C47" s="2576"/>
      <c r="D47" s="2579"/>
      <c r="E47" s="265" t="s">
        <v>696</v>
      </c>
      <c r="F47" s="266"/>
      <c r="G47" s="2579"/>
      <c r="H47" s="2639" t="s">
        <v>702</v>
      </c>
      <c r="I47" s="2642"/>
      <c r="J47" s="2627" t="s">
        <v>315</v>
      </c>
      <c r="K47" s="2642"/>
      <c r="L47" s="2627" t="s">
        <v>341</v>
      </c>
      <c r="M47" s="2630" t="s">
        <v>226</v>
      </c>
      <c r="N47" s="2631"/>
      <c r="O47" s="2567"/>
      <c r="P47" s="2636" t="s">
        <v>337</v>
      </c>
      <c r="Q47" s="2561"/>
      <c r="R47" s="2558"/>
      <c r="S47" s="2558"/>
      <c r="T47" s="2558"/>
      <c r="U47" s="2558"/>
      <c r="V47" s="2558"/>
      <c r="W47" s="2558"/>
      <c r="X47" s="2558"/>
      <c r="Y47" s="2558"/>
      <c r="Z47" s="2564"/>
      <c r="AA47" s="2645"/>
      <c r="AB47" s="267" t="s">
        <v>697</v>
      </c>
      <c r="AD47" s="2555" t="str">
        <f t="shared" ref="AD47" si="13">IF(ISERROR(VLOOKUP(C47,$AE$6:$AF$27,2,0))=TRUE,"",VLOOKUP(C47,$AE$6:$AF$27,2,0))</f>
        <v/>
      </c>
      <c r="AE47" s="263"/>
      <c r="AF47" s="263"/>
    </row>
    <row r="48" spans="1:32" s="88" customFormat="1">
      <c r="A48" s="2556"/>
      <c r="B48" s="2577"/>
      <c r="C48" s="2577"/>
      <c r="D48" s="2580"/>
      <c r="E48" s="268" t="s">
        <v>978</v>
      </c>
      <c r="F48" s="269"/>
      <c r="G48" s="2580"/>
      <c r="H48" s="2640"/>
      <c r="I48" s="2643"/>
      <c r="J48" s="2628"/>
      <c r="K48" s="2643"/>
      <c r="L48" s="2628"/>
      <c r="M48" s="2632"/>
      <c r="N48" s="2633"/>
      <c r="O48" s="2568"/>
      <c r="P48" s="2637"/>
      <c r="Q48" s="2562"/>
      <c r="R48" s="2559"/>
      <c r="S48" s="2559"/>
      <c r="T48" s="2559"/>
      <c r="U48" s="2559"/>
      <c r="V48" s="2559"/>
      <c r="W48" s="2559"/>
      <c r="X48" s="2559"/>
      <c r="Y48" s="2559"/>
      <c r="Z48" s="2565"/>
      <c r="AA48" s="2646"/>
      <c r="AB48" s="344" t="s">
        <v>980</v>
      </c>
      <c r="AD48" s="2556"/>
      <c r="AE48" s="263"/>
      <c r="AF48" s="263"/>
    </row>
    <row r="49" spans="1:32" s="88" customFormat="1">
      <c r="A49" s="2557"/>
      <c r="B49" s="2578"/>
      <c r="C49" s="2578"/>
      <c r="D49" s="2581"/>
      <c r="E49" s="340" t="s">
        <v>994</v>
      </c>
      <c r="F49" s="339"/>
      <c r="G49" s="2581"/>
      <c r="H49" s="2641"/>
      <c r="I49" s="2644"/>
      <c r="J49" s="2629"/>
      <c r="K49" s="2644"/>
      <c r="L49" s="2629"/>
      <c r="M49" s="2634"/>
      <c r="N49" s="2635"/>
      <c r="O49" s="2569"/>
      <c r="P49" s="2638"/>
      <c r="Q49" s="2563"/>
      <c r="R49" s="2560"/>
      <c r="S49" s="2560"/>
      <c r="T49" s="2560"/>
      <c r="U49" s="2560"/>
      <c r="V49" s="2560"/>
      <c r="W49" s="2560"/>
      <c r="X49" s="2560"/>
      <c r="Y49" s="2560"/>
      <c r="Z49" s="2566"/>
      <c r="AA49" s="2647"/>
      <c r="AB49" s="270" t="s">
        <v>995</v>
      </c>
      <c r="AD49" s="2557"/>
      <c r="AE49" s="263"/>
      <c r="AF49" s="263"/>
    </row>
    <row r="50" spans="1:32" s="88" customFormat="1">
      <c r="A50" s="2555">
        <v>16</v>
      </c>
      <c r="B50" s="2576"/>
      <c r="C50" s="2576"/>
      <c r="D50" s="2579"/>
      <c r="E50" s="265" t="s">
        <v>696</v>
      </c>
      <c r="F50" s="266"/>
      <c r="G50" s="2579"/>
      <c r="H50" s="2639" t="s">
        <v>702</v>
      </c>
      <c r="I50" s="2642"/>
      <c r="J50" s="2627" t="s">
        <v>315</v>
      </c>
      <c r="K50" s="2642"/>
      <c r="L50" s="2627" t="s">
        <v>341</v>
      </c>
      <c r="M50" s="2630" t="s">
        <v>226</v>
      </c>
      <c r="N50" s="2631"/>
      <c r="O50" s="2567"/>
      <c r="P50" s="2636" t="s">
        <v>337</v>
      </c>
      <c r="Q50" s="2561"/>
      <c r="R50" s="2558"/>
      <c r="S50" s="2558"/>
      <c r="T50" s="2558"/>
      <c r="U50" s="2558"/>
      <c r="V50" s="2558"/>
      <c r="W50" s="2558"/>
      <c r="X50" s="2558"/>
      <c r="Y50" s="2558"/>
      <c r="Z50" s="2564"/>
      <c r="AA50" s="2645"/>
      <c r="AB50" s="267" t="s">
        <v>697</v>
      </c>
      <c r="AD50" s="2555" t="str">
        <f t="shared" ref="AD50" si="14">IF(ISERROR(VLOOKUP(C50,$AE$6:$AF$27,2,0))=TRUE,"",VLOOKUP(C50,$AE$6:$AF$27,2,0))</f>
        <v/>
      </c>
      <c r="AE50" s="263"/>
      <c r="AF50" s="263"/>
    </row>
    <row r="51" spans="1:32" s="88" customFormat="1">
      <c r="A51" s="2556"/>
      <c r="B51" s="2577"/>
      <c r="C51" s="2577"/>
      <c r="D51" s="2580"/>
      <c r="E51" s="268" t="s">
        <v>978</v>
      </c>
      <c r="F51" s="269"/>
      <c r="G51" s="2580"/>
      <c r="H51" s="2640"/>
      <c r="I51" s="2643"/>
      <c r="J51" s="2628"/>
      <c r="K51" s="2643"/>
      <c r="L51" s="2628"/>
      <c r="M51" s="2632"/>
      <c r="N51" s="2633"/>
      <c r="O51" s="2568"/>
      <c r="P51" s="2637"/>
      <c r="Q51" s="2562"/>
      <c r="R51" s="2559"/>
      <c r="S51" s="2559"/>
      <c r="T51" s="2559"/>
      <c r="U51" s="2559"/>
      <c r="V51" s="2559"/>
      <c r="W51" s="2559"/>
      <c r="X51" s="2559"/>
      <c r="Y51" s="2559"/>
      <c r="Z51" s="2565"/>
      <c r="AA51" s="2646"/>
      <c r="AB51" s="344" t="s">
        <v>980</v>
      </c>
      <c r="AD51" s="2556"/>
      <c r="AE51" s="263"/>
      <c r="AF51" s="263"/>
    </row>
    <row r="52" spans="1:32" s="88" customFormat="1">
      <c r="A52" s="2557"/>
      <c r="B52" s="2578"/>
      <c r="C52" s="2578"/>
      <c r="D52" s="2581"/>
      <c r="E52" s="340" t="s">
        <v>994</v>
      </c>
      <c r="F52" s="339"/>
      <c r="G52" s="2581"/>
      <c r="H52" s="2641"/>
      <c r="I52" s="2644"/>
      <c r="J52" s="2629"/>
      <c r="K52" s="2644"/>
      <c r="L52" s="2629"/>
      <c r="M52" s="2634"/>
      <c r="N52" s="2635"/>
      <c r="O52" s="2569"/>
      <c r="P52" s="2638"/>
      <c r="Q52" s="2563"/>
      <c r="R52" s="2560"/>
      <c r="S52" s="2560"/>
      <c r="T52" s="2560"/>
      <c r="U52" s="2560"/>
      <c r="V52" s="2560"/>
      <c r="W52" s="2560"/>
      <c r="X52" s="2560"/>
      <c r="Y52" s="2560"/>
      <c r="Z52" s="2566"/>
      <c r="AA52" s="2647"/>
      <c r="AB52" s="270" t="s">
        <v>995</v>
      </c>
      <c r="AD52" s="2557"/>
      <c r="AE52" s="263"/>
      <c r="AF52" s="263"/>
    </row>
    <row r="53" spans="1:32" s="88" customFormat="1">
      <c r="A53" s="2555">
        <v>17</v>
      </c>
      <c r="B53" s="2576"/>
      <c r="C53" s="2576"/>
      <c r="D53" s="2579"/>
      <c r="E53" s="265" t="s">
        <v>696</v>
      </c>
      <c r="F53" s="266"/>
      <c r="G53" s="2579"/>
      <c r="H53" s="2639" t="s">
        <v>702</v>
      </c>
      <c r="I53" s="2642"/>
      <c r="J53" s="2627" t="s">
        <v>315</v>
      </c>
      <c r="K53" s="2642"/>
      <c r="L53" s="2627" t="s">
        <v>341</v>
      </c>
      <c r="M53" s="2630" t="s">
        <v>226</v>
      </c>
      <c r="N53" s="2631"/>
      <c r="O53" s="2567"/>
      <c r="P53" s="2636" t="s">
        <v>337</v>
      </c>
      <c r="Q53" s="2561"/>
      <c r="R53" s="2558"/>
      <c r="S53" s="2558"/>
      <c r="T53" s="2558"/>
      <c r="U53" s="2558"/>
      <c r="V53" s="2558"/>
      <c r="W53" s="2558"/>
      <c r="X53" s="2558"/>
      <c r="Y53" s="2558"/>
      <c r="Z53" s="2564"/>
      <c r="AA53" s="2645"/>
      <c r="AB53" s="267" t="s">
        <v>697</v>
      </c>
      <c r="AD53" s="2555" t="str">
        <f t="shared" ref="AD53" si="15">IF(ISERROR(VLOOKUP(C53,$AE$6:$AF$27,2,0))=TRUE,"",VLOOKUP(C53,$AE$6:$AF$27,2,0))</f>
        <v/>
      </c>
      <c r="AE53" s="263"/>
      <c r="AF53" s="263"/>
    </row>
    <row r="54" spans="1:32" s="88" customFormat="1">
      <c r="A54" s="2556"/>
      <c r="B54" s="2577"/>
      <c r="C54" s="2577"/>
      <c r="D54" s="2580"/>
      <c r="E54" s="268" t="s">
        <v>978</v>
      </c>
      <c r="F54" s="269"/>
      <c r="G54" s="2580"/>
      <c r="H54" s="2640"/>
      <c r="I54" s="2643"/>
      <c r="J54" s="2628"/>
      <c r="K54" s="2643"/>
      <c r="L54" s="2628"/>
      <c r="M54" s="2632"/>
      <c r="N54" s="2633"/>
      <c r="O54" s="2568"/>
      <c r="P54" s="2637"/>
      <c r="Q54" s="2562"/>
      <c r="R54" s="2559"/>
      <c r="S54" s="2559"/>
      <c r="T54" s="2559"/>
      <c r="U54" s="2559"/>
      <c r="V54" s="2559"/>
      <c r="W54" s="2559"/>
      <c r="X54" s="2559"/>
      <c r="Y54" s="2559"/>
      <c r="Z54" s="2565"/>
      <c r="AA54" s="2646"/>
      <c r="AB54" s="344" t="s">
        <v>980</v>
      </c>
      <c r="AD54" s="2556"/>
      <c r="AE54" s="263"/>
      <c r="AF54" s="263"/>
    </row>
    <row r="55" spans="1:32" s="88" customFormat="1">
      <c r="A55" s="2557"/>
      <c r="B55" s="2578"/>
      <c r="C55" s="2578"/>
      <c r="D55" s="2581"/>
      <c r="E55" s="340" t="s">
        <v>994</v>
      </c>
      <c r="F55" s="339"/>
      <c r="G55" s="2581"/>
      <c r="H55" s="2641"/>
      <c r="I55" s="2644"/>
      <c r="J55" s="2629"/>
      <c r="K55" s="2644"/>
      <c r="L55" s="2629"/>
      <c r="M55" s="2634"/>
      <c r="N55" s="2635"/>
      <c r="O55" s="2569"/>
      <c r="P55" s="2638"/>
      <c r="Q55" s="2563"/>
      <c r="R55" s="2560"/>
      <c r="S55" s="2560"/>
      <c r="T55" s="2560"/>
      <c r="U55" s="2560"/>
      <c r="V55" s="2560"/>
      <c r="W55" s="2560"/>
      <c r="X55" s="2560"/>
      <c r="Y55" s="2560"/>
      <c r="Z55" s="2566"/>
      <c r="AA55" s="2647"/>
      <c r="AB55" s="270" t="s">
        <v>995</v>
      </c>
      <c r="AD55" s="2557"/>
      <c r="AE55" s="263"/>
      <c r="AF55" s="263"/>
    </row>
    <row r="56" spans="1:32" s="88" customFormat="1">
      <c r="A56" s="2555">
        <v>18</v>
      </c>
      <c r="B56" s="2576"/>
      <c r="C56" s="2576"/>
      <c r="D56" s="2579"/>
      <c r="E56" s="265" t="s">
        <v>696</v>
      </c>
      <c r="F56" s="266"/>
      <c r="G56" s="2579"/>
      <c r="H56" s="2639" t="s">
        <v>702</v>
      </c>
      <c r="I56" s="2642"/>
      <c r="J56" s="2627" t="s">
        <v>315</v>
      </c>
      <c r="K56" s="2642"/>
      <c r="L56" s="2627" t="s">
        <v>341</v>
      </c>
      <c r="M56" s="2630" t="s">
        <v>226</v>
      </c>
      <c r="N56" s="2631"/>
      <c r="O56" s="2567"/>
      <c r="P56" s="2636" t="s">
        <v>337</v>
      </c>
      <c r="Q56" s="2561"/>
      <c r="R56" s="2558"/>
      <c r="S56" s="2558"/>
      <c r="T56" s="2558"/>
      <c r="U56" s="2558"/>
      <c r="V56" s="2558"/>
      <c r="W56" s="2558"/>
      <c r="X56" s="2558"/>
      <c r="Y56" s="2558"/>
      <c r="Z56" s="2564"/>
      <c r="AA56" s="2645"/>
      <c r="AB56" s="267" t="s">
        <v>697</v>
      </c>
      <c r="AD56" s="2555" t="str">
        <f t="shared" ref="AD56" si="16">IF(ISERROR(VLOOKUP(C56,$AE$6:$AF$27,2,0))=TRUE,"",VLOOKUP(C56,$AE$6:$AF$27,2,0))</f>
        <v/>
      </c>
      <c r="AE56" s="263"/>
      <c r="AF56" s="263"/>
    </row>
    <row r="57" spans="1:32" s="88" customFormat="1">
      <c r="A57" s="2556"/>
      <c r="B57" s="2577"/>
      <c r="C57" s="2577"/>
      <c r="D57" s="2580"/>
      <c r="E57" s="268" t="s">
        <v>978</v>
      </c>
      <c r="F57" s="269"/>
      <c r="G57" s="2580"/>
      <c r="H57" s="2640"/>
      <c r="I57" s="2643"/>
      <c r="J57" s="2628"/>
      <c r="K57" s="2643"/>
      <c r="L57" s="2628"/>
      <c r="M57" s="2632"/>
      <c r="N57" s="2633"/>
      <c r="O57" s="2568"/>
      <c r="P57" s="2637"/>
      <c r="Q57" s="2562"/>
      <c r="R57" s="2559"/>
      <c r="S57" s="2559"/>
      <c r="T57" s="2559"/>
      <c r="U57" s="2559"/>
      <c r="V57" s="2559"/>
      <c r="W57" s="2559"/>
      <c r="X57" s="2559"/>
      <c r="Y57" s="2559"/>
      <c r="Z57" s="2565"/>
      <c r="AA57" s="2646"/>
      <c r="AB57" s="344" t="s">
        <v>980</v>
      </c>
      <c r="AD57" s="2556"/>
      <c r="AE57" s="263"/>
      <c r="AF57" s="263"/>
    </row>
    <row r="58" spans="1:32" s="88" customFormat="1">
      <c r="A58" s="2557"/>
      <c r="B58" s="2578"/>
      <c r="C58" s="2578"/>
      <c r="D58" s="2581"/>
      <c r="E58" s="340" t="s">
        <v>994</v>
      </c>
      <c r="F58" s="339"/>
      <c r="G58" s="2581"/>
      <c r="H58" s="2641"/>
      <c r="I58" s="2644"/>
      <c r="J58" s="2629"/>
      <c r="K58" s="2644"/>
      <c r="L58" s="2629"/>
      <c r="M58" s="2634"/>
      <c r="N58" s="2635"/>
      <c r="O58" s="2569"/>
      <c r="P58" s="2638"/>
      <c r="Q58" s="2563"/>
      <c r="R58" s="2560"/>
      <c r="S58" s="2560"/>
      <c r="T58" s="2560"/>
      <c r="U58" s="2560"/>
      <c r="V58" s="2560"/>
      <c r="W58" s="2560"/>
      <c r="X58" s="2560"/>
      <c r="Y58" s="2560"/>
      <c r="Z58" s="2566"/>
      <c r="AA58" s="2647"/>
      <c r="AB58" s="270" t="s">
        <v>995</v>
      </c>
      <c r="AD58" s="2557"/>
      <c r="AE58" s="263"/>
      <c r="AF58" s="263"/>
    </row>
    <row r="59" spans="1:32" s="88" customFormat="1">
      <c r="A59" s="2555">
        <v>19</v>
      </c>
      <c r="B59" s="2576"/>
      <c r="C59" s="2576"/>
      <c r="D59" s="2579"/>
      <c r="E59" s="265" t="s">
        <v>696</v>
      </c>
      <c r="F59" s="266"/>
      <c r="G59" s="2579"/>
      <c r="H59" s="2639" t="s">
        <v>702</v>
      </c>
      <c r="I59" s="2642"/>
      <c r="J59" s="2627" t="s">
        <v>315</v>
      </c>
      <c r="K59" s="2642"/>
      <c r="L59" s="2627" t="s">
        <v>341</v>
      </c>
      <c r="M59" s="2630" t="s">
        <v>226</v>
      </c>
      <c r="N59" s="2631"/>
      <c r="O59" s="2567"/>
      <c r="P59" s="2636" t="s">
        <v>337</v>
      </c>
      <c r="Q59" s="2561"/>
      <c r="R59" s="2558"/>
      <c r="S59" s="2558"/>
      <c r="T59" s="2558"/>
      <c r="U59" s="2558"/>
      <c r="V59" s="2558"/>
      <c r="W59" s="2558"/>
      <c r="X59" s="2558"/>
      <c r="Y59" s="2558"/>
      <c r="Z59" s="2564"/>
      <c r="AA59" s="2645"/>
      <c r="AB59" s="267" t="s">
        <v>697</v>
      </c>
      <c r="AD59" s="2555" t="str">
        <f t="shared" ref="AD59" si="17">IF(ISERROR(VLOOKUP(C59,$AE$6:$AF$27,2,0))=TRUE,"",VLOOKUP(C59,$AE$6:$AF$27,2,0))</f>
        <v/>
      </c>
      <c r="AE59" s="263"/>
      <c r="AF59" s="263"/>
    </row>
    <row r="60" spans="1:32" s="88" customFormat="1">
      <c r="A60" s="2556"/>
      <c r="B60" s="2577"/>
      <c r="C60" s="2577"/>
      <c r="D60" s="2580"/>
      <c r="E60" s="268" t="s">
        <v>978</v>
      </c>
      <c r="F60" s="269"/>
      <c r="G60" s="2580"/>
      <c r="H60" s="2640"/>
      <c r="I60" s="2643"/>
      <c r="J60" s="2628"/>
      <c r="K60" s="2643"/>
      <c r="L60" s="2628"/>
      <c r="M60" s="2632"/>
      <c r="N60" s="2633"/>
      <c r="O60" s="2568"/>
      <c r="P60" s="2637"/>
      <c r="Q60" s="2562"/>
      <c r="R60" s="2559"/>
      <c r="S60" s="2559"/>
      <c r="T60" s="2559"/>
      <c r="U60" s="2559"/>
      <c r="V60" s="2559"/>
      <c r="W60" s="2559"/>
      <c r="X60" s="2559"/>
      <c r="Y60" s="2559"/>
      <c r="Z60" s="2565"/>
      <c r="AA60" s="2646"/>
      <c r="AB60" s="344" t="s">
        <v>980</v>
      </c>
      <c r="AD60" s="2556"/>
      <c r="AE60" s="263"/>
      <c r="AF60" s="263"/>
    </row>
    <row r="61" spans="1:32" s="88" customFormat="1">
      <c r="A61" s="2557"/>
      <c r="B61" s="2578"/>
      <c r="C61" s="2578"/>
      <c r="D61" s="2581"/>
      <c r="E61" s="340" t="s">
        <v>994</v>
      </c>
      <c r="F61" s="339"/>
      <c r="G61" s="2581"/>
      <c r="H61" s="2641"/>
      <c r="I61" s="2644"/>
      <c r="J61" s="2629"/>
      <c r="K61" s="2644"/>
      <c r="L61" s="2629"/>
      <c r="M61" s="2634"/>
      <c r="N61" s="2635"/>
      <c r="O61" s="2569"/>
      <c r="P61" s="2638"/>
      <c r="Q61" s="2563"/>
      <c r="R61" s="2560"/>
      <c r="S61" s="2560"/>
      <c r="T61" s="2560"/>
      <c r="U61" s="2560"/>
      <c r="V61" s="2560"/>
      <c r="W61" s="2560"/>
      <c r="X61" s="2560"/>
      <c r="Y61" s="2560"/>
      <c r="Z61" s="2566"/>
      <c r="AA61" s="2647"/>
      <c r="AB61" s="270" t="s">
        <v>995</v>
      </c>
      <c r="AD61" s="2557"/>
      <c r="AE61" s="263"/>
      <c r="AF61" s="263"/>
    </row>
    <row r="62" spans="1:32" s="88" customFormat="1">
      <c r="A62" s="2555">
        <v>20</v>
      </c>
      <c r="B62" s="2576"/>
      <c r="C62" s="2576"/>
      <c r="D62" s="2579"/>
      <c r="E62" s="265" t="s">
        <v>696</v>
      </c>
      <c r="F62" s="266"/>
      <c r="G62" s="2579"/>
      <c r="H62" s="2639" t="s">
        <v>702</v>
      </c>
      <c r="I62" s="2642"/>
      <c r="J62" s="2627" t="s">
        <v>315</v>
      </c>
      <c r="K62" s="2642"/>
      <c r="L62" s="2627" t="s">
        <v>341</v>
      </c>
      <c r="M62" s="2630" t="s">
        <v>226</v>
      </c>
      <c r="N62" s="2631"/>
      <c r="O62" s="2567"/>
      <c r="P62" s="2636" t="s">
        <v>337</v>
      </c>
      <c r="Q62" s="2561"/>
      <c r="R62" s="2558"/>
      <c r="S62" s="2558"/>
      <c r="T62" s="2558"/>
      <c r="U62" s="2558"/>
      <c r="V62" s="2558"/>
      <c r="W62" s="2558"/>
      <c r="X62" s="2558"/>
      <c r="Y62" s="2558"/>
      <c r="Z62" s="2564"/>
      <c r="AA62" s="2645"/>
      <c r="AB62" s="267" t="s">
        <v>697</v>
      </c>
      <c r="AD62" s="2555" t="str">
        <f t="shared" ref="AD62" si="18">IF(ISERROR(VLOOKUP(C62,$AE$6:$AF$27,2,0))=TRUE,"",VLOOKUP(C62,$AE$6:$AF$27,2,0))</f>
        <v/>
      </c>
      <c r="AE62" s="263"/>
      <c r="AF62" s="263"/>
    </row>
    <row r="63" spans="1:32" s="88" customFormat="1">
      <c r="A63" s="2556"/>
      <c r="B63" s="2577"/>
      <c r="C63" s="2577"/>
      <c r="D63" s="2580"/>
      <c r="E63" s="268" t="s">
        <v>978</v>
      </c>
      <c r="F63" s="269"/>
      <c r="G63" s="2580"/>
      <c r="H63" s="2640"/>
      <c r="I63" s="2643"/>
      <c r="J63" s="2628"/>
      <c r="K63" s="2643"/>
      <c r="L63" s="2628"/>
      <c r="M63" s="2632"/>
      <c r="N63" s="2633"/>
      <c r="O63" s="2568"/>
      <c r="P63" s="2637"/>
      <c r="Q63" s="2562"/>
      <c r="R63" s="2559"/>
      <c r="S63" s="2559"/>
      <c r="T63" s="2559"/>
      <c r="U63" s="2559"/>
      <c r="V63" s="2559"/>
      <c r="W63" s="2559"/>
      <c r="X63" s="2559"/>
      <c r="Y63" s="2559"/>
      <c r="Z63" s="2565"/>
      <c r="AA63" s="2646"/>
      <c r="AB63" s="344" t="s">
        <v>980</v>
      </c>
      <c r="AD63" s="2556"/>
      <c r="AE63" s="263"/>
      <c r="AF63" s="263"/>
    </row>
    <row r="64" spans="1:32" s="88" customFormat="1">
      <c r="A64" s="2557"/>
      <c r="B64" s="2578"/>
      <c r="C64" s="2578"/>
      <c r="D64" s="2581"/>
      <c r="E64" s="340" t="s">
        <v>994</v>
      </c>
      <c r="F64" s="339"/>
      <c r="G64" s="2581"/>
      <c r="H64" s="2641"/>
      <c r="I64" s="2644"/>
      <c r="J64" s="2629"/>
      <c r="K64" s="2644"/>
      <c r="L64" s="2629"/>
      <c r="M64" s="2634"/>
      <c r="N64" s="2635"/>
      <c r="O64" s="2569"/>
      <c r="P64" s="2638"/>
      <c r="Q64" s="2563"/>
      <c r="R64" s="2560"/>
      <c r="S64" s="2560"/>
      <c r="T64" s="2560"/>
      <c r="U64" s="2560"/>
      <c r="V64" s="2560"/>
      <c r="W64" s="2560"/>
      <c r="X64" s="2560"/>
      <c r="Y64" s="2560"/>
      <c r="Z64" s="2566"/>
      <c r="AA64" s="2647"/>
      <c r="AB64" s="270" t="s">
        <v>995</v>
      </c>
      <c r="AD64" s="2557"/>
      <c r="AE64" s="263"/>
      <c r="AF64" s="263"/>
    </row>
    <row r="65" spans="1:32" s="88" customFormat="1">
      <c r="A65" s="2555">
        <v>21</v>
      </c>
      <c r="B65" s="2576"/>
      <c r="C65" s="2576"/>
      <c r="D65" s="2579"/>
      <c r="E65" s="265" t="s">
        <v>696</v>
      </c>
      <c r="F65" s="266"/>
      <c r="G65" s="2579"/>
      <c r="H65" s="2639" t="s">
        <v>702</v>
      </c>
      <c r="I65" s="2642"/>
      <c r="J65" s="2627" t="s">
        <v>315</v>
      </c>
      <c r="K65" s="2642"/>
      <c r="L65" s="2627" t="s">
        <v>341</v>
      </c>
      <c r="M65" s="2630" t="s">
        <v>226</v>
      </c>
      <c r="N65" s="2631"/>
      <c r="O65" s="2567"/>
      <c r="P65" s="2636" t="s">
        <v>337</v>
      </c>
      <c r="Q65" s="2561"/>
      <c r="R65" s="2558"/>
      <c r="S65" s="2558"/>
      <c r="T65" s="2558"/>
      <c r="U65" s="2558"/>
      <c r="V65" s="2558"/>
      <c r="W65" s="2558"/>
      <c r="X65" s="2558"/>
      <c r="Y65" s="2558"/>
      <c r="Z65" s="2564"/>
      <c r="AA65" s="2645"/>
      <c r="AB65" s="267" t="s">
        <v>697</v>
      </c>
      <c r="AD65" s="2555" t="str">
        <f t="shared" ref="AD65" si="19">IF(ISERROR(VLOOKUP(C65,$AE$6:$AF$27,2,0))=TRUE,"",VLOOKUP(C65,$AE$6:$AF$27,2,0))</f>
        <v/>
      </c>
      <c r="AE65" s="263"/>
      <c r="AF65" s="263"/>
    </row>
    <row r="66" spans="1:32" s="88" customFormat="1">
      <c r="A66" s="2556"/>
      <c r="B66" s="2577"/>
      <c r="C66" s="2577"/>
      <c r="D66" s="2580"/>
      <c r="E66" s="268" t="s">
        <v>978</v>
      </c>
      <c r="F66" s="269"/>
      <c r="G66" s="2580"/>
      <c r="H66" s="2640"/>
      <c r="I66" s="2643"/>
      <c r="J66" s="2628"/>
      <c r="K66" s="2643"/>
      <c r="L66" s="2628"/>
      <c r="M66" s="2632"/>
      <c r="N66" s="2633"/>
      <c r="O66" s="2568"/>
      <c r="P66" s="2637"/>
      <c r="Q66" s="2562"/>
      <c r="R66" s="2559"/>
      <c r="S66" s="2559"/>
      <c r="T66" s="2559"/>
      <c r="U66" s="2559"/>
      <c r="V66" s="2559"/>
      <c r="W66" s="2559"/>
      <c r="X66" s="2559"/>
      <c r="Y66" s="2559"/>
      <c r="Z66" s="2565"/>
      <c r="AA66" s="2646"/>
      <c r="AB66" s="344" t="s">
        <v>980</v>
      </c>
      <c r="AD66" s="2556"/>
      <c r="AE66" s="263"/>
      <c r="AF66" s="263"/>
    </row>
    <row r="67" spans="1:32" s="88" customFormat="1">
      <c r="A67" s="2557"/>
      <c r="B67" s="2578"/>
      <c r="C67" s="2578"/>
      <c r="D67" s="2581"/>
      <c r="E67" s="340" t="s">
        <v>994</v>
      </c>
      <c r="F67" s="339"/>
      <c r="G67" s="2581"/>
      <c r="H67" s="2641"/>
      <c r="I67" s="2644"/>
      <c r="J67" s="2629"/>
      <c r="K67" s="2644"/>
      <c r="L67" s="2629"/>
      <c r="M67" s="2634"/>
      <c r="N67" s="2635"/>
      <c r="O67" s="2569"/>
      <c r="P67" s="2638"/>
      <c r="Q67" s="2563"/>
      <c r="R67" s="2560"/>
      <c r="S67" s="2560"/>
      <c r="T67" s="2560"/>
      <c r="U67" s="2560"/>
      <c r="V67" s="2560"/>
      <c r="W67" s="2560"/>
      <c r="X67" s="2560"/>
      <c r="Y67" s="2560"/>
      <c r="Z67" s="2566"/>
      <c r="AA67" s="2647"/>
      <c r="AB67" s="270" t="s">
        <v>995</v>
      </c>
      <c r="AD67" s="2557"/>
      <c r="AE67" s="263"/>
      <c r="AF67" s="263"/>
    </row>
    <row r="68" spans="1:32" s="88" customFormat="1">
      <c r="A68" s="2555">
        <v>22</v>
      </c>
      <c r="B68" s="2576"/>
      <c r="C68" s="2576"/>
      <c r="D68" s="2579"/>
      <c r="E68" s="265" t="s">
        <v>696</v>
      </c>
      <c r="F68" s="266"/>
      <c r="G68" s="2579"/>
      <c r="H68" s="2639" t="s">
        <v>702</v>
      </c>
      <c r="I68" s="2642"/>
      <c r="J68" s="2627" t="s">
        <v>315</v>
      </c>
      <c r="K68" s="2642"/>
      <c r="L68" s="2627" t="s">
        <v>341</v>
      </c>
      <c r="M68" s="2630" t="s">
        <v>226</v>
      </c>
      <c r="N68" s="2631"/>
      <c r="O68" s="2567"/>
      <c r="P68" s="2636" t="s">
        <v>337</v>
      </c>
      <c r="Q68" s="2561"/>
      <c r="R68" s="2558"/>
      <c r="S68" s="2558"/>
      <c r="T68" s="2558"/>
      <c r="U68" s="2558"/>
      <c r="V68" s="2558"/>
      <c r="W68" s="2558"/>
      <c r="X68" s="2558"/>
      <c r="Y68" s="2558"/>
      <c r="Z68" s="2564"/>
      <c r="AA68" s="2645"/>
      <c r="AB68" s="267" t="s">
        <v>697</v>
      </c>
      <c r="AD68" s="2555" t="str">
        <f t="shared" ref="AD68" si="20">IF(ISERROR(VLOOKUP(C68,$AE$6:$AF$27,2,0))=TRUE,"",VLOOKUP(C68,$AE$6:$AF$27,2,0))</f>
        <v/>
      </c>
      <c r="AE68" s="263"/>
      <c r="AF68" s="263"/>
    </row>
    <row r="69" spans="1:32" s="88" customFormat="1">
      <c r="A69" s="2556"/>
      <c r="B69" s="2577"/>
      <c r="C69" s="2577"/>
      <c r="D69" s="2580"/>
      <c r="E69" s="268" t="s">
        <v>978</v>
      </c>
      <c r="F69" s="269"/>
      <c r="G69" s="2580"/>
      <c r="H69" s="2640"/>
      <c r="I69" s="2643"/>
      <c r="J69" s="2628"/>
      <c r="K69" s="2643"/>
      <c r="L69" s="2628"/>
      <c r="M69" s="2632"/>
      <c r="N69" s="2633"/>
      <c r="O69" s="2568"/>
      <c r="P69" s="2637"/>
      <c r="Q69" s="2562"/>
      <c r="R69" s="2559"/>
      <c r="S69" s="2559"/>
      <c r="T69" s="2559"/>
      <c r="U69" s="2559"/>
      <c r="V69" s="2559"/>
      <c r="W69" s="2559"/>
      <c r="X69" s="2559"/>
      <c r="Y69" s="2559"/>
      <c r="Z69" s="2565"/>
      <c r="AA69" s="2646"/>
      <c r="AB69" s="344" t="s">
        <v>980</v>
      </c>
      <c r="AD69" s="2556"/>
      <c r="AE69" s="263"/>
      <c r="AF69" s="263"/>
    </row>
    <row r="70" spans="1:32" s="88" customFormat="1">
      <c r="A70" s="2557"/>
      <c r="B70" s="2578"/>
      <c r="C70" s="2578"/>
      <c r="D70" s="2581"/>
      <c r="E70" s="340" t="s">
        <v>994</v>
      </c>
      <c r="F70" s="339"/>
      <c r="G70" s="2581"/>
      <c r="H70" s="2641"/>
      <c r="I70" s="2644"/>
      <c r="J70" s="2629"/>
      <c r="K70" s="2644"/>
      <c r="L70" s="2629"/>
      <c r="M70" s="2634"/>
      <c r="N70" s="2635"/>
      <c r="O70" s="2569"/>
      <c r="P70" s="2638"/>
      <c r="Q70" s="2563"/>
      <c r="R70" s="2560"/>
      <c r="S70" s="2560"/>
      <c r="T70" s="2560"/>
      <c r="U70" s="2560"/>
      <c r="V70" s="2560"/>
      <c r="W70" s="2560"/>
      <c r="X70" s="2560"/>
      <c r="Y70" s="2560"/>
      <c r="Z70" s="2566"/>
      <c r="AA70" s="2647"/>
      <c r="AB70" s="270" t="s">
        <v>995</v>
      </c>
      <c r="AD70" s="2557"/>
      <c r="AE70" s="263"/>
      <c r="AF70" s="263"/>
    </row>
    <row r="71" spans="1:32" s="88" customFormat="1">
      <c r="A71" s="2555">
        <v>23</v>
      </c>
      <c r="B71" s="2576"/>
      <c r="C71" s="2576"/>
      <c r="D71" s="2579"/>
      <c r="E71" s="265" t="s">
        <v>696</v>
      </c>
      <c r="F71" s="266"/>
      <c r="G71" s="2579"/>
      <c r="H71" s="2639" t="s">
        <v>702</v>
      </c>
      <c r="I71" s="2642"/>
      <c r="J71" s="2627" t="s">
        <v>315</v>
      </c>
      <c r="K71" s="2642"/>
      <c r="L71" s="2627" t="s">
        <v>341</v>
      </c>
      <c r="M71" s="2630" t="s">
        <v>226</v>
      </c>
      <c r="N71" s="2631"/>
      <c r="O71" s="2567"/>
      <c r="P71" s="2636" t="s">
        <v>337</v>
      </c>
      <c r="Q71" s="2561"/>
      <c r="R71" s="2558"/>
      <c r="S71" s="2558"/>
      <c r="T71" s="2558"/>
      <c r="U71" s="2558"/>
      <c r="V71" s="2558"/>
      <c r="W71" s="2558"/>
      <c r="X71" s="2558"/>
      <c r="Y71" s="2558"/>
      <c r="Z71" s="2564"/>
      <c r="AA71" s="2645"/>
      <c r="AB71" s="267" t="s">
        <v>697</v>
      </c>
      <c r="AD71" s="2555" t="str">
        <f t="shared" ref="AD71" si="21">IF(ISERROR(VLOOKUP(C71,$AE$6:$AF$27,2,0))=TRUE,"",VLOOKUP(C71,$AE$6:$AF$27,2,0))</f>
        <v/>
      </c>
      <c r="AE71" s="263"/>
      <c r="AF71" s="263"/>
    </row>
    <row r="72" spans="1:32" s="88" customFormat="1">
      <c r="A72" s="2556"/>
      <c r="B72" s="2577"/>
      <c r="C72" s="2577"/>
      <c r="D72" s="2580"/>
      <c r="E72" s="268" t="s">
        <v>978</v>
      </c>
      <c r="F72" s="269"/>
      <c r="G72" s="2580"/>
      <c r="H72" s="2640"/>
      <c r="I72" s="2643"/>
      <c r="J72" s="2628"/>
      <c r="K72" s="2643"/>
      <c r="L72" s="2628"/>
      <c r="M72" s="2632"/>
      <c r="N72" s="2633"/>
      <c r="O72" s="2568"/>
      <c r="P72" s="2637"/>
      <c r="Q72" s="2562"/>
      <c r="R72" s="2559"/>
      <c r="S72" s="2559"/>
      <c r="T72" s="2559"/>
      <c r="U72" s="2559"/>
      <c r="V72" s="2559"/>
      <c r="W72" s="2559"/>
      <c r="X72" s="2559"/>
      <c r="Y72" s="2559"/>
      <c r="Z72" s="2565"/>
      <c r="AA72" s="2646"/>
      <c r="AB72" s="344" t="s">
        <v>980</v>
      </c>
      <c r="AD72" s="2556"/>
      <c r="AE72" s="263"/>
      <c r="AF72" s="263"/>
    </row>
    <row r="73" spans="1:32" s="88" customFormat="1">
      <c r="A73" s="2557"/>
      <c r="B73" s="2578"/>
      <c r="C73" s="2578"/>
      <c r="D73" s="2581"/>
      <c r="E73" s="340" t="s">
        <v>994</v>
      </c>
      <c r="F73" s="339"/>
      <c r="G73" s="2581"/>
      <c r="H73" s="2641"/>
      <c r="I73" s="2644"/>
      <c r="J73" s="2629"/>
      <c r="K73" s="2644"/>
      <c r="L73" s="2629"/>
      <c r="M73" s="2634"/>
      <c r="N73" s="2635"/>
      <c r="O73" s="2569"/>
      <c r="P73" s="2638"/>
      <c r="Q73" s="2563"/>
      <c r="R73" s="2560"/>
      <c r="S73" s="2560"/>
      <c r="T73" s="2560"/>
      <c r="U73" s="2560"/>
      <c r="V73" s="2560"/>
      <c r="W73" s="2560"/>
      <c r="X73" s="2560"/>
      <c r="Y73" s="2560"/>
      <c r="Z73" s="2566"/>
      <c r="AA73" s="2647"/>
      <c r="AB73" s="270" t="s">
        <v>995</v>
      </c>
      <c r="AD73" s="2557"/>
      <c r="AE73" s="263"/>
      <c r="AF73" s="263"/>
    </row>
    <row r="74" spans="1:32" s="88" customFormat="1">
      <c r="A74" s="2555">
        <v>24</v>
      </c>
      <c r="B74" s="2576"/>
      <c r="C74" s="2576"/>
      <c r="D74" s="2579"/>
      <c r="E74" s="265" t="s">
        <v>696</v>
      </c>
      <c r="F74" s="266"/>
      <c r="G74" s="2579"/>
      <c r="H74" s="2639" t="s">
        <v>702</v>
      </c>
      <c r="I74" s="2642"/>
      <c r="J74" s="2627" t="s">
        <v>315</v>
      </c>
      <c r="K74" s="2642"/>
      <c r="L74" s="2627" t="s">
        <v>341</v>
      </c>
      <c r="M74" s="2630" t="s">
        <v>226</v>
      </c>
      <c r="N74" s="2631"/>
      <c r="O74" s="2567"/>
      <c r="P74" s="2636" t="s">
        <v>337</v>
      </c>
      <c r="Q74" s="2561"/>
      <c r="R74" s="2558"/>
      <c r="S74" s="2558"/>
      <c r="T74" s="2558"/>
      <c r="U74" s="2558"/>
      <c r="V74" s="2558"/>
      <c r="W74" s="2558"/>
      <c r="X74" s="2558"/>
      <c r="Y74" s="2558"/>
      <c r="Z74" s="2564"/>
      <c r="AA74" s="2645"/>
      <c r="AB74" s="267" t="s">
        <v>697</v>
      </c>
      <c r="AD74" s="2555" t="str">
        <f t="shared" ref="AD74" si="22">IF(ISERROR(VLOOKUP(C74,$AE$6:$AF$27,2,0))=TRUE,"",VLOOKUP(C74,$AE$6:$AF$27,2,0))</f>
        <v/>
      </c>
      <c r="AE74" s="263"/>
      <c r="AF74" s="263"/>
    </row>
    <row r="75" spans="1:32" s="88" customFormat="1">
      <c r="A75" s="2556"/>
      <c r="B75" s="2577"/>
      <c r="C75" s="2577"/>
      <c r="D75" s="2580"/>
      <c r="E75" s="268" t="s">
        <v>978</v>
      </c>
      <c r="F75" s="269"/>
      <c r="G75" s="2580"/>
      <c r="H75" s="2640"/>
      <c r="I75" s="2643"/>
      <c r="J75" s="2628"/>
      <c r="K75" s="2643"/>
      <c r="L75" s="2628"/>
      <c r="M75" s="2632"/>
      <c r="N75" s="2633"/>
      <c r="O75" s="2568"/>
      <c r="P75" s="2637"/>
      <c r="Q75" s="2562"/>
      <c r="R75" s="2559"/>
      <c r="S75" s="2559"/>
      <c r="T75" s="2559"/>
      <c r="U75" s="2559"/>
      <c r="V75" s="2559"/>
      <c r="W75" s="2559"/>
      <c r="X75" s="2559"/>
      <c r="Y75" s="2559"/>
      <c r="Z75" s="2565"/>
      <c r="AA75" s="2646"/>
      <c r="AB75" s="344" t="s">
        <v>980</v>
      </c>
      <c r="AD75" s="2556"/>
      <c r="AE75" s="263"/>
      <c r="AF75" s="263"/>
    </row>
    <row r="76" spans="1:32" s="88" customFormat="1">
      <c r="A76" s="2557"/>
      <c r="B76" s="2578"/>
      <c r="C76" s="2578"/>
      <c r="D76" s="2581"/>
      <c r="E76" s="340" t="s">
        <v>994</v>
      </c>
      <c r="F76" s="339"/>
      <c r="G76" s="2581"/>
      <c r="H76" s="2641"/>
      <c r="I76" s="2644"/>
      <c r="J76" s="2629"/>
      <c r="K76" s="2644"/>
      <c r="L76" s="2629"/>
      <c r="M76" s="2634"/>
      <c r="N76" s="2635"/>
      <c r="O76" s="2569"/>
      <c r="P76" s="2638"/>
      <c r="Q76" s="2563"/>
      <c r="R76" s="2560"/>
      <c r="S76" s="2560"/>
      <c r="T76" s="2560"/>
      <c r="U76" s="2560"/>
      <c r="V76" s="2560"/>
      <c r="W76" s="2560"/>
      <c r="X76" s="2560"/>
      <c r="Y76" s="2560"/>
      <c r="Z76" s="2566"/>
      <c r="AA76" s="2647"/>
      <c r="AB76" s="270" t="s">
        <v>995</v>
      </c>
      <c r="AD76" s="2557"/>
      <c r="AE76" s="263"/>
      <c r="AF76" s="263"/>
    </row>
    <row r="77" spans="1:32" s="88" customFormat="1">
      <c r="A77" s="2555">
        <v>25</v>
      </c>
      <c r="B77" s="2576"/>
      <c r="C77" s="2576"/>
      <c r="D77" s="2579"/>
      <c r="E77" s="265" t="s">
        <v>696</v>
      </c>
      <c r="F77" s="266"/>
      <c r="G77" s="2579"/>
      <c r="H77" s="2639" t="s">
        <v>702</v>
      </c>
      <c r="I77" s="2642"/>
      <c r="J77" s="2627" t="s">
        <v>315</v>
      </c>
      <c r="K77" s="2642"/>
      <c r="L77" s="2627" t="s">
        <v>341</v>
      </c>
      <c r="M77" s="2630" t="s">
        <v>226</v>
      </c>
      <c r="N77" s="2631"/>
      <c r="O77" s="2567"/>
      <c r="P77" s="2636" t="s">
        <v>337</v>
      </c>
      <c r="Q77" s="2561"/>
      <c r="R77" s="2558"/>
      <c r="S77" s="2558"/>
      <c r="T77" s="2558"/>
      <c r="U77" s="2558"/>
      <c r="V77" s="2558"/>
      <c r="W77" s="2558"/>
      <c r="X77" s="2558"/>
      <c r="Y77" s="2558"/>
      <c r="Z77" s="2564"/>
      <c r="AA77" s="2645"/>
      <c r="AB77" s="267" t="s">
        <v>697</v>
      </c>
      <c r="AD77" s="2555" t="str">
        <f t="shared" ref="AD77" si="23">IF(ISERROR(VLOOKUP(C77,$AE$6:$AF$27,2,0))=TRUE,"",VLOOKUP(C77,$AE$6:$AF$27,2,0))</f>
        <v/>
      </c>
      <c r="AE77" s="263"/>
      <c r="AF77" s="263"/>
    </row>
    <row r="78" spans="1:32" s="88" customFormat="1">
      <c r="A78" s="2556"/>
      <c r="B78" s="2577"/>
      <c r="C78" s="2577"/>
      <c r="D78" s="2580"/>
      <c r="E78" s="268" t="s">
        <v>978</v>
      </c>
      <c r="F78" s="269"/>
      <c r="G78" s="2580"/>
      <c r="H78" s="2640"/>
      <c r="I78" s="2643"/>
      <c r="J78" s="2628"/>
      <c r="K78" s="2643"/>
      <c r="L78" s="2628"/>
      <c r="M78" s="2632"/>
      <c r="N78" s="2633"/>
      <c r="O78" s="2568"/>
      <c r="P78" s="2637"/>
      <c r="Q78" s="2562"/>
      <c r="R78" s="2559"/>
      <c r="S78" s="2559"/>
      <c r="T78" s="2559"/>
      <c r="U78" s="2559"/>
      <c r="V78" s="2559"/>
      <c r="W78" s="2559"/>
      <c r="X78" s="2559"/>
      <c r="Y78" s="2559"/>
      <c r="Z78" s="2565"/>
      <c r="AA78" s="2646"/>
      <c r="AB78" s="344" t="s">
        <v>980</v>
      </c>
      <c r="AD78" s="2556"/>
      <c r="AE78" s="263"/>
      <c r="AF78" s="263"/>
    </row>
    <row r="79" spans="1:32" s="88" customFormat="1">
      <c r="A79" s="2557"/>
      <c r="B79" s="2578"/>
      <c r="C79" s="2578"/>
      <c r="D79" s="2581"/>
      <c r="E79" s="340" t="s">
        <v>994</v>
      </c>
      <c r="F79" s="339"/>
      <c r="G79" s="2581"/>
      <c r="H79" s="2641"/>
      <c r="I79" s="2644"/>
      <c r="J79" s="2629"/>
      <c r="K79" s="2644"/>
      <c r="L79" s="2629"/>
      <c r="M79" s="2634"/>
      <c r="N79" s="2635"/>
      <c r="O79" s="2569"/>
      <c r="P79" s="2638"/>
      <c r="Q79" s="2563"/>
      <c r="R79" s="2560"/>
      <c r="S79" s="2560"/>
      <c r="T79" s="2560"/>
      <c r="U79" s="2560"/>
      <c r="V79" s="2560"/>
      <c r="W79" s="2560"/>
      <c r="X79" s="2560"/>
      <c r="Y79" s="2560"/>
      <c r="Z79" s="2566"/>
      <c r="AA79" s="2647"/>
      <c r="AB79" s="270" t="s">
        <v>995</v>
      </c>
      <c r="AD79" s="2557"/>
      <c r="AE79" s="263"/>
      <c r="AF79" s="263"/>
    </row>
    <row r="80" spans="1:32" s="88" customFormat="1">
      <c r="A80" s="2555">
        <v>26</v>
      </c>
      <c r="B80" s="2576"/>
      <c r="C80" s="2576"/>
      <c r="D80" s="2579"/>
      <c r="E80" s="265" t="s">
        <v>696</v>
      </c>
      <c r="F80" s="266"/>
      <c r="G80" s="2579"/>
      <c r="H80" s="2639" t="s">
        <v>702</v>
      </c>
      <c r="I80" s="2642"/>
      <c r="J80" s="2627" t="s">
        <v>315</v>
      </c>
      <c r="K80" s="2642"/>
      <c r="L80" s="2627" t="s">
        <v>341</v>
      </c>
      <c r="M80" s="2630" t="s">
        <v>226</v>
      </c>
      <c r="N80" s="2631"/>
      <c r="O80" s="2567"/>
      <c r="P80" s="2636" t="s">
        <v>337</v>
      </c>
      <c r="Q80" s="2561"/>
      <c r="R80" s="2558"/>
      <c r="S80" s="2558"/>
      <c r="T80" s="2558"/>
      <c r="U80" s="2558"/>
      <c r="V80" s="2558"/>
      <c r="W80" s="2558"/>
      <c r="X80" s="2558"/>
      <c r="Y80" s="2558"/>
      <c r="Z80" s="2564"/>
      <c r="AA80" s="2645"/>
      <c r="AB80" s="267" t="s">
        <v>697</v>
      </c>
      <c r="AD80" s="2555" t="str">
        <f t="shared" ref="AD80" si="24">IF(ISERROR(VLOOKUP(C80,$AE$6:$AF$27,2,0))=TRUE,"",VLOOKUP(C80,$AE$6:$AF$27,2,0))</f>
        <v/>
      </c>
      <c r="AE80" s="263"/>
      <c r="AF80" s="263"/>
    </row>
    <row r="81" spans="1:32" s="88" customFormat="1">
      <c r="A81" s="2556"/>
      <c r="B81" s="2577"/>
      <c r="C81" s="2577"/>
      <c r="D81" s="2580"/>
      <c r="E81" s="268" t="s">
        <v>978</v>
      </c>
      <c r="F81" s="269"/>
      <c r="G81" s="2580"/>
      <c r="H81" s="2640"/>
      <c r="I81" s="2643"/>
      <c r="J81" s="2628"/>
      <c r="K81" s="2643"/>
      <c r="L81" s="2628"/>
      <c r="M81" s="2632"/>
      <c r="N81" s="2633"/>
      <c r="O81" s="2568"/>
      <c r="P81" s="2637"/>
      <c r="Q81" s="2562"/>
      <c r="R81" s="2559"/>
      <c r="S81" s="2559"/>
      <c r="T81" s="2559"/>
      <c r="U81" s="2559"/>
      <c r="V81" s="2559"/>
      <c r="W81" s="2559"/>
      <c r="X81" s="2559"/>
      <c r="Y81" s="2559"/>
      <c r="Z81" s="2565"/>
      <c r="AA81" s="2646"/>
      <c r="AB81" s="344" t="s">
        <v>980</v>
      </c>
      <c r="AD81" s="2556"/>
      <c r="AE81" s="263"/>
      <c r="AF81" s="263"/>
    </row>
    <row r="82" spans="1:32" s="88" customFormat="1">
      <c r="A82" s="2557"/>
      <c r="B82" s="2578"/>
      <c r="C82" s="2578"/>
      <c r="D82" s="2581"/>
      <c r="E82" s="340" t="s">
        <v>994</v>
      </c>
      <c r="F82" s="339"/>
      <c r="G82" s="2581"/>
      <c r="H82" s="2641"/>
      <c r="I82" s="2644"/>
      <c r="J82" s="2629"/>
      <c r="K82" s="2644"/>
      <c r="L82" s="2629"/>
      <c r="M82" s="2634"/>
      <c r="N82" s="2635"/>
      <c r="O82" s="2569"/>
      <c r="P82" s="2638"/>
      <c r="Q82" s="2563"/>
      <c r="R82" s="2560"/>
      <c r="S82" s="2560"/>
      <c r="T82" s="2560"/>
      <c r="U82" s="2560"/>
      <c r="V82" s="2560"/>
      <c r="W82" s="2560"/>
      <c r="X82" s="2560"/>
      <c r="Y82" s="2560"/>
      <c r="Z82" s="2566"/>
      <c r="AA82" s="2647"/>
      <c r="AB82" s="270" t="s">
        <v>995</v>
      </c>
      <c r="AD82" s="2557"/>
      <c r="AE82" s="263"/>
      <c r="AF82" s="263"/>
    </row>
    <row r="83" spans="1:32" s="88" customFormat="1">
      <c r="A83" s="2555">
        <v>27</v>
      </c>
      <c r="B83" s="2576"/>
      <c r="C83" s="2576"/>
      <c r="D83" s="2579"/>
      <c r="E83" s="265" t="s">
        <v>696</v>
      </c>
      <c r="F83" s="266"/>
      <c r="G83" s="2579"/>
      <c r="H83" s="2639" t="s">
        <v>702</v>
      </c>
      <c r="I83" s="2642"/>
      <c r="J83" s="2627" t="s">
        <v>315</v>
      </c>
      <c r="K83" s="2642"/>
      <c r="L83" s="2627" t="s">
        <v>341</v>
      </c>
      <c r="M83" s="2630" t="s">
        <v>226</v>
      </c>
      <c r="N83" s="2631"/>
      <c r="O83" s="2567"/>
      <c r="P83" s="2636" t="s">
        <v>337</v>
      </c>
      <c r="Q83" s="2561"/>
      <c r="R83" s="2558"/>
      <c r="S83" s="2558"/>
      <c r="T83" s="2558"/>
      <c r="U83" s="2558"/>
      <c r="V83" s="2558"/>
      <c r="W83" s="2558"/>
      <c r="X83" s="2558"/>
      <c r="Y83" s="2558"/>
      <c r="Z83" s="2564"/>
      <c r="AA83" s="2645"/>
      <c r="AB83" s="267" t="s">
        <v>697</v>
      </c>
      <c r="AD83" s="2555" t="str">
        <f t="shared" ref="AD83" si="25">IF(ISERROR(VLOOKUP(C83,$AE$6:$AF$27,2,0))=TRUE,"",VLOOKUP(C83,$AE$6:$AF$27,2,0))</f>
        <v/>
      </c>
      <c r="AE83" s="263"/>
      <c r="AF83" s="263"/>
    </row>
    <row r="84" spans="1:32" s="88" customFormat="1">
      <c r="A84" s="2556"/>
      <c r="B84" s="2577"/>
      <c r="C84" s="2577"/>
      <c r="D84" s="2580"/>
      <c r="E84" s="268" t="s">
        <v>978</v>
      </c>
      <c r="F84" s="269"/>
      <c r="G84" s="2580"/>
      <c r="H84" s="2640"/>
      <c r="I84" s="2643"/>
      <c r="J84" s="2628"/>
      <c r="K84" s="2643"/>
      <c r="L84" s="2628"/>
      <c r="M84" s="2632"/>
      <c r="N84" s="2633"/>
      <c r="O84" s="2568"/>
      <c r="P84" s="2637"/>
      <c r="Q84" s="2562"/>
      <c r="R84" s="2559"/>
      <c r="S84" s="2559"/>
      <c r="T84" s="2559"/>
      <c r="U84" s="2559"/>
      <c r="V84" s="2559"/>
      <c r="W84" s="2559"/>
      <c r="X84" s="2559"/>
      <c r="Y84" s="2559"/>
      <c r="Z84" s="2565"/>
      <c r="AA84" s="2646"/>
      <c r="AB84" s="344" t="s">
        <v>980</v>
      </c>
      <c r="AD84" s="2556"/>
      <c r="AE84" s="263"/>
      <c r="AF84" s="263"/>
    </row>
    <row r="85" spans="1:32" s="88" customFormat="1">
      <c r="A85" s="2557"/>
      <c r="B85" s="2578"/>
      <c r="C85" s="2578"/>
      <c r="D85" s="2581"/>
      <c r="E85" s="340" t="s">
        <v>994</v>
      </c>
      <c r="F85" s="339"/>
      <c r="G85" s="2581"/>
      <c r="H85" s="2641"/>
      <c r="I85" s="2644"/>
      <c r="J85" s="2629"/>
      <c r="K85" s="2644"/>
      <c r="L85" s="2629"/>
      <c r="M85" s="2634"/>
      <c r="N85" s="2635"/>
      <c r="O85" s="2569"/>
      <c r="P85" s="2638"/>
      <c r="Q85" s="2563"/>
      <c r="R85" s="2560"/>
      <c r="S85" s="2560"/>
      <c r="T85" s="2560"/>
      <c r="U85" s="2560"/>
      <c r="V85" s="2560"/>
      <c r="W85" s="2560"/>
      <c r="X85" s="2560"/>
      <c r="Y85" s="2560"/>
      <c r="Z85" s="2566"/>
      <c r="AA85" s="2647"/>
      <c r="AB85" s="270" t="s">
        <v>995</v>
      </c>
      <c r="AD85" s="2557"/>
      <c r="AE85" s="263"/>
      <c r="AF85" s="263"/>
    </row>
    <row r="86" spans="1:32" s="88" customFormat="1">
      <c r="A86" s="2555">
        <v>28</v>
      </c>
      <c r="B86" s="2576"/>
      <c r="C86" s="2576"/>
      <c r="D86" s="2579"/>
      <c r="E86" s="265" t="s">
        <v>696</v>
      </c>
      <c r="F86" s="266"/>
      <c r="G86" s="2579"/>
      <c r="H86" s="2639" t="s">
        <v>702</v>
      </c>
      <c r="I86" s="2642"/>
      <c r="J86" s="2627" t="s">
        <v>315</v>
      </c>
      <c r="K86" s="2642"/>
      <c r="L86" s="2627" t="s">
        <v>341</v>
      </c>
      <c r="M86" s="2630" t="s">
        <v>226</v>
      </c>
      <c r="N86" s="2631"/>
      <c r="O86" s="2567"/>
      <c r="P86" s="2636" t="s">
        <v>337</v>
      </c>
      <c r="Q86" s="2561"/>
      <c r="R86" s="2558"/>
      <c r="S86" s="2558"/>
      <c r="T86" s="2558"/>
      <c r="U86" s="2558"/>
      <c r="V86" s="2558"/>
      <c r="W86" s="2558"/>
      <c r="X86" s="2558"/>
      <c r="Y86" s="2558"/>
      <c r="Z86" s="2564"/>
      <c r="AA86" s="2645"/>
      <c r="AB86" s="267" t="s">
        <v>697</v>
      </c>
      <c r="AD86" s="2555" t="str">
        <f t="shared" ref="AD86" si="26">IF(ISERROR(VLOOKUP(C86,$AE$6:$AF$27,2,0))=TRUE,"",VLOOKUP(C86,$AE$6:$AF$27,2,0))</f>
        <v/>
      </c>
      <c r="AE86" s="263"/>
      <c r="AF86" s="263"/>
    </row>
    <row r="87" spans="1:32" s="88" customFormat="1">
      <c r="A87" s="2556"/>
      <c r="B87" s="2577"/>
      <c r="C87" s="2577"/>
      <c r="D87" s="2580"/>
      <c r="E87" s="268" t="s">
        <v>978</v>
      </c>
      <c r="F87" s="269"/>
      <c r="G87" s="2580"/>
      <c r="H87" s="2640"/>
      <c r="I87" s="2643"/>
      <c r="J87" s="2628"/>
      <c r="K87" s="2643"/>
      <c r="L87" s="2628"/>
      <c r="M87" s="2632"/>
      <c r="N87" s="2633"/>
      <c r="O87" s="2568"/>
      <c r="P87" s="2637"/>
      <c r="Q87" s="2562"/>
      <c r="R87" s="2559"/>
      <c r="S87" s="2559"/>
      <c r="T87" s="2559"/>
      <c r="U87" s="2559"/>
      <c r="V87" s="2559"/>
      <c r="W87" s="2559"/>
      <c r="X87" s="2559"/>
      <c r="Y87" s="2559"/>
      <c r="Z87" s="2565"/>
      <c r="AA87" s="2646"/>
      <c r="AB87" s="344" t="s">
        <v>980</v>
      </c>
      <c r="AD87" s="2556"/>
      <c r="AE87" s="263"/>
      <c r="AF87" s="263"/>
    </row>
    <row r="88" spans="1:32" s="88" customFormat="1">
      <c r="A88" s="2557"/>
      <c r="B88" s="2578"/>
      <c r="C88" s="2578"/>
      <c r="D88" s="2581"/>
      <c r="E88" s="340" t="s">
        <v>994</v>
      </c>
      <c r="F88" s="339"/>
      <c r="G88" s="2581"/>
      <c r="H88" s="2641"/>
      <c r="I88" s="2644"/>
      <c r="J88" s="2629"/>
      <c r="K88" s="2644"/>
      <c r="L88" s="2629"/>
      <c r="M88" s="2634"/>
      <c r="N88" s="2635"/>
      <c r="O88" s="2569"/>
      <c r="P88" s="2638"/>
      <c r="Q88" s="2563"/>
      <c r="R88" s="2560"/>
      <c r="S88" s="2560"/>
      <c r="T88" s="2560"/>
      <c r="U88" s="2560"/>
      <c r="V88" s="2560"/>
      <c r="W88" s="2560"/>
      <c r="X88" s="2560"/>
      <c r="Y88" s="2560"/>
      <c r="Z88" s="2566"/>
      <c r="AA88" s="2647"/>
      <c r="AB88" s="270" t="s">
        <v>995</v>
      </c>
      <c r="AD88" s="2557"/>
      <c r="AE88" s="263"/>
      <c r="AF88" s="263"/>
    </row>
    <row r="89" spans="1:32" s="88" customFormat="1">
      <c r="A89" s="2555">
        <v>29</v>
      </c>
      <c r="B89" s="2576"/>
      <c r="C89" s="2576"/>
      <c r="D89" s="2579"/>
      <c r="E89" s="265" t="s">
        <v>696</v>
      </c>
      <c r="F89" s="266"/>
      <c r="G89" s="2579"/>
      <c r="H89" s="2639" t="s">
        <v>702</v>
      </c>
      <c r="I89" s="2642"/>
      <c r="J89" s="2627" t="s">
        <v>315</v>
      </c>
      <c r="K89" s="2642"/>
      <c r="L89" s="2627" t="s">
        <v>341</v>
      </c>
      <c r="M89" s="2630" t="s">
        <v>226</v>
      </c>
      <c r="N89" s="2631"/>
      <c r="O89" s="2567"/>
      <c r="P89" s="2636" t="s">
        <v>337</v>
      </c>
      <c r="Q89" s="2561"/>
      <c r="R89" s="2558"/>
      <c r="S89" s="2558"/>
      <c r="T89" s="2558"/>
      <c r="U89" s="2558"/>
      <c r="V89" s="2558"/>
      <c r="W89" s="2558"/>
      <c r="X89" s="2558"/>
      <c r="Y89" s="2558"/>
      <c r="Z89" s="2564"/>
      <c r="AA89" s="2645"/>
      <c r="AB89" s="267" t="s">
        <v>697</v>
      </c>
      <c r="AD89" s="2555" t="str">
        <f t="shared" ref="AD89" si="27">IF(ISERROR(VLOOKUP(C89,$AE$6:$AF$27,2,0))=TRUE,"",VLOOKUP(C89,$AE$6:$AF$27,2,0))</f>
        <v/>
      </c>
      <c r="AE89" s="263"/>
      <c r="AF89" s="263"/>
    </row>
    <row r="90" spans="1:32" s="88" customFormat="1">
      <c r="A90" s="2556"/>
      <c r="B90" s="2577"/>
      <c r="C90" s="2577"/>
      <c r="D90" s="2580"/>
      <c r="E90" s="268" t="s">
        <v>978</v>
      </c>
      <c r="F90" s="269"/>
      <c r="G90" s="2580"/>
      <c r="H90" s="2640"/>
      <c r="I90" s="2643"/>
      <c r="J90" s="2628"/>
      <c r="K90" s="2643"/>
      <c r="L90" s="2628"/>
      <c r="M90" s="2632"/>
      <c r="N90" s="2633"/>
      <c r="O90" s="2568"/>
      <c r="P90" s="2637"/>
      <c r="Q90" s="2562"/>
      <c r="R90" s="2559"/>
      <c r="S90" s="2559"/>
      <c r="T90" s="2559"/>
      <c r="U90" s="2559"/>
      <c r="V90" s="2559"/>
      <c r="W90" s="2559"/>
      <c r="X90" s="2559"/>
      <c r="Y90" s="2559"/>
      <c r="Z90" s="2565"/>
      <c r="AA90" s="2646"/>
      <c r="AB90" s="344" t="s">
        <v>980</v>
      </c>
      <c r="AD90" s="2556"/>
      <c r="AE90" s="263"/>
      <c r="AF90" s="263"/>
    </row>
    <row r="91" spans="1:32" s="88" customFormat="1">
      <c r="A91" s="2557"/>
      <c r="B91" s="2578"/>
      <c r="C91" s="2578"/>
      <c r="D91" s="2581"/>
      <c r="E91" s="340" t="s">
        <v>994</v>
      </c>
      <c r="F91" s="339"/>
      <c r="G91" s="2581"/>
      <c r="H91" s="2641"/>
      <c r="I91" s="2644"/>
      <c r="J91" s="2629"/>
      <c r="K91" s="2644"/>
      <c r="L91" s="2629"/>
      <c r="M91" s="2634"/>
      <c r="N91" s="2635"/>
      <c r="O91" s="2569"/>
      <c r="P91" s="2638"/>
      <c r="Q91" s="2563"/>
      <c r="R91" s="2560"/>
      <c r="S91" s="2560"/>
      <c r="T91" s="2560"/>
      <c r="U91" s="2560"/>
      <c r="V91" s="2560"/>
      <c r="W91" s="2560"/>
      <c r="X91" s="2560"/>
      <c r="Y91" s="2560"/>
      <c r="Z91" s="2566"/>
      <c r="AA91" s="2647"/>
      <c r="AB91" s="270" t="s">
        <v>995</v>
      </c>
      <c r="AD91" s="2557"/>
      <c r="AE91" s="263"/>
      <c r="AF91" s="263"/>
    </row>
    <row r="92" spans="1:32" s="88" customFormat="1">
      <c r="A92" s="2555">
        <v>30</v>
      </c>
      <c r="B92" s="2576"/>
      <c r="C92" s="2576"/>
      <c r="D92" s="2579"/>
      <c r="E92" s="265" t="s">
        <v>696</v>
      </c>
      <c r="F92" s="266"/>
      <c r="G92" s="2579"/>
      <c r="H92" s="2639" t="s">
        <v>702</v>
      </c>
      <c r="I92" s="2642"/>
      <c r="J92" s="2627" t="s">
        <v>315</v>
      </c>
      <c r="K92" s="2642"/>
      <c r="L92" s="2627" t="s">
        <v>341</v>
      </c>
      <c r="M92" s="2630" t="s">
        <v>226</v>
      </c>
      <c r="N92" s="2631"/>
      <c r="O92" s="2567"/>
      <c r="P92" s="2636" t="s">
        <v>337</v>
      </c>
      <c r="Q92" s="2561"/>
      <c r="R92" s="2558"/>
      <c r="S92" s="2558"/>
      <c r="T92" s="2558"/>
      <c r="U92" s="2558"/>
      <c r="V92" s="2558"/>
      <c r="W92" s="2558"/>
      <c r="X92" s="2558"/>
      <c r="Y92" s="2558"/>
      <c r="Z92" s="2564"/>
      <c r="AA92" s="2645"/>
      <c r="AB92" s="267" t="s">
        <v>697</v>
      </c>
      <c r="AD92" s="2555" t="str">
        <f t="shared" ref="AD92" si="28">IF(ISERROR(VLOOKUP(C92,$AE$6:$AF$27,2,0))=TRUE,"",VLOOKUP(C92,$AE$6:$AF$27,2,0))</f>
        <v/>
      </c>
      <c r="AE92" s="263"/>
      <c r="AF92" s="263"/>
    </row>
    <row r="93" spans="1:32" s="88" customFormat="1">
      <c r="A93" s="2556"/>
      <c r="B93" s="2577"/>
      <c r="C93" s="2577"/>
      <c r="D93" s="2580"/>
      <c r="E93" s="268" t="s">
        <v>978</v>
      </c>
      <c r="F93" s="269"/>
      <c r="G93" s="2580"/>
      <c r="H93" s="2640"/>
      <c r="I93" s="2643"/>
      <c r="J93" s="2628"/>
      <c r="K93" s="2643"/>
      <c r="L93" s="2628"/>
      <c r="M93" s="2632"/>
      <c r="N93" s="2633"/>
      <c r="O93" s="2568"/>
      <c r="P93" s="2637"/>
      <c r="Q93" s="2562"/>
      <c r="R93" s="2559"/>
      <c r="S93" s="2559"/>
      <c r="T93" s="2559"/>
      <c r="U93" s="2559"/>
      <c r="V93" s="2559"/>
      <c r="W93" s="2559"/>
      <c r="X93" s="2559"/>
      <c r="Y93" s="2559"/>
      <c r="Z93" s="2565"/>
      <c r="AA93" s="2646"/>
      <c r="AB93" s="344" t="s">
        <v>980</v>
      </c>
      <c r="AD93" s="2556"/>
      <c r="AE93" s="263"/>
      <c r="AF93" s="263"/>
    </row>
    <row r="94" spans="1:32" s="88" customFormat="1">
      <c r="A94" s="2557"/>
      <c r="B94" s="2578"/>
      <c r="C94" s="2578"/>
      <c r="D94" s="2581"/>
      <c r="E94" s="340" t="s">
        <v>994</v>
      </c>
      <c r="F94" s="339"/>
      <c r="G94" s="2581"/>
      <c r="H94" s="2641"/>
      <c r="I94" s="2644"/>
      <c r="J94" s="2629"/>
      <c r="K94" s="2644"/>
      <c r="L94" s="2629"/>
      <c r="M94" s="2634"/>
      <c r="N94" s="2635"/>
      <c r="O94" s="2569"/>
      <c r="P94" s="2638"/>
      <c r="Q94" s="2563"/>
      <c r="R94" s="2560"/>
      <c r="S94" s="2560"/>
      <c r="T94" s="2560"/>
      <c r="U94" s="2560"/>
      <c r="V94" s="2560"/>
      <c r="W94" s="2560"/>
      <c r="X94" s="2560"/>
      <c r="Y94" s="2560"/>
      <c r="Z94" s="2566"/>
      <c r="AA94" s="2647"/>
      <c r="AB94" s="270" t="s">
        <v>995</v>
      </c>
      <c r="AD94" s="2557"/>
      <c r="AE94" s="263"/>
      <c r="AF94" s="263"/>
    </row>
    <row r="95" spans="1:32" s="88" customFormat="1">
      <c r="A95" s="2555">
        <v>31</v>
      </c>
      <c r="B95" s="2576"/>
      <c r="C95" s="2576"/>
      <c r="D95" s="2579"/>
      <c r="E95" s="265" t="s">
        <v>696</v>
      </c>
      <c r="F95" s="266"/>
      <c r="G95" s="2579"/>
      <c r="H95" s="2639" t="s">
        <v>702</v>
      </c>
      <c r="I95" s="2642"/>
      <c r="J95" s="2627" t="s">
        <v>315</v>
      </c>
      <c r="K95" s="2642"/>
      <c r="L95" s="2627" t="s">
        <v>341</v>
      </c>
      <c r="M95" s="2630" t="s">
        <v>226</v>
      </c>
      <c r="N95" s="2631"/>
      <c r="O95" s="2567"/>
      <c r="P95" s="2636" t="s">
        <v>337</v>
      </c>
      <c r="Q95" s="2561"/>
      <c r="R95" s="2558"/>
      <c r="S95" s="2558"/>
      <c r="T95" s="2558"/>
      <c r="U95" s="2558"/>
      <c r="V95" s="2558"/>
      <c r="W95" s="2558"/>
      <c r="X95" s="2558"/>
      <c r="Y95" s="2558"/>
      <c r="Z95" s="2564"/>
      <c r="AA95" s="2645"/>
      <c r="AB95" s="267" t="s">
        <v>697</v>
      </c>
      <c r="AD95" s="2555" t="str">
        <f t="shared" ref="AD95" si="29">IF(ISERROR(VLOOKUP(C95,$AE$6:$AF$27,2,0))=TRUE,"",VLOOKUP(C95,$AE$6:$AF$27,2,0))</f>
        <v/>
      </c>
      <c r="AE95" s="263"/>
      <c r="AF95" s="263"/>
    </row>
    <row r="96" spans="1:32" s="88" customFormat="1">
      <c r="A96" s="2556"/>
      <c r="B96" s="2577"/>
      <c r="C96" s="2577"/>
      <c r="D96" s="2580"/>
      <c r="E96" s="268" t="s">
        <v>978</v>
      </c>
      <c r="F96" s="269"/>
      <c r="G96" s="2580"/>
      <c r="H96" s="2640"/>
      <c r="I96" s="2643"/>
      <c r="J96" s="2628"/>
      <c r="K96" s="2643"/>
      <c r="L96" s="2628"/>
      <c r="M96" s="2632"/>
      <c r="N96" s="2633"/>
      <c r="O96" s="2568"/>
      <c r="P96" s="2637"/>
      <c r="Q96" s="2562"/>
      <c r="R96" s="2559"/>
      <c r="S96" s="2559"/>
      <c r="T96" s="2559"/>
      <c r="U96" s="2559"/>
      <c r="V96" s="2559"/>
      <c r="W96" s="2559"/>
      <c r="X96" s="2559"/>
      <c r="Y96" s="2559"/>
      <c r="Z96" s="2565"/>
      <c r="AA96" s="2646"/>
      <c r="AB96" s="344" t="s">
        <v>980</v>
      </c>
      <c r="AD96" s="2556"/>
      <c r="AE96" s="263"/>
      <c r="AF96" s="263"/>
    </row>
    <row r="97" spans="1:32" s="88" customFormat="1">
      <c r="A97" s="2557"/>
      <c r="B97" s="2578"/>
      <c r="C97" s="2578"/>
      <c r="D97" s="2581"/>
      <c r="E97" s="340" t="s">
        <v>994</v>
      </c>
      <c r="F97" s="339"/>
      <c r="G97" s="2581"/>
      <c r="H97" s="2641"/>
      <c r="I97" s="2644"/>
      <c r="J97" s="2629"/>
      <c r="K97" s="2644"/>
      <c r="L97" s="2629"/>
      <c r="M97" s="2634"/>
      <c r="N97" s="2635"/>
      <c r="O97" s="2569"/>
      <c r="P97" s="2638"/>
      <c r="Q97" s="2563"/>
      <c r="R97" s="2560"/>
      <c r="S97" s="2560"/>
      <c r="T97" s="2560"/>
      <c r="U97" s="2560"/>
      <c r="V97" s="2560"/>
      <c r="W97" s="2560"/>
      <c r="X97" s="2560"/>
      <c r="Y97" s="2560"/>
      <c r="Z97" s="2566"/>
      <c r="AA97" s="2647"/>
      <c r="AB97" s="270" t="s">
        <v>995</v>
      </c>
      <c r="AD97" s="2557"/>
      <c r="AE97" s="263"/>
      <c r="AF97" s="263"/>
    </row>
    <row r="98" spans="1:32" s="88" customFormat="1">
      <c r="A98" s="2555">
        <v>32</v>
      </c>
      <c r="B98" s="2576"/>
      <c r="C98" s="2576"/>
      <c r="D98" s="2579"/>
      <c r="E98" s="265" t="s">
        <v>696</v>
      </c>
      <c r="F98" s="266"/>
      <c r="G98" s="2579"/>
      <c r="H98" s="2639" t="s">
        <v>702</v>
      </c>
      <c r="I98" s="2642"/>
      <c r="J98" s="2627" t="s">
        <v>315</v>
      </c>
      <c r="K98" s="2642"/>
      <c r="L98" s="2627" t="s">
        <v>341</v>
      </c>
      <c r="M98" s="2630" t="s">
        <v>226</v>
      </c>
      <c r="N98" s="2631"/>
      <c r="O98" s="2567"/>
      <c r="P98" s="2636" t="s">
        <v>337</v>
      </c>
      <c r="Q98" s="2561"/>
      <c r="R98" s="2558"/>
      <c r="S98" s="2558"/>
      <c r="T98" s="2558"/>
      <c r="U98" s="2558"/>
      <c r="V98" s="2558"/>
      <c r="W98" s="2558"/>
      <c r="X98" s="2558"/>
      <c r="Y98" s="2558"/>
      <c r="Z98" s="2564"/>
      <c r="AA98" s="2645"/>
      <c r="AB98" s="267" t="s">
        <v>697</v>
      </c>
      <c r="AD98" s="2555" t="str">
        <f t="shared" ref="AD98" si="30">IF(ISERROR(VLOOKUP(C98,$AE$6:$AF$27,2,0))=TRUE,"",VLOOKUP(C98,$AE$6:$AF$27,2,0))</f>
        <v/>
      </c>
      <c r="AE98" s="263"/>
      <c r="AF98" s="263"/>
    </row>
    <row r="99" spans="1:32" s="88" customFormat="1">
      <c r="A99" s="2556"/>
      <c r="B99" s="2577"/>
      <c r="C99" s="2577"/>
      <c r="D99" s="2580"/>
      <c r="E99" s="268" t="s">
        <v>978</v>
      </c>
      <c r="F99" s="269"/>
      <c r="G99" s="2580"/>
      <c r="H99" s="2640"/>
      <c r="I99" s="2643"/>
      <c r="J99" s="2628"/>
      <c r="K99" s="2643"/>
      <c r="L99" s="2628"/>
      <c r="M99" s="2632"/>
      <c r="N99" s="2633"/>
      <c r="O99" s="2568"/>
      <c r="P99" s="2637"/>
      <c r="Q99" s="2562"/>
      <c r="R99" s="2559"/>
      <c r="S99" s="2559"/>
      <c r="T99" s="2559"/>
      <c r="U99" s="2559"/>
      <c r="V99" s="2559"/>
      <c r="W99" s="2559"/>
      <c r="X99" s="2559"/>
      <c r="Y99" s="2559"/>
      <c r="Z99" s="2565"/>
      <c r="AA99" s="2646"/>
      <c r="AB99" s="344" t="s">
        <v>980</v>
      </c>
      <c r="AD99" s="2556"/>
      <c r="AE99" s="263"/>
      <c r="AF99" s="263"/>
    </row>
    <row r="100" spans="1:32" s="88" customFormat="1">
      <c r="A100" s="2557"/>
      <c r="B100" s="2578"/>
      <c r="C100" s="2578"/>
      <c r="D100" s="2581"/>
      <c r="E100" s="340" t="s">
        <v>994</v>
      </c>
      <c r="F100" s="339"/>
      <c r="G100" s="2581"/>
      <c r="H100" s="2641"/>
      <c r="I100" s="2644"/>
      <c r="J100" s="2629"/>
      <c r="K100" s="2644"/>
      <c r="L100" s="2629"/>
      <c r="M100" s="2634"/>
      <c r="N100" s="2635"/>
      <c r="O100" s="2569"/>
      <c r="P100" s="2638"/>
      <c r="Q100" s="2563"/>
      <c r="R100" s="2560"/>
      <c r="S100" s="2560"/>
      <c r="T100" s="2560"/>
      <c r="U100" s="2560"/>
      <c r="V100" s="2560"/>
      <c r="W100" s="2560"/>
      <c r="X100" s="2560"/>
      <c r="Y100" s="2560"/>
      <c r="Z100" s="2566"/>
      <c r="AA100" s="2647"/>
      <c r="AB100" s="270" t="s">
        <v>995</v>
      </c>
      <c r="AD100" s="2557"/>
      <c r="AE100" s="263"/>
      <c r="AF100" s="263"/>
    </row>
    <row r="101" spans="1:32" s="88" customFormat="1">
      <c r="A101" s="2555">
        <v>33</v>
      </c>
      <c r="B101" s="2576"/>
      <c r="C101" s="2576"/>
      <c r="D101" s="2579"/>
      <c r="E101" s="265" t="s">
        <v>696</v>
      </c>
      <c r="F101" s="266"/>
      <c r="G101" s="2579"/>
      <c r="H101" s="2639" t="s">
        <v>702</v>
      </c>
      <c r="I101" s="2642"/>
      <c r="J101" s="2627" t="s">
        <v>315</v>
      </c>
      <c r="K101" s="2642"/>
      <c r="L101" s="2627" t="s">
        <v>341</v>
      </c>
      <c r="M101" s="2630" t="s">
        <v>226</v>
      </c>
      <c r="N101" s="2631"/>
      <c r="O101" s="2567"/>
      <c r="P101" s="2636" t="s">
        <v>337</v>
      </c>
      <c r="Q101" s="2561"/>
      <c r="R101" s="2558"/>
      <c r="S101" s="2558"/>
      <c r="T101" s="2558"/>
      <c r="U101" s="2558"/>
      <c r="V101" s="2558"/>
      <c r="W101" s="2558"/>
      <c r="X101" s="2558"/>
      <c r="Y101" s="2558"/>
      <c r="Z101" s="2564"/>
      <c r="AA101" s="2645"/>
      <c r="AB101" s="267" t="s">
        <v>697</v>
      </c>
      <c r="AD101" s="2555" t="str">
        <f t="shared" ref="AD101" si="31">IF(ISERROR(VLOOKUP(C101,$AE$6:$AF$27,2,0))=TRUE,"",VLOOKUP(C101,$AE$6:$AF$27,2,0))</f>
        <v/>
      </c>
      <c r="AE101" s="263"/>
      <c r="AF101" s="263"/>
    </row>
    <row r="102" spans="1:32" s="88" customFormat="1">
      <c r="A102" s="2556"/>
      <c r="B102" s="2577"/>
      <c r="C102" s="2577"/>
      <c r="D102" s="2580"/>
      <c r="E102" s="268" t="s">
        <v>978</v>
      </c>
      <c r="F102" s="269"/>
      <c r="G102" s="2580"/>
      <c r="H102" s="2640"/>
      <c r="I102" s="2643"/>
      <c r="J102" s="2628"/>
      <c r="K102" s="2643"/>
      <c r="L102" s="2628"/>
      <c r="M102" s="2632"/>
      <c r="N102" s="2633"/>
      <c r="O102" s="2568"/>
      <c r="P102" s="2637"/>
      <c r="Q102" s="2562"/>
      <c r="R102" s="2559"/>
      <c r="S102" s="2559"/>
      <c r="T102" s="2559"/>
      <c r="U102" s="2559"/>
      <c r="V102" s="2559"/>
      <c r="W102" s="2559"/>
      <c r="X102" s="2559"/>
      <c r="Y102" s="2559"/>
      <c r="Z102" s="2565"/>
      <c r="AA102" s="2646"/>
      <c r="AB102" s="344" t="s">
        <v>980</v>
      </c>
      <c r="AD102" s="2556"/>
      <c r="AE102" s="263"/>
      <c r="AF102" s="263"/>
    </row>
    <row r="103" spans="1:32" s="88" customFormat="1">
      <c r="A103" s="2557"/>
      <c r="B103" s="2578"/>
      <c r="C103" s="2578"/>
      <c r="D103" s="2581"/>
      <c r="E103" s="340" t="s">
        <v>994</v>
      </c>
      <c r="F103" s="339"/>
      <c r="G103" s="2581"/>
      <c r="H103" s="2641"/>
      <c r="I103" s="2644"/>
      <c r="J103" s="2629"/>
      <c r="K103" s="2644"/>
      <c r="L103" s="2629"/>
      <c r="M103" s="2634"/>
      <c r="N103" s="2635"/>
      <c r="O103" s="2569"/>
      <c r="P103" s="2638"/>
      <c r="Q103" s="2563"/>
      <c r="R103" s="2560"/>
      <c r="S103" s="2560"/>
      <c r="T103" s="2560"/>
      <c r="U103" s="2560"/>
      <c r="V103" s="2560"/>
      <c r="W103" s="2560"/>
      <c r="X103" s="2560"/>
      <c r="Y103" s="2560"/>
      <c r="Z103" s="2566"/>
      <c r="AA103" s="2647"/>
      <c r="AB103" s="270" t="s">
        <v>995</v>
      </c>
      <c r="AD103" s="2557"/>
      <c r="AE103" s="263"/>
      <c r="AF103" s="263"/>
    </row>
    <row r="104" spans="1:32" s="88" customFormat="1">
      <c r="A104" s="2555">
        <v>34</v>
      </c>
      <c r="B104" s="2576"/>
      <c r="C104" s="2576"/>
      <c r="D104" s="2579"/>
      <c r="E104" s="265" t="s">
        <v>696</v>
      </c>
      <c r="F104" s="266"/>
      <c r="G104" s="2579"/>
      <c r="H104" s="2639" t="s">
        <v>702</v>
      </c>
      <c r="I104" s="2642"/>
      <c r="J104" s="2627" t="s">
        <v>315</v>
      </c>
      <c r="K104" s="2642"/>
      <c r="L104" s="2627" t="s">
        <v>341</v>
      </c>
      <c r="M104" s="2630" t="s">
        <v>226</v>
      </c>
      <c r="N104" s="2631"/>
      <c r="O104" s="2567"/>
      <c r="P104" s="2636" t="s">
        <v>337</v>
      </c>
      <c r="Q104" s="2561"/>
      <c r="R104" s="2558"/>
      <c r="S104" s="2558"/>
      <c r="T104" s="2558"/>
      <c r="U104" s="2558"/>
      <c r="V104" s="2558"/>
      <c r="W104" s="2558"/>
      <c r="X104" s="2558"/>
      <c r="Y104" s="2558"/>
      <c r="Z104" s="2564"/>
      <c r="AA104" s="2645"/>
      <c r="AB104" s="267" t="s">
        <v>697</v>
      </c>
      <c r="AD104" s="2555" t="str">
        <f t="shared" ref="AD104" si="32">IF(ISERROR(VLOOKUP(C104,$AE$6:$AF$27,2,0))=TRUE,"",VLOOKUP(C104,$AE$6:$AF$27,2,0))</f>
        <v/>
      </c>
      <c r="AE104" s="263"/>
      <c r="AF104" s="263"/>
    </row>
    <row r="105" spans="1:32" s="88" customFormat="1">
      <c r="A105" s="2556"/>
      <c r="B105" s="2577"/>
      <c r="C105" s="2577"/>
      <c r="D105" s="2580"/>
      <c r="E105" s="268" t="s">
        <v>978</v>
      </c>
      <c r="F105" s="269"/>
      <c r="G105" s="2580"/>
      <c r="H105" s="2640"/>
      <c r="I105" s="2643"/>
      <c r="J105" s="2628"/>
      <c r="K105" s="2643"/>
      <c r="L105" s="2628"/>
      <c r="M105" s="2632"/>
      <c r="N105" s="2633"/>
      <c r="O105" s="2568"/>
      <c r="P105" s="2637"/>
      <c r="Q105" s="2562"/>
      <c r="R105" s="2559"/>
      <c r="S105" s="2559"/>
      <c r="T105" s="2559"/>
      <c r="U105" s="2559"/>
      <c r="V105" s="2559"/>
      <c r="W105" s="2559"/>
      <c r="X105" s="2559"/>
      <c r="Y105" s="2559"/>
      <c r="Z105" s="2565"/>
      <c r="AA105" s="2646"/>
      <c r="AB105" s="344" t="s">
        <v>980</v>
      </c>
      <c r="AD105" s="2556"/>
      <c r="AE105" s="263"/>
      <c r="AF105" s="263"/>
    </row>
    <row r="106" spans="1:32" s="88" customFormat="1">
      <c r="A106" s="2557"/>
      <c r="B106" s="2578"/>
      <c r="C106" s="2578"/>
      <c r="D106" s="2581"/>
      <c r="E106" s="340" t="s">
        <v>994</v>
      </c>
      <c r="F106" s="339"/>
      <c r="G106" s="2581"/>
      <c r="H106" s="2641"/>
      <c r="I106" s="2644"/>
      <c r="J106" s="2629"/>
      <c r="K106" s="2644"/>
      <c r="L106" s="2629"/>
      <c r="M106" s="2634"/>
      <c r="N106" s="2635"/>
      <c r="O106" s="2569"/>
      <c r="P106" s="2638"/>
      <c r="Q106" s="2563"/>
      <c r="R106" s="2560"/>
      <c r="S106" s="2560"/>
      <c r="T106" s="2560"/>
      <c r="U106" s="2560"/>
      <c r="V106" s="2560"/>
      <c r="W106" s="2560"/>
      <c r="X106" s="2560"/>
      <c r="Y106" s="2560"/>
      <c r="Z106" s="2566"/>
      <c r="AA106" s="2647"/>
      <c r="AB106" s="270" t="s">
        <v>995</v>
      </c>
      <c r="AD106" s="2557"/>
      <c r="AE106" s="263"/>
      <c r="AF106" s="263"/>
    </row>
    <row r="107" spans="1:32" s="88" customFormat="1">
      <c r="A107" s="2555">
        <v>35</v>
      </c>
      <c r="B107" s="2576"/>
      <c r="C107" s="2576"/>
      <c r="D107" s="2579"/>
      <c r="E107" s="265" t="s">
        <v>696</v>
      </c>
      <c r="F107" s="266"/>
      <c r="G107" s="2579"/>
      <c r="H107" s="2639" t="s">
        <v>702</v>
      </c>
      <c r="I107" s="2642"/>
      <c r="J107" s="2627" t="s">
        <v>315</v>
      </c>
      <c r="K107" s="2642"/>
      <c r="L107" s="2627" t="s">
        <v>341</v>
      </c>
      <c r="M107" s="2630" t="s">
        <v>226</v>
      </c>
      <c r="N107" s="2631"/>
      <c r="O107" s="2567"/>
      <c r="P107" s="2636" t="s">
        <v>337</v>
      </c>
      <c r="Q107" s="2561"/>
      <c r="R107" s="2558"/>
      <c r="S107" s="2558"/>
      <c r="T107" s="2558"/>
      <c r="U107" s="2558"/>
      <c r="V107" s="2558"/>
      <c r="W107" s="2558"/>
      <c r="X107" s="2558"/>
      <c r="Y107" s="2558"/>
      <c r="Z107" s="2564"/>
      <c r="AA107" s="2645"/>
      <c r="AB107" s="267" t="s">
        <v>697</v>
      </c>
      <c r="AD107" s="2555" t="str">
        <f t="shared" ref="AD107" si="33">IF(ISERROR(VLOOKUP(C107,$AE$6:$AF$27,2,0))=TRUE,"",VLOOKUP(C107,$AE$6:$AF$27,2,0))</f>
        <v/>
      </c>
      <c r="AE107" s="263"/>
      <c r="AF107" s="263"/>
    </row>
    <row r="108" spans="1:32" s="88" customFormat="1">
      <c r="A108" s="2556"/>
      <c r="B108" s="2577"/>
      <c r="C108" s="2577"/>
      <c r="D108" s="2580"/>
      <c r="E108" s="268" t="s">
        <v>978</v>
      </c>
      <c r="F108" s="269"/>
      <c r="G108" s="2580"/>
      <c r="H108" s="2640"/>
      <c r="I108" s="2643"/>
      <c r="J108" s="2628"/>
      <c r="K108" s="2643"/>
      <c r="L108" s="2628"/>
      <c r="M108" s="2632"/>
      <c r="N108" s="2633"/>
      <c r="O108" s="2568"/>
      <c r="P108" s="2637"/>
      <c r="Q108" s="2562"/>
      <c r="R108" s="2559"/>
      <c r="S108" s="2559"/>
      <c r="T108" s="2559"/>
      <c r="U108" s="2559"/>
      <c r="V108" s="2559"/>
      <c r="W108" s="2559"/>
      <c r="X108" s="2559"/>
      <c r="Y108" s="2559"/>
      <c r="Z108" s="2565"/>
      <c r="AA108" s="2646"/>
      <c r="AB108" s="344" t="s">
        <v>980</v>
      </c>
      <c r="AD108" s="2556"/>
      <c r="AE108" s="263"/>
      <c r="AF108" s="263"/>
    </row>
    <row r="109" spans="1:32" s="88" customFormat="1">
      <c r="A109" s="2557"/>
      <c r="B109" s="2578"/>
      <c r="C109" s="2578"/>
      <c r="D109" s="2581"/>
      <c r="E109" s="340" t="s">
        <v>994</v>
      </c>
      <c r="F109" s="339"/>
      <c r="G109" s="2581"/>
      <c r="H109" s="2641"/>
      <c r="I109" s="2644"/>
      <c r="J109" s="2629"/>
      <c r="K109" s="2644"/>
      <c r="L109" s="2629"/>
      <c r="M109" s="2634"/>
      <c r="N109" s="2635"/>
      <c r="O109" s="2569"/>
      <c r="P109" s="2638"/>
      <c r="Q109" s="2563"/>
      <c r="R109" s="2560"/>
      <c r="S109" s="2560"/>
      <c r="T109" s="2560"/>
      <c r="U109" s="2560"/>
      <c r="V109" s="2560"/>
      <c r="W109" s="2560"/>
      <c r="X109" s="2560"/>
      <c r="Y109" s="2560"/>
      <c r="Z109" s="2566"/>
      <c r="AA109" s="2647"/>
      <c r="AB109" s="270" t="s">
        <v>995</v>
      </c>
      <c r="AD109" s="2557"/>
      <c r="AE109" s="263"/>
      <c r="AF109" s="263"/>
    </row>
    <row r="110" spans="1:32" s="88" customFormat="1">
      <c r="A110" s="2555">
        <v>36</v>
      </c>
      <c r="B110" s="2576"/>
      <c r="C110" s="2576"/>
      <c r="D110" s="2579"/>
      <c r="E110" s="265" t="s">
        <v>696</v>
      </c>
      <c r="F110" s="266"/>
      <c r="G110" s="2579"/>
      <c r="H110" s="2639" t="s">
        <v>702</v>
      </c>
      <c r="I110" s="2642"/>
      <c r="J110" s="2627" t="s">
        <v>315</v>
      </c>
      <c r="K110" s="2642"/>
      <c r="L110" s="2627" t="s">
        <v>341</v>
      </c>
      <c r="M110" s="2630" t="s">
        <v>226</v>
      </c>
      <c r="N110" s="2631"/>
      <c r="O110" s="2567"/>
      <c r="P110" s="2636" t="s">
        <v>337</v>
      </c>
      <c r="Q110" s="2561"/>
      <c r="R110" s="2558"/>
      <c r="S110" s="2558"/>
      <c r="T110" s="2558"/>
      <c r="U110" s="2558"/>
      <c r="V110" s="2558"/>
      <c r="W110" s="2558"/>
      <c r="X110" s="2558"/>
      <c r="Y110" s="2558"/>
      <c r="Z110" s="2564"/>
      <c r="AA110" s="2645"/>
      <c r="AB110" s="267" t="s">
        <v>697</v>
      </c>
      <c r="AD110" s="2555" t="str">
        <f t="shared" ref="AD110" si="34">IF(ISERROR(VLOOKUP(C110,$AE$6:$AF$27,2,0))=TRUE,"",VLOOKUP(C110,$AE$6:$AF$27,2,0))</f>
        <v/>
      </c>
      <c r="AE110" s="263"/>
      <c r="AF110" s="263"/>
    </row>
    <row r="111" spans="1:32" s="88" customFormat="1">
      <c r="A111" s="2556"/>
      <c r="B111" s="2577"/>
      <c r="C111" s="2577"/>
      <c r="D111" s="2580"/>
      <c r="E111" s="268" t="s">
        <v>978</v>
      </c>
      <c r="F111" s="269"/>
      <c r="G111" s="2580"/>
      <c r="H111" s="2640"/>
      <c r="I111" s="2643"/>
      <c r="J111" s="2628"/>
      <c r="K111" s="2643"/>
      <c r="L111" s="2628"/>
      <c r="M111" s="2632"/>
      <c r="N111" s="2633"/>
      <c r="O111" s="2568"/>
      <c r="P111" s="2637"/>
      <c r="Q111" s="2562"/>
      <c r="R111" s="2559"/>
      <c r="S111" s="2559"/>
      <c r="T111" s="2559"/>
      <c r="U111" s="2559"/>
      <c r="V111" s="2559"/>
      <c r="W111" s="2559"/>
      <c r="X111" s="2559"/>
      <c r="Y111" s="2559"/>
      <c r="Z111" s="2565"/>
      <c r="AA111" s="2646"/>
      <c r="AB111" s="344" t="s">
        <v>980</v>
      </c>
      <c r="AD111" s="2556"/>
      <c r="AE111" s="263"/>
      <c r="AF111" s="263"/>
    </row>
    <row r="112" spans="1:32" s="88" customFormat="1">
      <c r="A112" s="2557"/>
      <c r="B112" s="2578"/>
      <c r="C112" s="2578"/>
      <c r="D112" s="2581"/>
      <c r="E112" s="340" t="s">
        <v>994</v>
      </c>
      <c r="F112" s="339"/>
      <c r="G112" s="2581"/>
      <c r="H112" s="2641"/>
      <c r="I112" s="2644"/>
      <c r="J112" s="2629"/>
      <c r="K112" s="2644"/>
      <c r="L112" s="2629"/>
      <c r="M112" s="2634"/>
      <c r="N112" s="2635"/>
      <c r="O112" s="2569"/>
      <c r="P112" s="2638"/>
      <c r="Q112" s="2563"/>
      <c r="R112" s="2560"/>
      <c r="S112" s="2560"/>
      <c r="T112" s="2560"/>
      <c r="U112" s="2560"/>
      <c r="V112" s="2560"/>
      <c r="W112" s="2560"/>
      <c r="X112" s="2560"/>
      <c r="Y112" s="2560"/>
      <c r="Z112" s="2566"/>
      <c r="AA112" s="2647"/>
      <c r="AB112" s="270" t="s">
        <v>995</v>
      </c>
      <c r="AD112" s="2557"/>
      <c r="AE112" s="263"/>
      <c r="AF112" s="263"/>
    </row>
    <row r="113" spans="1:32" s="88" customFormat="1">
      <c r="A113" s="2555">
        <v>37</v>
      </c>
      <c r="B113" s="2576"/>
      <c r="C113" s="2576"/>
      <c r="D113" s="2579"/>
      <c r="E113" s="265" t="s">
        <v>696</v>
      </c>
      <c r="F113" s="266"/>
      <c r="G113" s="2579"/>
      <c r="H113" s="2639" t="s">
        <v>702</v>
      </c>
      <c r="I113" s="2642"/>
      <c r="J113" s="2627" t="s">
        <v>315</v>
      </c>
      <c r="K113" s="2642"/>
      <c r="L113" s="2627" t="s">
        <v>341</v>
      </c>
      <c r="M113" s="2630" t="s">
        <v>226</v>
      </c>
      <c r="N113" s="2631"/>
      <c r="O113" s="2567"/>
      <c r="P113" s="2636" t="s">
        <v>337</v>
      </c>
      <c r="Q113" s="2561"/>
      <c r="R113" s="2558"/>
      <c r="S113" s="2558"/>
      <c r="T113" s="2558"/>
      <c r="U113" s="2558"/>
      <c r="V113" s="2558"/>
      <c r="W113" s="2558"/>
      <c r="X113" s="2558"/>
      <c r="Y113" s="2558"/>
      <c r="Z113" s="2564"/>
      <c r="AA113" s="2645"/>
      <c r="AB113" s="267" t="s">
        <v>697</v>
      </c>
      <c r="AD113" s="2555" t="str">
        <f t="shared" ref="AD113" si="35">IF(ISERROR(VLOOKUP(C113,$AE$6:$AF$27,2,0))=TRUE,"",VLOOKUP(C113,$AE$6:$AF$27,2,0))</f>
        <v/>
      </c>
      <c r="AE113" s="263"/>
      <c r="AF113" s="263"/>
    </row>
    <row r="114" spans="1:32" s="88" customFormat="1">
      <c r="A114" s="2556"/>
      <c r="B114" s="2577"/>
      <c r="C114" s="2577"/>
      <c r="D114" s="2580"/>
      <c r="E114" s="268" t="s">
        <v>978</v>
      </c>
      <c r="F114" s="269"/>
      <c r="G114" s="2580"/>
      <c r="H114" s="2640"/>
      <c r="I114" s="2643"/>
      <c r="J114" s="2628"/>
      <c r="K114" s="2643"/>
      <c r="L114" s="2628"/>
      <c r="M114" s="2632"/>
      <c r="N114" s="2633"/>
      <c r="O114" s="2568"/>
      <c r="P114" s="2637"/>
      <c r="Q114" s="2562"/>
      <c r="R114" s="2559"/>
      <c r="S114" s="2559"/>
      <c r="T114" s="2559"/>
      <c r="U114" s="2559"/>
      <c r="V114" s="2559"/>
      <c r="W114" s="2559"/>
      <c r="X114" s="2559"/>
      <c r="Y114" s="2559"/>
      <c r="Z114" s="2565"/>
      <c r="AA114" s="2646"/>
      <c r="AB114" s="344" t="s">
        <v>980</v>
      </c>
      <c r="AD114" s="2556"/>
      <c r="AE114" s="263"/>
      <c r="AF114" s="263"/>
    </row>
    <row r="115" spans="1:32" s="88" customFormat="1">
      <c r="A115" s="2557"/>
      <c r="B115" s="2578"/>
      <c r="C115" s="2578"/>
      <c r="D115" s="2581"/>
      <c r="E115" s="340" t="s">
        <v>994</v>
      </c>
      <c r="F115" s="339"/>
      <c r="G115" s="2581"/>
      <c r="H115" s="2641"/>
      <c r="I115" s="2644"/>
      <c r="J115" s="2629"/>
      <c r="K115" s="2644"/>
      <c r="L115" s="2629"/>
      <c r="M115" s="2634"/>
      <c r="N115" s="2635"/>
      <c r="O115" s="2569"/>
      <c r="P115" s="2638"/>
      <c r="Q115" s="2563"/>
      <c r="R115" s="2560"/>
      <c r="S115" s="2560"/>
      <c r="T115" s="2560"/>
      <c r="U115" s="2560"/>
      <c r="V115" s="2560"/>
      <c r="W115" s="2560"/>
      <c r="X115" s="2560"/>
      <c r="Y115" s="2560"/>
      <c r="Z115" s="2566"/>
      <c r="AA115" s="2647"/>
      <c r="AB115" s="270" t="s">
        <v>995</v>
      </c>
      <c r="AD115" s="2557"/>
      <c r="AE115" s="263"/>
      <c r="AF115" s="263"/>
    </row>
    <row r="116" spans="1:32" s="88" customFormat="1">
      <c r="A116" s="2555">
        <v>38</v>
      </c>
      <c r="B116" s="2576"/>
      <c r="C116" s="2576"/>
      <c r="D116" s="2579"/>
      <c r="E116" s="265" t="s">
        <v>696</v>
      </c>
      <c r="F116" s="266"/>
      <c r="G116" s="2579"/>
      <c r="H116" s="2639" t="s">
        <v>702</v>
      </c>
      <c r="I116" s="2642"/>
      <c r="J116" s="2627" t="s">
        <v>315</v>
      </c>
      <c r="K116" s="2642"/>
      <c r="L116" s="2627" t="s">
        <v>341</v>
      </c>
      <c r="M116" s="2630" t="s">
        <v>226</v>
      </c>
      <c r="N116" s="2631"/>
      <c r="O116" s="2567"/>
      <c r="P116" s="2636" t="s">
        <v>337</v>
      </c>
      <c r="Q116" s="2561"/>
      <c r="R116" s="2558"/>
      <c r="S116" s="2558"/>
      <c r="T116" s="2558"/>
      <c r="U116" s="2558"/>
      <c r="V116" s="2558"/>
      <c r="W116" s="2558"/>
      <c r="X116" s="2558"/>
      <c r="Y116" s="2558"/>
      <c r="Z116" s="2564"/>
      <c r="AA116" s="2645"/>
      <c r="AB116" s="267" t="s">
        <v>697</v>
      </c>
      <c r="AD116" s="2555" t="str">
        <f t="shared" ref="AD116" si="36">IF(ISERROR(VLOOKUP(C116,$AE$6:$AF$27,2,0))=TRUE,"",VLOOKUP(C116,$AE$6:$AF$27,2,0))</f>
        <v/>
      </c>
      <c r="AE116" s="263"/>
      <c r="AF116" s="263"/>
    </row>
    <row r="117" spans="1:32" s="88" customFormat="1">
      <c r="A117" s="2556"/>
      <c r="B117" s="2577"/>
      <c r="C117" s="2577"/>
      <c r="D117" s="2580"/>
      <c r="E117" s="268" t="s">
        <v>978</v>
      </c>
      <c r="F117" s="269"/>
      <c r="G117" s="2580"/>
      <c r="H117" s="2640"/>
      <c r="I117" s="2643"/>
      <c r="J117" s="2628"/>
      <c r="K117" s="2643"/>
      <c r="L117" s="2628"/>
      <c r="M117" s="2632"/>
      <c r="N117" s="2633"/>
      <c r="O117" s="2568"/>
      <c r="P117" s="2637"/>
      <c r="Q117" s="2562"/>
      <c r="R117" s="2559"/>
      <c r="S117" s="2559"/>
      <c r="T117" s="2559"/>
      <c r="U117" s="2559"/>
      <c r="V117" s="2559"/>
      <c r="W117" s="2559"/>
      <c r="X117" s="2559"/>
      <c r="Y117" s="2559"/>
      <c r="Z117" s="2565"/>
      <c r="AA117" s="2646"/>
      <c r="AB117" s="344" t="s">
        <v>980</v>
      </c>
      <c r="AD117" s="2556"/>
      <c r="AE117" s="263"/>
      <c r="AF117" s="263"/>
    </row>
    <row r="118" spans="1:32" s="88" customFormat="1">
      <c r="A118" s="2557"/>
      <c r="B118" s="2578"/>
      <c r="C118" s="2578"/>
      <c r="D118" s="2581"/>
      <c r="E118" s="340" t="s">
        <v>994</v>
      </c>
      <c r="F118" s="339"/>
      <c r="G118" s="2581"/>
      <c r="H118" s="2641"/>
      <c r="I118" s="2644"/>
      <c r="J118" s="2629"/>
      <c r="K118" s="2644"/>
      <c r="L118" s="2629"/>
      <c r="M118" s="2634"/>
      <c r="N118" s="2635"/>
      <c r="O118" s="2569"/>
      <c r="P118" s="2638"/>
      <c r="Q118" s="2563"/>
      <c r="R118" s="2560"/>
      <c r="S118" s="2560"/>
      <c r="T118" s="2560"/>
      <c r="U118" s="2560"/>
      <c r="V118" s="2560"/>
      <c r="W118" s="2560"/>
      <c r="X118" s="2560"/>
      <c r="Y118" s="2560"/>
      <c r="Z118" s="2566"/>
      <c r="AA118" s="2647"/>
      <c r="AB118" s="270" t="s">
        <v>995</v>
      </c>
      <c r="AD118" s="2557"/>
      <c r="AE118" s="263"/>
      <c r="AF118" s="263"/>
    </row>
    <row r="119" spans="1:32" s="88" customFormat="1">
      <c r="A119" s="2555">
        <v>39</v>
      </c>
      <c r="B119" s="2576"/>
      <c r="C119" s="2576"/>
      <c r="D119" s="2579"/>
      <c r="E119" s="265" t="s">
        <v>696</v>
      </c>
      <c r="F119" s="266"/>
      <c r="G119" s="2579"/>
      <c r="H119" s="2639" t="s">
        <v>702</v>
      </c>
      <c r="I119" s="2642"/>
      <c r="J119" s="2627" t="s">
        <v>315</v>
      </c>
      <c r="K119" s="2642"/>
      <c r="L119" s="2627" t="s">
        <v>341</v>
      </c>
      <c r="M119" s="2630" t="s">
        <v>226</v>
      </c>
      <c r="N119" s="2631"/>
      <c r="O119" s="2567"/>
      <c r="P119" s="2636" t="s">
        <v>337</v>
      </c>
      <c r="Q119" s="2561"/>
      <c r="R119" s="2558"/>
      <c r="S119" s="2558"/>
      <c r="T119" s="2558"/>
      <c r="U119" s="2558"/>
      <c r="V119" s="2558"/>
      <c r="W119" s="2558"/>
      <c r="X119" s="2558"/>
      <c r="Y119" s="2558"/>
      <c r="Z119" s="2564"/>
      <c r="AA119" s="2645"/>
      <c r="AB119" s="267" t="s">
        <v>697</v>
      </c>
      <c r="AD119" s="2555" t="str">
        <f t="shared" ref="AD119" si="37">IF(ISERROR(VLOOKUP(C119,$AE$6:$AF$27,2,0))=TRUE,"",VLOOKUP(C119,$AE$6:$AF$27,2,0))</f>
        <v/>
      </c>
      <c r="AE119" s="263"/>
      <c r="AF119" s="263"/>
    </row>
    <row r="120" spans="1:32" s="88" customFormat="1">
      <c r="A120" s="2556"/>
      <c r="B120" s="2577"/>
      <c r="C120" s="2577"/>
      <c r="D120" s="2580"/>
      <c r="E120" s="268" t="s">
        <v>978</v>
      </c>
      <c r="F120" s="269"/>
      <c r="G120" s="2580"/>
      <c r="H120" s="2640"/>
      <c r="I120" s="2643"/>
      <c r="J120" s="2628"/>
      <c r="K120" s="2643"/>
      <c r="L120" s="2628"/>
      <c r="M120" s="2632"/>
      <c r="N120" s="2633"/>
      <c r="O120" s="2568"/>
      <c r="P120" s="2637"/>
      <c r="Q120" s="2562"/>
      <c r="R120" s="2559"/>
      <c r="S120" s="2559"/>
      <c r="T120" s="2559"/>
      <c r="U120" s="2559"/>
      <c r="V120" s="2559"/>
      <c r="W120" s="2559"/>
      <c r="X120" s="2559"/>
      <c r="Y120" s="2559"/>
      <c r="Z120" s="2565"/>
      <c r="AA120" s="2646"/>
      <c r="AB120" s="344" t="s">
        <v>980</v>
      </c>
      <c r="AD120" s="2556"/>
      <c r="AE120" s="263"/>
      <c r="AF120" s="263"/>
    </row>
    <row r="121" spans="1:32" s="88" customFormat="1">
      <c r="A121" s="2557"/>
      <c r="B121" s="2578"/>
      <c r="C121" s="2578"/>
      <c r="D121" s="2581"/>
      <c r="E121" s="340" t="s">
        <v>994</v>
      </c>
      <c r="F121" s="339"/>
      <c r="G121" s="2581"/>
      <c r="H121" s="2641"/>
      <c r="I121" s="2644"/>
      <c r="J121" s="2629"/>
      <c r="K121" s="2644"/>
      <c r="L121" s="2629"/>
      <c r="M121" s="2634"/>
      <c r="N121" s="2635"/>
      <c r="O121" s="2569"/>
      <c r="P121" s="2638"/>
      <c r="Q121" s="2563"/>
      <c r="R121" s="2560"/>
      <c r="S121" s="2560"/>
      <c r="T121" s="2560"/>
      <c r="U121" s="2560"/>
      <c r="V121" s="2560"/>
      <c r="W121" s="2560"/>
      <c r="X121" s="2560"/>
      <c r="Y121" s="2560"/>
      <c r="Z121" s="2566"/>
      <c r="AA121" s="2647"/>
      <c r="AB121" s="270" t="s">
        <v>995</v>
      </c>
      <c r="AD121" s="2557"/>
      <c r="AE121" s="263"/>
      <c r="AF121" s="263"/>
    </row>
    <row r="122" spans="1:32" s="88" customFormat="1">
      <c r="A122" s="2555">
        <v>40</v>
      </c>
      <c r="B122" s="2576"/>
      <c r="C122" s="2576"/>
      <c r="D122" s="2579"/>
      <c r="E122" s="265" t="s">
        <v>696</v>
      </c>
      <c r="F122" s="266"/>
      <c r="G122" s="2579"/>
      <c r="H122" s="2639" t="s">
        <v>702</v>
      </c>
      <c r="I122" s="2642"/>
      <c r="J122" s="2627" t="s">
        <v>315</v>
      </c>
      <c r="K122" s="2642"/>
      <c r="L122" s="2627" t="s">
        <v>341</v>
      </c>
      <c r="M122" s="2630" t="s">
        <v>226</v>
      </c>
      <c r="N122" s="2631"/>
      <c r="O122" s="2567"/>
      <c r="P122" s="2636" t="s">
        <v>337</v>
      </c>
      <c r="Q122" s="2561"/>
      <c r="R122" s="2558"/>
      <c r="S122" s="2558"/>
      <c r="T122" s="2558"/>
      <c r="U122" s="2558"/>
      <c r="V122" s="2558"/>
      <c r="W122" s="2558"/>
      <c r="X122" s="2558"/>
      <c r="Y122" s="2558"/>
      <c r="Z122" s="2564"/>
      <c r="AA122" s="2645"/>
      <c r="AB122" s="267" t="s">
        <v>697</v>
      </c>
      <c r="AD122" s="2555" t="str">
        <f t="shared" ref="AD122" si="38">IF(ISERROR(VLOOKUP(C122,$AE$6:$AF$27,2,0))=TRUE,"",VLOOKUP(C122,$AE$6:$AF$27,2,0))</f>
        <v/>
      </c>
      <c r="AE122" s="263"/>
      <c r="AF122" s="263"/>
    </row>
    <row r="123" spans="1:32" s="88" customFormat="1">
      <c r="A123" s="2556"/>
      <c r="B123" s="2577"/>
      <c r="C123" s="2577"/>
      <c r="D123" s="2580"/>
      <c r="E123" s="268" t="s">
        <v>978</v>
      </c>
      <c r="F123" s="269"/>
      <c r="G123" s="2580"/>
      <c r="H123" s="2640"/>
      <c r="I123" s="2643"/>
      <c r="J123" s="2628"/>
      <c r="K123" s="2643"/>
      <c r="L123" s="2628"/>
      <c r="M123" s="2632"/>
      <c r="N123" s="2633"/>
      <c r="O123" s="2568"/>
      <c r="P123" s="2637"/>
      <c r="Q123" s="2562"/>
      <c r="R123" s="2559"/>
      <c r="S123" s="2559"/>
      <c r="T123" s="2559"/>
      <c r="U123" s="2559"/>
      <c r="V123" s="2559"/>
      <c r="W123" s="2559"/>
      <c r="X123" s="2559"/>
      <c r="Y123" s="2559"/>
      <c r="Z123" s="2565"/>
      <c r="AA123" s="2646"/>
      <c r="AB123" s="344" t="s">
        <v>980</v>
      </c>
      <c r="AD123" s="2556"/>
      <c r="AE123" s="263"/>
      <c r="AF123" s="263"/>
    </row>
    <row r="124" spans="1:32" s="88" customFormat="1">
      <c r="A124" s="2557"/>
      <c r="B124" s="2578"/>
      <c r="C124" s="2578"/>
      <c r="D124" s="2581"/>
      <c r="E124" s="340" t="s">
        <v>994</v>
      </c>
      <c r="F124" s="339"/>
      <c r="G124" s="2581"/>
      <c r="H124" s="2641"/>
      <c r="I124" s="2644"/>
      <c r="J124" s="2629"/>
      <c r="K124" s="2644"/>
      <c r="L124" s="2629"/>
      <c r="M124" s="2634"/>
      <c r="N124" s="2635"/>
      <c r="O124" s="2569"/>
      <c r="P124" s="2638"/>
      <c r="Q124" s="2563"/>
      <c r="R124" s="2560"/>
      <c r="S124" s="2560"/>
      <c r="T124" s="2560"/>
      <c r="U124" s="2560"/>
      <c r="V124" s="2560"/>
      <c r="W124" s="2560"/>
      <c r="X124" s="2560"/>
      <c r="Y124" s="2560"/>
      <c r="Z124" s="2566"/>
      <c r="AA124" s="2647"/>
      <c r="AB124" s="270" t="s">
        <v>995</v>
      </c>
      <c r="AD124" s="2557"/>
      <c r="AE124" s="263"/>
      <c r="AF124" s="263"/>
    </row>
    <row r="125" spans="1:32" s="88" customFormat="1">
      <c r="A125" s="2555">
        <v>41</v>
      </c>
      <c r="B125" s="2576"/>
      <c r="C125" s="2576"/>
      <c r="D125" s="2579"/>
      <c r="E125" s="265" t="s">
        <v>696</v>
      </c>
      <c r="F125" s="266"/>
      <c r="G125" s="2579"/>
      <c r="H125" s="2639" t="s">
        <v>702</v>
      </c>
      <c r="I125" s="2642"/>
      <c r="J125" s="2627" t="s">
        <v>315</v>
      </c>
      <c r="K125" s="2642"/>
      <c r="L125" s="2627" t="s">
        <v>341</v>
      </c>
      <c r="M125" s="2630" t="s">
        <v>226</v>
      </c>
      <c r="N125" s="2631"/>
      <c r="O125" s="2567"/>
      <c r="P125" s="2636" t="s">
        <v>337</v>
      </c>
      <c r="Q125" s="2561"/>
      <c r="R125" s="2558"/>
      <c r="S125" s="2558"/>
      <c r="T125" s="2558"/>
      <c r="U125" s="2558"/>
      <c r="V125" s="2558"/>
      <c r="W125" s="2558"/>
      <c r="X125" s="2558"/>
      <c r="Y125" s="2558"/>
      <c r="Z125" s="2564"/>
      <c r="AA125" s="2645"/>
      <c r="AB125" s="267" t="s">
        <v>697</v>
      </c>
      <c r="AD125" s="2555" t="str">
        <f t="shared" ref="AD125" si="39">IF(ISERROR(VLOOKUP(C125,$AE$6:$AF$27,2,0))=TRUE,"",VLOOKUP(C125,$AE$6:$AF$27,2,0))</f>
        <v/>
      </c>
      <c r="AE125" s="263"/>
      <c r="AF125" s="263"/>
    </row>
    <row r="126" spans="1:32" s="88" customFormat="1">
      <c r="A126" s="2556"/>
      <c r="B126" s="2577"/>
      <c r="C126" s="2577"/>
      <c r="D126" s="2580"/>
      <c r="E126" s="268" t="s">
        <v>978</v>
      </c>
      <c r="F126" s="269"/>
      <c r="G126" s="2580"/>
      <c r="H126" s="2640"/>
      <c r="I126" s="2643"/>
      <c r="J126" s="2628"/>
      <c r="K126" s="2643"/>
      <c r="L126" s="2628"/>
      <c r="M126" s="2632"/>
      <c r="N126" s="2633"/>
      <c r="O126" s="2568"/>
      <c r="P126" s="2637"/>
      <c r="Q126" s="2562"/>
      <c r="R126" s="2559"/>
      <c r="S126" s="2559"/>
      <c r="T126" s="2559"/>
      <c r="U126" s="2559"/>
      <c r="V126" s="2559"/>
      <c r="W126" s="2559"/>
      <c r="X126" s="2559"/>
      <c r="Y126" s="2559"/>
      <c r="Z126" s="2565"/>
      <c r="AA126" s="2646"/>
      <c r="AB126" s="344" t="s">
        <v>980</v>
      </c>
      <c r="AD126" s="2556"/>
      <c r="AE126" s="263"/>
      <c r="AF126" s="263"/>
    </row>
    <row r="127" spans="1:32" s="88" customFormat="1">
      <c r="A127" s="2557"/>
      <c r="B127" s="2578"/>
      <c r="C127" s="2578"/>
      <c r="D127" s="2581"/>
      <c r="E127" s="340" t="s">
        <v>994</v>
      </c>
      <c r="F127" s="339"/>
      <c r="G127" s="2581"/>
      <c r="H127" s="2641"/>
      <c r="I127" s="2644"/>
      <c r="J127" s="2629"/>
      <c r="K127" s="2644"/>
      <c r="L127" s="2629"/>
      <c r="M127" s="2634"/>
      <c r="N127" s="2635"/>
      <c r="O127" s="2569"/>
      <c r="P127" s="2638"/>
      <c r="Q127" s="2563"/>
      <c r="R127" s="2560"/>
      <c r="S127" s="2560"/>
      <c r="T127" s="2560"/>
      <c r="U127" s="2560"/>
      <c r="V127" s="2560"/>
      <c r="W127" s="2560"/>
      <c r="X127" s="2560"/>
      <c r="Y127" s="2560"/>
      <c r="Z127" s="2566"/>
      <c r="AA127" s="2647"/>
      <c r="AB127" s="270" t="s">
        <v>995</v>
      </c>
      <c r="AD127" s="2557"/>
      <c r="AE127" s="263"/>
      <c r="AF127" s="263"/>
    </row>
    <row r="128" spans="1:32" s="88" customFormat="1">
      <c r="A128" s="2555">
        <v>42</v>
      </c>
      <c r="B128" s="2576"/>
      <c r="C128" s="2576"/>
      <c r="D128" s="2579"/>
      <c r="E128" s="265" t="s">
        <v>696</v>
      </c>
      <c r="F128" s="266"/>
      <c r="G128" s="2579"/>
      <c r="H128" s="2639" t="s">
        <v>702</v>
      </c>
      <c r="I128" s="2642"/>
      <c r="J128" s="2627" t="s">
        <v>315</v>
      </c>
      <c r="K128" s="2642"/>
      <c r="L128" s="2627" t="s">
        <v>341</v>
      </c>
      <c r="M128" s="2630" t="s">
        <v>226</v>
      </c>
      <c r="N128" s="2631"/>
      <c r="O128" s="2567"/>
      <c r="P128" s="2636" t="s">
        <v>337</v>
      </c>
      <c r="Q128" s="2561"/>
      <c r="R128" s="2558"/>
      <c r="S128" s="2558"/>
      <c r="T128" s="2558"/>
      <c r="U128" s="2558"/>
      <c r="V128" s="2558"/>
      <c r="W128" s="2558"/>
      <c r="X128" s="2558"/>
      <c r="Y128" s="2558"/>
      <c r="Z128" s="2564"/>
      <c r="AA128" s="2645"/>
      <c r="AB128" s="267" t="s">
        <v>697</v>
      </c>
      <c r="AD128" s="2555" t="str">
        <f t="shared" ref="AD128" si="40">IF(ISERROR(VLOOKUP(C128,$AE$6:$AF$27,2,0))=TRUE,"",VLOOKUP(C128,$AE$6:$AF$27,2,0))</f>
        <v/>
      </c>
      <c r="AE128" s="263"/>
      <c r="AF128" s="263"/>
    </row>
    <row r="129" spans="1:32" s="88" customFormat="1">
      <c r="A129" s="2556"/>
      <c r="B129" s="2577"/>
      <c r="C129" s="2577"/>
      <c r="D129" s="2580"/>
      <c r="E129" s="268" t="s">
        <v>978</v>
      </c>
      <c r="F129" s="269"/>
      <c r="G129" s="2580"/>
      <c r="H129" s="2640"/>
      <c r="I129" s="2643"/>
      <c r="J129" s="2628"/>
      <c r="K129" s="2643"/>
      <c r="L129" s="2628"/>
      <c r="M129" s="2632"/>
      <c r="N129" s="2633"/>
      <c r="O129" s="2568"/>
      <c r="P129" s="2637"/>
      <c r="Q129" s="2562"/>
      <c r="R129" s="2559"/>
      <c r="S129" s="2559"/>
      <c r="T129" s="2559"/>
      <c r="U129" s="2559"/>
      <c r="V129" s="2559"/>
      <c r="W129" s="2559"/>
      <c r="X129" s="2559"/>
      <c r="Y129" s="2559"/>
      <c r="Z129" s="2565"/>
      <c r="AA129" s="2646"/>
      <c r="AB129" s="344" t="s">
        <v>980</v>
      </c>
      <c r="AD129" s="2556"/>
      <c r="AE129" s="263"/>
      <c r="AF129" s="263"/>
    </row>
    <row r="130" spans="1:32" s="88" customFormat="1">
      <c r="A130" s="2557"/>
      <c r="B130" s="2578"/>
      <c r="C130" s="2578"/>
      <c r="D130" s="2581"/>
      <c r="E130" s="340" t="s">
        <v>994</v>
      </c>
      <c r="F130" s="339"/>
      <c r="G130" s="2581"/>
      <c r="H130" s="2641"/>
      <c r="I130" s="2644"/>
      <c r="J130" s="2629"/>
      <c r="K130" s="2644"/>
      <c r="L130" s="2629"/>
      <c r="M130" s="2634"/>
      <c r="N130" s="2635"/>
      <c r="O130" s="2569"/>
      <c r="P130" s="2638"/>
      <c r="Q130" s="2563"/>
      <c r="R130" s="2560"/>
      <c r="S130" s="2560"/>
      <c r="T130" s="2560"/>
      <c r="U130" s="2560"/>
      <c r="V130" s="2560"/>
      <c r="W130" s="2560"/>
      <c r="X130" s="2560"/>
      <c r="Y130" s="2560"/>
      <c r="Z130" s="2566"/>
      <c r="AA130" s="2647"/>
      <c r="AB130" s="270" t="s">
        <v>995</v>
      </c>
      <c r="AD130" s="2557"/>
      <c r="AE130" s="263"/>
      <c r="AF130" s="263"/>
    </row>
    <row r="131" spans="1:32" s="88" customFormat="1">
      <c r="A131" s="2555">
        <v>43</v>
      </c>
      <c r="B131" s="2576"/>
      <c r="C131" s="2576"/>
      <c r="D131" s="2579"/>
      <c r="E131" s="265" t="s">
        <v>696</v>
      </c>
      <c r="F131" s="266"/>
      <c r="G131" s="2579"/>
      <c r="H131" s="2639" t="s">
        <v>702</v>
      </c>
      <c r="I131" s="2642"/>
      <c r="J131" s="2627" t="s">
        <v>315</v>
      </c>
      <c r="K131" s="2642"/>
      <c r="L131" s="2627" t="s">
        <v>341</v>
      </c>
      <c r="M131" s="2630" t="s">
        <v>226</v>
      </c>
      <c r="N131" s="2631"/>
      <c r="O131" s="2567"/>
      <c r="P131" s="2636" t="s">
        <v>337</v>
      </c>
      <c r="Q131" s="2561"/>
      <c r="R131" s="2558"/>
      <c r="S131" s="2558"/>
      <c r="T131" s="2558"/>
      <c r="U131" s="2558"/>
      <c r="V131" s="2558"/>
      <c r="W131" s="2558"/>
      <c r="X131" s="2558"/>
      <c r="Y131" s="2558"/>
      <c r="Z131" s="2564"/>
      <c r="AA131" s="2645"/>
      <c r="AB131" s="267" t="s">
        <v>697</v>
      </c>
      <c r="AD131" s="2555" t="str">
        <f t="shared" ref="AD131" si="41">IF(ISERROR(VLOOKUP(C131,$AE$6:$AF$27,2,0))=TRUE,"",VLOOKUP(C131,$AE$6:$AF$27,2,0))</f>
        <v/>
      </c>
      <c r="AE131" s="263"/>
      <c r="AF131" s="263"/>
    </row>
    <row r="132" spans="1:32" s="88" customFormat="1">
      <c r="A132" s="2556"/>
      <c r="B132" s="2577"/>
      <c r="C132" s="2577"/>
      <c r="D132" s="2580"/>
      <c r="E132" s="268" t="s">
        <v>978</v>
      </c>
      <c r="F132" s="269"/>
      <c r="G132" s="2580"/>
      <c r="H132" s="2640"/>
      <c r="I132" s="2643"/>
      <c r="J132" s="2628"/>
      <c r="K132" s="2643"/>
      <c r="L132" s="2628"/>
      <c r="M132" s="2632"/>
      <c r="N132" s="2633"/>
      <c r="O132" s="2568"/>
      <c r="P132" s="2637"/>
      <c r="Q132" s="2562"/>
      <c r="R132" s="2559"/>
      <c r="S132" s="2559"/>
      <c r="T132" s="2559"/>
      <c r="U132" s="2559"/>
      <c r="V132" s="2559"/>
      <c r="W132" s="2559"/>
      <c r="X132" s="2559"/>
      <c r="Y132" s="2559"/>
      <c r="Z132" s="2565"/>
      <c r="AA132" s="2646"/>
      <c r="AB132" s="344" t="s">
        <v>980</v>
      </c>
      <c r="AD132" s="2556"/>
      <c r="AE132" s="263"/>
      <c r="AF132" s="263"/>
    </row>
    <row r="133" spans="1:32" s="88" customFormat="1">
      <c r="A133" s="2557"/>
      <c r="B133" s="2578"/>
      <c r="C133" s="2578"/>
      <c r="D133" s="2581"/>
      <c r="E133" s="340" t="s">
        <v>994</v>
      </c>
      <c r="F133" s="339"/>
      <c r="G133" s="2581"/>
      <c r="H133" s="2641"/>
      <c r="I133" s="2644"/>
      <c r="J133" s="2629"/>
      <c r="K133" s="2644"/>
      <c r="L133" s="2629"/>
      <c r="M133" s="2634"/>
      <c r="N133" s="2635"/>
      <c r="O133" s="2569"/>
      <c r="P133" s="2638"/>
      <c r="Q133" s="2563"/>
      <c r="R133" s="2560"/>
      <c r="S133" s="2560"/>
      <c r="T133" s="2560"/>
      <c r="U133" s="2560"/>
      <c r="V133" s="2560"/>
      <c r="W133" s="2560"/>
      <c r="X133" s="2560"/>
      <c r="Y133" s="2560"/>
      <c r="Z133" s="2566"/>
      <c r="AA133" s="2647"/>
      <c r="AB133" s="270" t="s">
        <v>995</v>
      </c>
      <c r="AD133" s="2557"/>
      <c r="AE133" s="263"/>
      <c r="AF133" s="263"/>
    </row>
    <row r="134" spans="1:32" s="88" customFormat="1">
      <c r="A134" s="2555">
        <v>44</v>
      </c>
      <c r="B134" s="2576"/>
      <c r="C134" s="2576"/>
      <c r="D134" s="2579"/>
      <c r="E134" s="265" t="s">
        <v>696</v>
      </c>
      <c r="F134" s="266"/>
      <c r="G134" s="2579"/>
      <c r="H134" s="2639" t="s">
        <v>702</v>
      </c>
      <c r="I134" s="2642"/>
      <c r="J134" s="2627" t="s">
        <v>315</v>
      </c>
      <c r="K134" s="2642"/>
      <c r="L134" s="2627" t="s">
        <v>341</v>
      </c>
      <c r="M134" s="2630" t="s">
        <v>226</v>
      </c>
      <c r="N134" s="2631"/>
      <c r="O134" s="2567"/>
      <c r="P134" s="2636" t="s">
        <v>337</v>
      </c>
      <c r="Q134" s="2561"/>
      <c r="R134" s="2558"/>
      <c r="S134" s="2558"/>
      <c r="T134" s="2558"/>
      <c r="U134" s="2558"/>
      <c r="V134" s="2558"/>
      <c r="W134" s="2558"/>
      <c r="X134" s="2558"/>
      <c r="Y134" s="2558"/>
      <c r="Z134" s="2564"/>
      <c r="AA134" s="2645"/>
      <c r="AB134" s="267" t="s">
        <v>697</v>
      </c>
      <c r="AD134" s="2555" t="str">
        <f t="shared" ref="AD134" si="42">IF(ISERROR(VLOOKUP(C134,$AE$6:$AF$27,2,0))=TRUE,"",VLOOKUP(C134,$AE$6:$AF$27,2,0))</f>
        <v/>
      </c>
      <c r="AE134" s="263"/>
      <c r="AF134" s="263"/>
    </row>
    <row r="135" spans="1:32" s="88" customFormat="1">
      <c r="A135" s="2556"/>
      <c r="B135" s="2577"/>
      <c r="C135" s="2577"/>
      <c r="D135" s="2580"/>
      <c r="E135" s="268" t="s">
        <v>978</v>
      </c>
      <c r="F135" s="269"/>
      <c r="G135" s="2580"/>
      <c r="H135" s="2640"/>
      <c r="I135" s="2643"/>
      <c r="J135" s="2628"/>
      <c r="K135" s="2643"/>
      <c r="L135" s="2628"/>
      <c r="M135" s="2632"/>
      <c r="N135" s="2633"/>
      <c r="O135" s="2568"/>
      <c r="P135" s="2637"/>
      <c r="Q135" s="2562"/>
      <c r="R135" s="2559"/>
      <c r="S135" s="2559"/>
      <c r="T135" s="2559"/>
      <c r="U135" s="2559"/>
      <c r="V135" s="2559"/>
      <c r="W135" s="2559"/>
      <c r="X135" s="2559"/>
      <c r="Y135" s="2559"/>
      <c r="Z135" s="2565"/>
      <c r="AA135" s="2646"/>
      <c r="AB135" s="344" t="s">
        <v>980</v>
      </c>
      <c r="AD135" s="2556"/>
      <c r="AE135" s="263"/>
      <c r="AF135" s="263"/>
    </row>
    <row r="136" spans="1:32" s="88" customFormat="1">
      <c r="A136" s="2557"/>
      <c r="B136" s="2578"/>
      <c r="C136" s="2578"/>
      <c r="D136" s="2581"/>
      <c r="E136" s="340" t="s">
        <v>994</v>
      </c>
      <c r="F136" s="339"/>
      <c r="G136" s="2581"/>
      <c r="H136" s="2641"/>
      <c r="I136" s="2644"/>
      <c r="J136" s="2629"/>
      <c r="K136" s="2644"/>
      <c r="L136" s="2629"/>
      <c r="M136" s="2634"/>
      <c r="N136" s="2635"/>
      <c r="O136" s="2569"/>
      <c r="P136" s="2638"/>
      <c r="Q136" s="2563"/>
      <c r="R136" s="2560"/>
      <c r="S136" s="2560"/>
      <c r="T136" s="2560"/>
      <c r="U136" s="2560"/>
      <c r="V136" s="2560"/>
      <c r="W136" s="2560"/>
      <c r="X136" s="2560"/>
      <c r="Y136" s="2560"/>
      <c r="Z136" s="2566"/>
      <c r="AA136" s="2647"/>
      <c r="AB136" s="270" t="s">
        <v>995</v>
      </c>
      <c r="AD136" s="2557"/>
      <c r="AE136" s="263"/>
      <c r="AF136" s="263"/>
    </row>
    <row r="137" spans="1:32" s="88" customFormat="1">
      <c r="A137" s="2555">
        <v>45</v>
      </c>
      <c r="B137" s="2576"/>
      <c r="C137" s="2576"/>
      <c r="D137" s="2579"/>
      <c r="E137" s="265" t="s">
        <v>696</v>
      </c>
      <c r="F137" s="266"/>
      <c r="G137" s="2579"/>
      <c r="H137" s="2639" t="s">
        <v>702</v>
      </c>
      <c r="I137" s="2642"/>
      <c r="J137" s="2627" t="s">
        <v>315</v>
      </c>
      <c r="K137" s="2642"/>
      <c r="L137" s="2627" t="s">
        <v>341</v>
      </c>
      <c r="M137" s="2630" t="s">
        <v>226</v>
      </c>
      <c r="N137" s="2631"/>
      <c r="O137" s="2567"/>
      <c r="P137" s="2636" t="s">
        <v>337</v>
      </c>
      <c r="Q137" s="2561"/>
      <c r="R137" s="2558"/>
      <c r="S137" s="2558"/>
      <c r="T137" s="2558"/>
      <c r="U137" s="2558"/>
      <c r="V137" s="2558"/>
      <c r="W137" s="2558"/>
      <c r="X137" s="2558"/>
      <c r="Y137" s="2558"/>
      <c r="Z137" s="2564"/>
      <c r="AA137" s="2645"/>
      <c r="AB137" s="267" t="s">
        <v>697</v>
      </c>
      <c r="AD137" s="2555" t="str">
        <f t="shared" ref="AD137" si="43">IF(ISERROR(VLOOKUP(C137,$AE$6:$AF$27,2,0))=TRUE,"",VLOOKUP(C137,$AE$6:$AF$27,2,0))</f>
        <v/>
      </c>
      <c r="AE137" s="263"/>
      <c r="AF137" s="263"/>
    </row>
    <row r="138" spans="1:32" s="88" customFormat="1">
      <c r="A138" s="2556"/>
      <c r="B138" s="2577"/>
      <c r="C138" s="2577"/>
      <c r="D138" s="2580"/>
      <c r="E138" s="268" t="s">
        <v>978</v>
      </c>
      <c r="F138" s="269"/>
      <c r="G138" s="2580"/>
      <c r="H138" s="2640"/>
      <c r="I138" s="2643"/>
      <c r="J138" s="2628"/>
      <c r="K138" s="2643"/>
      <c r="L138" s="2628"/>
      <c r="M138" s="2632"/>
      <c r="N138" s="2633"/>
      <c r="O138" s="2568"/>
      <c r="P138" s="2637"/>
      <c r="Q138" s="2562"/>
      <c r="R138" s="2559"/>
      <c r="S138" s="2559"/>
      <c r="T138" s="2559"/>
      <c r="U138" s="2559"/>
      <c r="V138" s="2559"/>
      <c r="W138" s="2559"/>
      <c r="X138" s="2559"/>
      <c r="Y138" s="2559"/>
      <c r="Z138" s="2565"/>
      <c r="AA138" s="2646"/>
      <c r="AB138" s="344" t="s">
        <v>980</v>
      </c>
      <c r="AD138" s="2556"/>
      <c r="AE138" s="263"/>
      <c r="AF138" s="263"/>
    </row>
    <row r="139" spans="1:32" s="88" customFormat="1">
      <c r="A139" s="2557"/>
      <c r="B139" s="2578"/>
      <c r="C139" s="2578"/>
      <c r="D139" s="2581"/>
      <c r="E139" s="340" t="s">
        <v>994</v>
      </c>
      <c r="F139" s="339"/>
      <c r="G139" s="2581"/>
      <c r="H139" s="2641"/>
      <c r="I139" s="2644"/>
      <c r="J139" s="2629"/>
      <c r="K139" s="2644"/>
      <c r="L139" s="2629"/>
      <c r="M139" s="2634"/>
      <c r="N139" s="2635"/>
      <c r="O139" s="2569"/>
      <c r="P139" s="2638"/>
      <c r="Q139" s="2563"/>
      <c r="R139" s="2560"/>
      <c r="S139" s="2560"/>
      <c r="T139" s="2560"/>
      <c r="U139" s="2560"/>
      <c r="V139" s="2560"/>
      <c r="W139" s="2560"/>
      <c r="X139" s="2560"/>
      <c r="Y139" s="2560"/>
      <c r="Z139" s="2566"/>
      <c r="AA139" s="2647"/>
      <c r="AB139" s="270" t="s">
        <v>995</v>
      </c>
      <c r="AD139" s="2557"/>
      <c r="AE139" s="263"/>
      <c r="AF139" s="263"/>
    </row>
    <row r="140" spans="1:32" s="88" customFormat="1">
      <c r="A140" s="2555">
        <v>46</v>
      </c>
      <c r="B140" s="2576"/>
      <c r="C140" s="2576"/>
      <c r="D140" s="2579"/>
      <c r="E140" s="265" t="s">
        <v>696</v>
      </c>
      <c r="F140" s="266"/>
      <c r="G140" s="2579"/>
      <c r="H140" s="2639" t="s">
        <v>702</v>
      </c>
      <c r="I140" s="2642"/>
      <c r="J140" s="2627" t="s">
        <v>315</v>
      </c>
      <c r="K140" s="2642"/>
      <c r="L140" s="2627" t="s">
        <v>341</v>
      </c>
      <c r="M140" s="2630" t="s">
        <v>226</v>
      </c>
      <c r="N140" s="2631"/>
      <c r="O140" s="2567"/>
      <c r="P140" s="2636" t="s">
        <v>337</v>
      </c>
      <c r="Q140" s="2561"/>
      <c r="R140" s="2558"/>
      <c r="S140" s="2558"/>
      <c r="T140" s="2558"/>
      <c r="U140" s="2558"/>
      <c r="V140" s="2558"/>
      <c r="W140" s="2558"/>
      <c r="X140" s="2558"/>
      <c r="Y140" s="2558"/>
      <c r="Z140" s="2564"/>
      <c r="AA140" s="2645"/>
      <c r="AB140" s="267" t="s">
        <v>697</v>
      </c>
      <c r="AD140" s="2555" t="str">
        <f t="shared" ref="AD140" si="44">IF(ISERROR(VLOOKUP(C140,$AE$6:$AF$27,2,0))=TRUE,"",VLOOKUP(C140,$AE$6:$AF$27,2,0))</f>
        <v/>
      </c>
      <c r="AE140" s="263"/>
      <c r="AF140" s="263"/>
    </row>
    <row r="141" spans="1:32" s="88" customFormat="1">
      <c r="A141" s="2556"/>
      <c r="B141" s="2577"/>
      <c r="C141" s="2577"/>
      <c r="D141" s="2580"/>
      <c r="E141" s="268" t="s">
        <v>978</v>
      </c>
      <c r="F141" s="269"/>
      <c r="G141" s="2580"/>
      <c r="H141" s="2640"/>
      <c r="I141" s="2643"/>
      <c r="J141" s="2628"/>
      <c r="K141" s="2643"/>
      <c r="L141" s="2628"/>
      <c r="M141" s="2632"/>
      <c r="N141" s="2633"/>
      <c r="O141" s="2568"/>
      <c r="P141" s="2637"/>
      <c r="Q141" s="2562"/>
      <c r="R141" s="2559"/>
      <c r="S141" s="2559"/>
      <c r="T141" s="2559"/>
      <c r="U141" s="2559"/>
      <c r="V141" s="2559"/>
      <c r="W141" s="2559"/>
      <c r="X141" s="2559"/>
      <c r="Y141" s="2559"/>
      <c r="Z141" s="2565"/>
      <c r="AA141" s="2646"/>
      <c r="AB141" s="344" t="s">
        <v>980</v>
      </c>
      <c r="AD141" s="2556"/>
      <c r="AE141" s="263"/>
      <c r="AF141" s="263"/>
    </row>
    <row r="142" spans="1:32" s="88" customFormat="1">
      <c r="A142" s="2557"/>
      <c r="B142" s="2578"/>
      <c r="C142" s="2578"/>
      <c r="D142" s="2581"/>
      <c r="E142" s="340" t="s">
        <v>994</v>
      </c>
      <c r="F142" s="339"/>
      <c r="G142" s="2581"/>
      <c r="H142" s="2641"/>
      <c r="I142" s="2644"/>
      <c r="J142" s="2629"/>
      <c r="K142" s="2644"/>
      <c r="L142" s="2629"/>
      <c r="M142" s="2634"/>
      <c r="N142" s="2635"/>
      <c r="O142" s="2569"/>
      <c r="P142" s="2638"/>
      <c r="Q142" s="2563"/>
      <c r="R142" s="2560"/>
      <c r="S142" s="2560"/>
      <c r="T142" s="2560"/>
      <c r="U142" s="2560"/>
      <c r="V142" s="2560"/>
      <c r="W142" s="2560"/>
      <c r="X142" s="2560"/>
      <c r="Y142" s="2560"/>
      <c r="Z142" s="2566"/>
      <c r="AA142" s="2647"/>
      <c r="AB142" s="270" t="s">
        <v>995</v>
      </c>
      <c r="AD142" s="2557"/>
      <c r="AE142" s="263"/>
      <c r="AF142" s="263"/>
    </row>
    <row r="143" spans="1:32" s="88" customFormat="1">
      <c r="A143" s="2555">
        <v>47</v>
      </c>
      <c r="B143" s="2576"/>
      <c r="C143" s="2576"/>
      <c r="D143" s="2579"/>
      <c r="E143" s="265" t="s">
        <v>696</v>
      </c>
      <c r="F143" s="266"/>
      <c r="G143" s="2579"/>
      <c r="H143" s="2639" t="s">
        <v>702</v>
      </c>
      <c r="I143" s="2642"/>
      <c r="J143" s="2627" t="s">
        <v>315</v>
      </c>
      <c r="K143" s="2642"/>
      <c r="L143" s="2627" t="s">
        <v>341</v>
      </c>
      <c r="M143" s="2630" t="s">
        <v>226</v>
      </c>
      <c r="N143" s="2631"/>
      <c r="O143" s="2567"/>
      <c r="P143" s="2636" t="s">
        <v>337</v>
      </c>
      <c r="Q143" s="2561"/>
      <c r="R143" s="2558"/>
      <c r="S143" s="2558"/>
      <c r="T143" s="2558"/>
      <c r="U143" s="2558"/>
      <c r="V143" s="2558"/>
      <c r="W143" s="2558"/>
      <c r="X143" s="2558"/>
      <c r="Y143" s="2558"/>
      <c r="Z143" s="2564"/>
      <c r="AA143" s="2645"/>
      <c r="AB143" s="267" t="s">
        <v>697</v>
      </c>
      <c r="AD143" s="2555" t="str">
        <f t="shared" ref="AD143" si="45">IF(ISERROR(VLOOKUP(C143,$AE$6:$AF$27,2,0))=TRUE,"",VLOOKUP(C143,$AE$6:$AF$27,2,0))</f>
        <v/>
      </c>
      <c r="AE143" s="263"/>
      <c r="AF143" s="263"/>
    </row>
    <row r="144" spans="1:32" s="88" customFormat="1">
      <c r="A144" s="2556"/>
      <c r="B144" s="2577"/>
      <c r="C144" s="2577"/>
      <c r="D144" s="2580"/>
      <c r="E144" s="268" t="s">
        <v>978</v>
      </c>
      <c r="F144" s="269"/>
      <c r="G144" s="2580"/>
      <c r="H144" s="2640"/>
      <c r="I144" s="2643"/>
      <c r="J144" s="2628"/>
      <c r="K144" s="2643"/>
      <c r="L144" s="2628"/>
      <c r="M144" s="2632"/>
      <c r="N144" s="2633"/>
      <c r="O144" s="2568"/>
      <c r="P144" s="2637"/>
      <c r="Q144" s="2562"/>
      <c r="R144" s="2559"/>
      <c r="S144" s="2559"/>
      <c r="T144" s="2559"/>
      <c r="U144" s="2559"/>
      <c r="V144" s="2559"/>
      <c r="W144" s="2559"/>
      <c r="X144" s="2559"/>
      <c r="Y144" s="2559"/>
      <c r="Z144" s="2565"/>
      <c r="AA144" s="2646"/>
      <c r="AB144" s="344" t="s">
        <v>980</v>
      </c>
      <c r="AD144" s="2556"/>
      <c r="AE144" s="263"/>
      <c r="AF144" s="263"/>
    </row>
    <row r="145" spans="1:32" s="88" customFormat="1">
      <c r="A145" s="2557"/>
      <c r="B145" s="2578"/>
      <c r="C145" s="2578"/>
      <c r="D145" s="2581"/>
      <c r="E145" s="340" t="s">
        <v>994</v>
      </c>
      <c r="F145" s="339"/>
      <c r="G145" s="2581"/>
      <c r="H145" s="2641"/>
      <c r="I145" s="2644"/>
      <c r="J145" s="2629"/>
      <c r="K145" s="2644"/>
      <c r="L145" s="2629"/>
      <c r="M145" s="2634"/>
      <c r="N145" s="2635"/>
      <c r="O145" s="2569"/>
      <c r="P145" s="2638"/>
      <c r="Q145" s="2563"/>
      <c r="R145" s="2560"/>
      <c r="S145" s="2560"/>
      <c r="T145" s="2560"/>
      <c r="U145" s="2560"/>
      <c r="V145" s="2560"/>
      <c r="W145" s="2560"/>
      <c r="X145" s="2560"/>
      <c r="Y145" s="2560"/>
      <c r="Z145" s="2566"/>
      <c r="AA145" s="2647"/>
      <c r="AB145" s="270" t="s">
        <v>995</v>
      </c>
      <c r="AD145" s="2557"/>
      <c r="AE145" s="263"/>
      <c r="AF145" s="263"/>
    </row>
    <row r="146" spans="1:32" s="88" customFormat="1">
      <c r="A146" s="2555">
        <v>48</v>
      </c>
      <c r="B146" s="2576"/>
      <c r="C146" s="2576"/>
      <c r="D146" s="2579"/>
      <c r="E146" s="265" t="s">
        <v>696</v>
      </c>
      <c r="F146" s="266"/>
      <c r="G146" s="2579"/>
      <c r="H146" s="2639" t="s">
        <v>702</v>
      </c>
      <c r="I146" s="2642"/>
      <c r="J146" s="2627" t="s">
        <v>315</v>
      </c>
      <c r="K146" s="2642"/>
      <c r="L146" s="2627" t="s">
        <v>341</v>
      </c>
      <c r="M146" s="2630" t="s">
        <v>226</v>
      </c>
      <c r="N146" s="2631"/>
      <c r="O146" s="2567"/>
      <c r="P146" s="2636" t="s">
        <v>337</v>
      </c>
      <c r="Q146" s="2561"/>
      <c r="R146" s="2558"/>
      <c r="S146" s="2558"/>
      <c r="T146" s="2558"/>
      <c r="U146" s="2558"/>
      <c r="V146" s="2558"/>
      <c r="W146" s="2558"/>
      <c r="X146" s="2558"/>
      <c r="Y146" s="2558"/>
      <c r="Z146" s="2564"/>
      <c r="AA146" s="2645"/>
      <c r="AB146" s="267" t="s">
        <v>697</v>
      </c>
      <c r="AD146" s="2555" t="str">
        <f t="shared" ref="AD146" si="46">IF(ISERROR(VLOOKUP(C146,$AE$6:$AF$27,2,0))=TRUE,"",VLOOKUP(C146,$AE$6:$AF$27,2,0))</f>
        <v/>
      </c>
      <c r="AE146" s="263"/>
      <c r="AF146" s="263"/>
    </row>
    <row r="147" spans="1:32" s="88" customFormat="1">
      <c r="A147" s="2556"/>
      <c r="B147" s="2577"/>
      <c r="C147" s="2577"/>
      <c r="D147" s="2580"/>
      <c r="E147" s="268" t="s">
        <v>978</v>
      </c>
      <c r="F147" s="269"/>
      <c r="G147" s="2580"/>
      <c r="H147" s="2640"/>
      <c r="I147" s="2643"/>
      <c r="J147" s="2628"/>
      <c r="K147" s="2643"/>
      <c r="L147" s="2628"/>
      <c r="M147" s="2632"/>
      <c r="N147" s="2633"/>
      <c r="O147" s="2568"/>
      <c r="P147" s="2637"/>
      <c r="Q147" s="2562"/>
      <c r="R147" s="2559"/>
      <c r="S147" s="2559"/>
      <c r="T147" s="2559"/>
      <c r="U147" s="2559"/>
      <c r="V147" s="2559"/>
      <c r="W147" s="2559"/>
      <c r="X147" s="2559"/>
      <c r="Y147" s="2559"/>
      <c r="Z147" s="2565"/>
      <c r="AA147" s="2646"/>
      <c r="AB147" s="344" t="s">
        <v>980</v>
      </c>
      <c r="AD147" s="2556"/>
      <c r="AE147" s="263"/>
      <c r="AF147" s="263"/>
    </row>
    <row r="148" spans="1:32" s="88" customFormat="1">
      <c r="A148" s="2557"/>
      <c r="B148" s="2578"/>
      <c r="C148" s="2578"/>
      <c r="D148" s="2581"/>
      <c r="E148" s="340" t="s">
        <v>994</v>
      </c>
      <c r="F148" s="339"/>
      <c r="G148" s="2581"/>
      <c r="H148" s="2641"/>
      <c r="I148" s="2644"/>
      <c r="J148" s="2629"/>
      <c r="K148" s="2644"/>
      <c r="L148" s="2629"/>
      <c r="M148" s="2634"/>
      <c r="N148" s="2635"/>
      <c r="O148" s="2569"/>
      <c r="P148" s="2638"/>
      <c r="Q148" s="2563"/>
      <c r="R148" s="2560"/>
      <c r="S148" s="2560"/>
      <c r="T148" s="2560"/>
      <c r="U148" s="2560"/>
      <c r="V148" s="2560"/>
      <c r="W148" s="2560"/>
      <c r="X148" s="2560"/>
      <c r="Y148" s="2560"/>
      <c r="Z148" s="2566"/>
      <c r="AA148" s="2647"/>
      <c r="AB148" s="270" t="s">
        <v>995</v>
      </c>
      <c r="AD148" s="2557"/>
      <c r="AE148" s="263"/>
      <c r="AF148" s="263"/>
    </row>
    <row r="149" spans="1:32" s="88" customFormat="1">
      <c r="A149" s="2555">
        <v>49</v>
      </c>
      <c r="B149" s="2576"/>
      <c r="C149" s="2576"/>
      <c r="D149" s="2579"/>
      <c r="E149" s="265" t="s">
        <v>696</v>
      </c>
      <c r="F149" s="266"/>
      <c r="G149" s="2579"/>
      <c r="H149" s="2639" t="s">
        <v>702</v>
      </c>
      <c r="I149" s="2642"/>
      <c r="J149" s="2627" t="s">
        <v>315</v>
      </c>
      <c r="K149" s="2642"/>
      <c r="L149" s="2627" t="s">
        <v>341</v>
      </c>
      <c r="M149" s="2630" t="s">
        <v>226</v>
      </c>
      <c r="N149" s="2631"/>
      <c r="O149" s="2567"/>
      <c r="P149" s="2636" t="s">
        <v>337</v>
      </c>
      <c r="Q149" s="2561"/>
      <c r="R149" s="2558"/>
      <c r="S149" s="2558"/>
      <c r="T149" s="2558"/>
      <c r="U149" s="2558"/>
      <c r="V149" s="2558"/>
      <c r="W149" s="2558"/>
      <c r="X149" s="2558"/>
      <c r="Y149" s="2558"/>
      <c r="Z149" s="2564"/>
      <c r="AA149" s="2645"/>
      <c r="AB149" s="267" t="s">
        <v>697</v>
      </c>
      <c r="AD149" s="2555" t="str">
        <f t="shared" ref="AD149" si="47">IF(ISERROR(VLOOKUP(C149,$AE$6:$AF$27,2,0))=TRUE,"",VLOOKUP(C149,$AE$6:$AF$27,2,0))</f>
        <v/>
      </c>
      <c r="AE149" s="263"/>
      <c r="AF149" s="263"/>
    </row>
    <row r="150" spans="1:32" s="88" customFormat="1">
      <c r="A150" s="2556"/>
      <c r="B150" s="2577"/>
      <c r="C150" s="2577"/>
      <c r="D150" s="2580"/>
      <c r="E150" s="268" t="s">
        <v>978</v>
      </c>
      <c r="F150" s="269"/>
      <c r="G150" s="2580"/>
      <c r="H150" s="2640"/>
      <c r="I150" s="2643"/>
      <c r="J150" s="2628"/>
      <c r="K150" s="2643"/>
      <c r="L150" s="2628"/>
      <c r="M150" s="2632"/>
      <c r="N150" s="2633"/>
      <c r="O150" s="2568"/>
      <c r="P150" s="2637"/>
      <c r="Q150" s="2562"/>
      <c r="R150" s="2559"/>
      <c r="S150" s="2559"/>
      <c r="T150" s="2559"/>
      <c r="U150" s="2559"/>
      <c r="V150" s="2559"/>
      <c r="W150" s="2559"/>
      <c r="X150" s="2559"/>
      <c r="Y150" s="2559"/>
      <c r="Z150" s="2565"/>
      <c r="AA150" s="2646"/>
      <c r="AB150" s="344" t="s">
        <v>980</v>
      </c>
      <c r="AD150" s="2556"/>
      <c r="AE150" s="263"/>
      <c r="AF150" s="263"/>
    </row>
    <row r="151" spans="1:32" s="88" customFormat="1">
      <c r="A151" s="2557"/>
      <c r="B151" s="2578"/>
      <c r="C151" s="2578"/>
      <c r="D151" s="2581"/>
      <c r="E151" s="340" t="s">
        <v>994</v>
      </c>
      <c r="F151" s="339"/>
      <c r="G151" s="2581"/>
      <c r="H151" s="2641"/>
      <c r="I151" s="2644"/>
      <c r="J151" s="2629"/>
      <c r="K151" s="2644"/>
      <c r="L151" s="2629"/>
      <c r="M151" s="2634"/>
      <c r="N151" s="2635"/>
      <c r="O151" s="2569"/>
      <c r="P151" s="2638"/>
      <c r="Q151" s="2563"/>
      <c r="R151" s="2560"/>
      <c r="S151" s="2560"/>
      <c r="T151" s="2560"/>
      <c r="U151" s="2560"/>
      <c r="V151" s="2560"/>
      <c r="W151" s="2560"/>
      <c r="X151" s="2560"/>
      <c r="Y151" s="2560"/>
      <c r="Z151" s="2566"/>
      <c r="AA151" s="2647"/>
      <c r="AB151" s="270" t="s">
        <v>995</v>
      </c>
      <c r="AD151" s="2557"/>
      <c r="AE151" s="263"/>
      <c r="AF151" s="263"/>
    </row>
    <row r="152" spans="1:32" s="88" customFormat="1">
      <c r="A152" s="2555">
        <v>50</v>
      </c>
      <c r="B152" s="2576"/>
      <c r="C152" s="2576"/>
      <c r="D152" s="2579"/>
      <c r="E152" s="265" t="s">
        <v>696</v>
      </c>
      <c r="F152" s="266"/>
      <c r="G152" s="2579"/>
      <c r="H152" s="2639" t="s">
        <v>702</v>
      </c>
      <c r="I152" s="2642"/>
      <c r="J152" s="2627" t="s">
        <v>315</v>
      </c>
      <c r="K152" s="2642"/>
      <c r="L152" s="2627" t="s">
        <v>341</v>
      </c>
      <c r="M152" s="2630" t="s">
        <v>226</v>
      </c>
      <c r="N152" s="2631"/>
      <c r="O152" s="2567"/>
      <c r="P152" s="2636" t="s">
        <v>337</v>
      </c>
      <c r="Q152" s="2561"/>
      <c r="R152" s="2558"/>
      <c r="S152" s="2558"/>
      <c r="T152" s="2558"/>
      <c r="U152" s="2558"/>
      <c r="V152" s="2558"/>
      <c r="W152" s="2558"/>
      <c r="X152" s="2558"/>
      <c r="Y152" s="2558"/>
      <c r="Z152" s="2564"/>
      <c r="AA152" s="2645"/>
      <c r="AB152" s="267" t="s">
        <v>697</v>
      </c>
      <c r="AD152" s="2555" t="str">
        <f t="shared" ref="AD152" si="48">IF(ISERROR(VLOOKUP(C152,$AE$6:$AF$27,2,0))=TRUE,"",VLOOKUP(C152,$AE$6:$AF$27,2,0))</f>
        <v/>
      </c>
      <c r="AE152" s="263"/>
      <c r="AF152" s="263"/>
    </row>
    <row r="153" spans="1:32" s="88" customFormat="1">
      <c r="A153" s="2556"/>
      <c r="B153" s="2577"/>
      <c r="C153" s="2577"/>
      <c r="D153" s="2580"/>
      <c r="E153" s="268" t="s">
        <v>978</v>
      </c>
      <c r="F153" s="269"/>
      <c r="G153" s="2580"/>
      <c r="H153" s="2640"/>
      <c r="I153" s="2643"/>
      <c r="J153" s="2628"/>
      <c r="K153" s="2643"/>
      <c r="L153" s="2628"/>
      <c r="M153" s="2632"/>
      <c r="N153" s="2633"/>
      <c r="O153" s="2568"/>
      <c r="P153" s="2637"/>
      <c r="Q153" s="2562"/>
      <c r="R153" s="2559"/>
      <c r="S153" s="2559"/>
      <c r="T153" s="2559"/>
      <c r="U153" s="2559"/>
      <c r="V153" s="2559"/>
      <c r="W153" s="2559"/>
      <c r="X153" s="2559"/>
      <c r="Y153" s="2559"/>
      <c r="Z153" s="2565"/>
      <c r="AA153" s="2646"/>
      <c r="AB153" s="344" t="s">
        <v>980</v>
      </c>
      <c r="AD153" s="2556"/>
      <c r="AE153" s="263"/>
      <c r="AF153" s="263"/>
    </row>
    <row r="154" spans="1:32" s="88" customFormat="1">
      <c r="A154" s="2557"/>
      <c r="B154" s="2578"/>
      <c r="C154" s="2578"/>
      <c r="D154" s="2581"/>
      <c r="E154" s="340" t="s">
        <v>994</v>
      </c>
      <c r="F154" s="339"/>
      <c r="G154" s="2581"/>
      <c r="H154" s="2641"/>
      <c r="I154" s="2644"/>
      <c r="J154" s="2629"/>
      <c r="K154" s="2644"/>
      <c r="L154" s="2629"/>
      <c r="M154" s="2634"/>
      <c r="N154" s="2635"/>
      <c r="O154" s="2569"/>
      <c r="P154" s="2638"/>
      <c r="Q154" s="2563"/>
      <c r="R154" s="2560"/>
      <c r="S154" s="2560"/>
      <c r="T154" s="2560"/>
      <c r="U154" s="2560"/>
      <c r="V154" s="2560"/>
      <c r="W154" s="2560"/>
      <c r="X154" s="2560"/>
      <c r="Y154" s="2560"/>
      <c r="Z154" s="2566"/>
      <c r="AA154" s="2647"/>
      <c r="AB154" s="270" t="s">
        <v>995</v>
      </c>
      <c r="AD154" s="2557"/>
      <c r="AE154" s="263"/>
      <c r="AF154" s="263"/>
    </row>
    <row r="155" spans="1:32" s="88" customFormat="1">
      <c r="A155" s="2555">
        <v>51</v>
      </c>
      <c r="B155" s="2576"/>
      <c r="C155" s="2576"/>
      <c r="D155" s="2579"/>
      <c r="E155" s="265" t="s">
        <v>696</v>
      </c>
      <c r="F155" s="266"/>
      <c r="G155" s="2579"/>
      <c r="H155" s="2639" t="s">
        <v>702</v>
      </c>
      <c r="I155" s="2642"/>
      <c r="J155" s="2627" t="s">
        <v>315</v>
      </c>
      <c r="K155" s="2642"/>
      <c r="L155" s="2627" t="s">
        <v>341</v>
      </c>
      <c r="M155" s="2630" t="s">
        <v>226</v>
      </c>
      <c r="N155" s="2631"/>
      <c r="O155" s="2567"/>
      <c r="P155" s="2636" t="s">
        <v>337</v>
      </c>
      <c r="Q155" s="2561"/>
      <c r="R155" s="2558"/>
      <c r="S155" s="2558"/>
      <c r="T155" s="2558"/>
      <c r="U155" s="2558"/>
      <c r="V155" s="2558"/>
      <c r="W155" s="2558"/>
      <c r="X155" s="2558"/>
      <c r="Y155" s="2558"/>
      <c r="Z155" s="2564"/>
      <c r="AA155" s="2645"/>
      <c r="AB155" s="267" t="s">
        <v>697</v>
      </c>
      <c r="AD155" s="2555" t="str">
        <f t="shared" ref="AD155" si="49">IF(ISERROR(VLOOKUP(C155,$AE$6:$AF$27,2,0))=TRUE,"",VLOOKUP(C155,$AE$6:$AF$27,2,0))</f>
        <v/>
      </c>
      <c r="AE155" s="263"/>
      <c r="AF155" s="263"/>
    </row>
    <row r="156" spans="1:32" s="88" customFormat="1">
      <c r="A156" s="2556"/>
      <c r="B156" s="2577"/>
      <c r="C156" s="2577"/>
      <c r="D156" s="2580"/>
      <c r="E156" s="268" t="s">
        <v>978</v>
      </c>
      <c r="F156" s="269"/>
      <c r="G156" s="2580"/>
      <c r="H156" s="2640"/>
      <c r="I156" s="2643"/>
      <c r="J156" s="2628"/>
      <c r="K156" s="2643"/>
      <c r="L156" s="2628"/>
      <c r="M156" s="2632"/>
      <c r="N156" s="2633"/>
      <c r="O156" s="2568"/>
      <c r="P156" s="2637"/>
      <c r="Q156" s="2562"/>
      <c r="R156" s="2559"/>
      <c r="S156" s="2559"/>
      <c r="T156" s="2559"/>
      <c r="U156" s="2559"/>
      <c r="V156" s="2559"/>
      <c r="W156" s="2559"/>
      <c r="X156" s="2559"/>
      <c r="Y156" s="2559"/>
      <c r="Z156" s="2565"/>
      <c r="AA156" s="2646"/>
      <c r="AB156" s="344" t="s">
        <v>980</v>
      </c>
      <c r="AD156" s="2556"/>
      <c r="AE156" s="263"/>
      <c r="AF156" s="263"/>
    </row>
    <row r="157" spans="1:32" s="88" customFormat="1">
      <c r="A157" s="2557"/>
      <c r="B157" s="2578"/>
      <c r="C157" s="2578"/>
      <c r="D157" s="2581"/>
      <c r="E157" s="340" t="s">
        <v>994</v>
      </c>
      <c r="F157" s="339"/>
      <c r="G157" s="2581"/>
      <c r="H157" s="2641"/>
      <c r="I157" s="2644"/>
      <c r="J157" s="2629"/>
      <c r="K157" s="2644"/>
      <c r="L157" s="2629"/>
      <c r="M157" s="2634"/>
      <c r="N157" s="2635"/>
      <c r="O157" s="2569"/>
      <c r="P157" s="2638"/>
      <c r="Q157" s="2563"/>
      <c r="R157" s="2560"/>
      <c r="S157" s="2560"/>
      <c r="T157" s="2560"/>
      <c r="U157" s="2560"/>
      <c r="V157" s="2560"/>
      <c r="W157" s="2560"/>
      <c r="X157" s="2560"/>
      <c r="Y157" s="2560"/>
      <c r="Z157" s="2566"/>
      <c r="AA157" s="2647"/>
      <c r="AB157" s="270" t="s">
        <v>995</v>
      </c>
      <c r="AD157" s="2557"/>
      <c r="AE157" s="263"/>
      <c r="AF157" s="263"/>
    </row>
    <row r="158" spans="1:32" s="88" customFormat="1">
      <c r="A158" s="2555">
        <v>52</v>
      </c>
      <c r="B158" s="2576"/>
      <c r="C158" s="2576"/>
      <c r="D158" s="2579"/>
      <c r="E158" s="265" t="s">
        <v>696</v>
      </c>
      <c r="F158" s="266"/>
      <c r="G158" s="2579"/>
      <c r="H158" s="2639" t="s">
        <v>702</v>
      </c>
      <c r="I158" s="2642"/>
      <c r="J158" s="2627" t="s">
        <v>315</v>
      </c>
      <c r="K158" s="2642"/>
      <c r="L158" s="2627" t="s">
        <v>341</v>
      </c>
      <c r="M158" s="2630" t="s">
        <v>226</v>
      </c>
      <c r="N158" s="2631"/>
      <c r="O158" s="2567"/>
      <c r="P158" s="2636" t="s">
        <v>337</v>
      </c>
      <c r="Q158" s="2561"/>
      <c r="R158" s="2558"/>
      <c r="S158" s="2558"/>
      <c r="T158" s="2558"/>
      <c r="U158" s="2558"/>
      <c r="V158" s="2558"/>
      <c r="W158" s="2558"/>
      <c r="X158" s="2558"/>
      <c r="Y158" s="2558"/>
      <c r="Z158" s="2564"/>
      <c r="AA158" s="2645"/>
      <c r="AB158" s="267" t="s">
        <v>697</v>
      </c>
      <c r="AD158" s="2555" t="str">
        <f t="shared" ref="AD158" si="50">IF(ISERROR(VLOOKUP(C158,$AE$6:$AF$27,2,0))=TRUE,"",VLOOKUP(C158,$AE$6:$AF$27,2,0))</f>
        <v/>
      </c>
      <c r="AE158" s="263"/>
      <c r="AF158" s="263"/>
    </row>
    <row r="159" spans="1:32" s="88" customFormat="1">
      <c r="A159" s="2556"/>
      <c r="B159" s="2577"/>
      <c r="C159" s="2577"/>
      <c r="D159" s="2580"/>
      <c r="E159" s="268" t="s">
        <v>978</v>
      </c>
      <c r="F159" s="269"/>
      <c r="G159" s="2580"/>
      <c r="H159" s="2640"/>
      <c r="I159" s="2643"/>
      <c r="J159" s="2628"/>
      <c r="K159" s="2643"/>
      <c r="L159" s="2628"/>
      <c r="M159" s="2632"/>
      <c r="N159" s="2633"/>
      <c r="O159" s="2568"/>
      <c r="P159" s="2637"/>
      <c r="Q159" s="2562"/>
      <c r="R159" s="2559"/>
      <c r="S159" s="2559"/>
      <c r="T159" s="2559"/>
      <c r="U159" s="2559"/>
      <c r="V159" s="2559"/>
      <c r="W159" s="2559"/>
      <c r="X159" s="2559"/>
      <c r="Y159" s="2559"/>
      <c r="Z159" s="2565"/>
      <c r="AA159" s="2646"/>
      <c r="AB159" s="344" t="s">
        <v>980</v>
      </c>
      <c r="AD159" s="2556"/>
      <c r="AE159" s="263"/>
      <c r="AF159" s="263"/>
    </row>
    <row r="160" spans="1:32" s="88" customFormat="1">
      <c r="A160" s="2557"/>
      <c r="B160" s="2578"/>
      <c r="C160" s="2578"/>
      <c r="D160" s="2581"/>
      <c r="E160" s="340" t="s">
        <v>994</v>
      </c>
      <c r="F160" s="339"/>
      <c r="G160" s="2581"/>
      <c r="H160" s="2641"/>
      <c r="I160" s="2644"/>
      <c r="J160" s="2629"/>
      <c r="K160" s="2644"/>
      <c r="L160" s="2629"/>
      <c r="M160" s="2634"/>
      <c r="N160" s="2635"/>
      <c r="O160" s="2569"/>
      <c r="P160" s="2638"/>
      <c r="Q160" s="2563"/>
      <c r="R160" s="2560"/>
      <c r="S160" s="2560"/>
      <c r="T160" s="2560"/>
      <c r="U160" s="2560"/>
      <c r="V160" s="2560"/>
      <c r="W160" s="2560"/>
      <c r="X160" s="2560"/>
      <c r="Y160" s="2560"/>
      <c r="Z160" s="2566"/>
      <c r="AA160" s="2647"/>
      <c r="AB160" s="270" t="s">
        <v>995</v>
      </c>
      <c r="AD160" s="2557"/>
      <c r="AE160" s="263"/>
      <c r="AF160" s="263"/>
    </row>
    <row r="161" spans="1:32" s="88" customFormat="1">
      <c r="A161" s="2555">
        <v>53</v>
      </c>
      <c r="B161" s="2576"/>
      <c r="C161" s="2576"/>
      <c r="D161" s="2579"/>
      <c r="E161" s="265" t="s">
        <v>696</v>
      </c>
      <c r="F161" s="266"/>
      <c r="G161" s="2579"/>
      <c r="H161" s="2639" t="s">
        <v>702</v>
      </c>
      <c r="I161" s="2642"/>
      <c r="J161" s="2627" t="s">
        <v>315</v>
      </c>
      <c r="K161" s="2642"/>
      <c r="L161" s="2627" t="s">
        <v>341</v>
      </c>
      <c r="M161" s="2630" t="s">
        <v>226</v>
      </c>
      <c r="N161" s="2631"/>
      <c r="O161" s="2567"/>
      <c r="P161" s="2636" t="s">
        <v>337</v>
      </c>
      <c r="Q161" s="2561"/>
      <c r="R161" s="2558"/>
      <c r="S161" s="2558"/>
      <c r="T161" s="2558"/>
      <c r="U161" s="2558"/>
      <c r="V161" s="2558"/>
      <c r="W161" s="2558"/>
      <c r="X161" s="2558"/>
      <c r="Y161" s="2558"/>
      <c r="Z161" s="2564"/>
      <c r="AA161" s="2645"/>
      <c r="AB161" s="267" t="s">
        <v>697</v>
      </c>
      <c r="AD161" s="2555" t="str">
        <f t="shared" ref="AD161" si="51">IF(ISERROR(VLOOKUP(C161,$AE$6:$AF$27,2,0))=TRUE,"",VLOOKUP(C161,$AE$6:$AF$27,2,0))</f>
        <v/>
      </c>
      <c r="AE161" s="263"/>
      <c r="AF161" s="263"/>
    </row>
    <row r="162" spans="1:32" s="88" customFormat="1">
      <c r="A162" s="2556"/>
      <c r="B162" s="2577"/>
      <c r="C162" s="2577"/>
      <c r="D162" s="2580"/>
      <c r="E162" s="268" t="s">
        <v>978</v>
      </c>
      <c r="F162" s="269"/>
      <c r="G162" s="2580"/>
      <c r="H162" s="2640"/>
      <c r="I162" s="2643"/>
      <c r="J162" s="2628"/>
      <c r="K162" s="2643"/>
      <c r="L162" s="2628"/>
      <c r="M162" s="2632"/>
      <c r="N162" s="2633"/>
      <c r="O162" s="2568"/>
      <c r="P162" s="2637"/>
      <c r="Q162" s="2562"/>
      <c r="R162" s="2559"/>
      <c r="S162" s="2559"/>
      <c r="T162" s="2559"/>
      <c r="U162" s="2559"/>
      <c r="V162" s="2559"/>
      <c r="W162" s="2559"/>
      <c r="X162" s="2559"/>
      <c r="Y162" s="2559"/>
      <c r="Z162" s="2565"/>
      <c r="AA162" s="2646"/>
      <c r="AB162" s="344" t="s">
        <v>980</v>
      </c>
      <c r="AD162" s="2556"/>
      <c r="AE162" s="263"/>
      <c r="AF162" s="263"/>
    </row>
    <row r="163" spans="1:32" s="88" customFormat="1">
      <c r="A163" s="2557"/>
      <c r="B163" s="2578"/>
      <c r="C163" s="2578"/>
      <c r="D163" s="2581"/>
      <c r="E163" s="340" t="s">
        <v>994</v>
      </c>
      <c r="F163" s="339"/>
      <c r="G163" s="2581"/>
      <c r="H163" s="2641"/>
      <c r="I163" s="2644"/>
      <c r="J163" s="2629"/>
      <c r="K163" s="2644"/>
      <c r="L163" s="2629"/>
      <c r="M163" s="2634"/>
      <c r="N163" s="2635"/>
      <c r="O163" s="2569"/>
      <c r="P163" s="2638"/>
      <c r="Q163" s="2563"/>
      <c r="R163" s="2560"/>
      <c r="S163" s="2560"/>
      <c r="T163" s="2560"/>
      <c r="U163" s="2560"/>
      <c r="V163" s="2560"/>
      <c r="W163" s="2560"/>
      <c r="X163" s="2560"/>
      <c r="Y163" s="2560"/>
      <c r="Z163" s="2566"/>
      <c r="AA163" s="2647"/>
      <c r="AB163" s="270" t="s">
        <v>995</v>
      </c>
      <c r="AD163" s="2557"/>
      <c r="AE163" s="263"/>
      <c r="AF163" s="263"/>
    </row>
    <row r="164" spans="1:32" s="88" customFormat="1">
      <c r="A164" s="2555">
        <v>54</v>
      </c>
      <c r="B164" s="2576"/>
      <c r="C164" s="2576"/>
      <c r="D164" s="2579"/>
      <c r="E164" s="265" t="s">
        <v>696</v>
      </c>
      <c r="F164" s="266"/>
      <c r="G164" s="2579"/>
      <c r="H164" s="2639" t="s">
        <v>702</v>
      </c>
      <c r="I164" s="2642"/>
      <c r="J164" s="2627" t="s">
        <v>315</v>
      </c>
      <c r="K164" s="2642"/>
      <c r="L164" s="2627" t="s">
        <v>341</v>
      </c>
      <c r="M164" s="2630" t="s">
        <v>226</v>
      </c>
      <c r="N164" s="2631"/>
      <c r="O164" s="2567"/>
      <c r="P164" s="2636" t="s">
        <v>337</v>
      </c>
      <c r="Q164" s="2561"/>
      <c r="R164" s="2558"/>
      <c r="S164" s="2558"/>
      <c r="T164" s="2558"/>
      <c r="U164" s="2558"/>
      <c r="V164" s="2558"/>
      <c r="W164" s="2558"/>
      <c r="X164" s="2558"/>
      <c r="Y164" s="2558"/>
      <c r="Z164" s="2564"/>
      <c r="AA164" s="2645"/>
      <c r="AB164" s="267" t="s">
        <v>697</v>
      </c>
      <c r="AD164" s="2555" t="str">
        <f t="shared" ref="AD164" si="52">IF(ISERROR(VLOOKUP(C164,$AE$6:$AF$27,2,0))=TRUE,"",VLOOKUP(C164,$AE$6:$AF$27,2,0))</f>
        <v/>
      </c>
      <c r="AE164" s="263"/>
      <c r="AF164" s="263"/>
    </row>
    <row r="165" spans="1:32" s="88" customFormat="1">
      <c r="A165" s="2556"/>
      <c r="B165" s="2577"/>
      <c r="C165" s="2577"/>
      <c r="D165" s="2580"/>
      <c r="E165" s="268" t="s">
        <v>978</v>
      </c>
      <c r="F165" s="269"/>
      <c r="G165" s="2580"/>
      <c r="H165" s="2640"/>
      <c r="I165" s="2643"/>
      <c r="J165" s="2628"/>
      <c r="K165" s="2643"/>
      <c r="L165" s="2628"/>
      <c r="M165" s="2632"/>
      <c r="N165" s="2633"/>
      <c r="O165" s="2568"/>
      <c r="P165" s="2637"/>
      <c r="Q165" s="2562"/>
      <c r="R165" s="2559"/>
      <c r="S165" s="2559"/>
      <c r="T165" s="2559"/>
      <c r="U165" s="2559"/>
      <c r="V165" s="2559"/>
      <c r="W165" s="2559"/>
      <c r="X165" s="2559"/>
      <c r="Y165" s="2559"/>
      <c r="Z165" s="2565"/>
      <c r="AA165" s="2646"/>
      <c r="AB165" s="344" t="s">
        <v>980</v>
      </c>
      <c r="AD165" s="2556"/>
      <c r="AE165" s="263"/>
      <c r="AF165" s="263"/>
    </row>
    <row r="166" spans="1:32" s="88" customFormat="1">
      <c r="A166" s="2557"/>
      <c r="B166" s="2578"/>
      <c r="C166" s="2578"/>
      <c r="D166" s="2581"/>
      <c r="E166" s="340" t="s">
        <v>994</v>
      </c>
      <c r="F166" s="339"/>
      <c r="G166" s="2581"/>
      <c r="H166" s="2641"/>
      <c r="I166" s="2644"/>
      <c r="J166" s="2629"/>
      <c r="K166" s="2644"/>
      <c r="L166" s="2629"/>
      <c r="M166" s="2634"/>
      <c r="N166" s="2635"/>
      <c r="O166" s="2569"/>
      <c r="P166" s="2638"/>
      <c r="Q166" s="2563"/>
      <c r="R166" s="2560"/>
      <c r="S166" s="2560"/>
      <c r="T166" s="2560"/>
      <c r="U166" s="2560"/>
      <c r="V166" s="2560"/>
      <c r="W166" s="2560"/>
      <c r="X166" s="2560"/>
      <c r="Y166" s="2560"/>
      <c r="Z166" s="2566"/>
      <c r="AA166" s="2647"/>
      <c r="AB166" s="270" t="s">
        <v>995</v>
      </c>
      <c r="AD166" s="2557"/>
      <c r="AE166" s="263"/>
      <c r="AF166" s="263"/>
    </row>
    <row r="167" spans="1:32" s="88" customFormat="1">
      <c r="A167" s="2555">
        <v>55</v>
      </c>
      <c r="B167" s="2576"/>
      <c r="C167" s="2576"/>
      <c r="D167" s="2579"/>
      <c r="E167" s="265" t="s">
        <v>696</v>
      </c>
      <c r="F167" s="266"/>
      <c r="G167" s="2579"/>
      <c r="H167" s="2639" t="s">
        <v>702</v>
      </c>
      <c r="I167" s="2642"/>
      <c r="J167" s="2627" t="s">
        <v>315</v>
      </c>
      <c r="K167" s="2642"/>
      <c r="L167" s="2627" t="s">
        <v>341</v>
      </c>
      <c r="M167" s="2630" t="s">
        <v>226</v>
      </c>
      <c r="N167" s="2631"/>
      <c r="O167" s="2567"/>
      <c r="P167" s="2636" t="s">
        <v>337</v>
      </c>
      <c r="Q167" s="2561"/>
      <c r="R167" s="2558"/>
      <c r="S167" s="2558"/>
      <c r="T167" s="2558"/>
      <c r="U167" s="2558"/>
      <c r="V167" s="2558"/>
      <c r="W167" s="2558"/>
      <c r="X167" s="2558"/>
      <c r="Y167" s="2558"/>
      <c r="Z167" s="2564"/>
      <c r="AA167" s="2645"/>
      <c r="AB167" s="267" t="s">
        <v>697</v>
      </c>
      <c r="AD167" s="2555" t="str">
        <f t="shared" ref="AD167" si="53">IF(ISERROR(VLOOKUP(C167,$AE$6:$AF$27,2,0))=TRUE,"",VLOOKUP(C167,$AE$6:$AF$27,2,0))</f>
        <v/>
      </c>
      <c r="AE167" s="263"/>
      <c r="AF167" s="263"/>
    </row>
    <row r="168" spans="1:32" s="88" customFormat="1">
      <c r="A168" s="2556"/>
      <c r="B168" s="2577"/>
      <c r="C168" s="2577"/>
      <c r="D168" s="2580"/>
      <c r="E168" s="268" t="s">
        <v>978</v>
      </c>
      <c r="F168" s="269"/>
      <c r="G168" s="2580"/>
      <c r="H168" s="2640"/>
      <c r="I168" s="2643"/>
      <c r="J168" s="2628"/>
      <c r="K168" s="2643"/>
      <c r="L168" s="2628"/>
      <c r="M168" s="2632"/>
      <c r="N168" s="2633"/>
      <c r="O168" s="2568"/>
      <c r="P168" s="2637"/>
      <c r="Q168" s="2562"/>
      <c r="R168" s="2559"/>
      <c r="S168" s="2559"/>
      <c r="T168" s="2559"/>
      <c r="U168" s="2559"/>
      <c r="V168" s="2559"/>
      <c r="W168" s="2559"/>
      <c r="X168" s="2559"/>
      <c r="Y168" s="2559"/>
      <c r="Z168" s="2565"/>
      <c r="AA168" s="2646"/>
      <c r="AB168" s="344" t="s">
        <v>980</v>
      </c>
      <c r="AD168" s="2556"/>
      <c r="AE168" s="263"/>
      <c r="AF168" s="263"/>
    </row>
    <row r="169" spans="1:32" s="88" customFormat="1">
      <c r="A169" s="2557"/>
      <c r="B169" s="2578"/>
      <c r="C169" s="2578"/>
      <c r="D169" s="2581"/>
      <c r="E169" s="340" t="s">
        <v>994</v>
      </c>
      <c r="F169" s="339"/>
      <c r="G169" s="2581"/>
      <c r="H169" s="2641"/>
      <c r="I169" s="2644"/>
      <c r="J169" s="2629"/>
      <c r="K169" s="2644"/>
      <c r="L169" s="2629"/>
      <c r="M169" s="2634"/>
      <c r="N169" s="2635"/>
      <c r="O169" s="2569"/>
      <c r="P169" s="2638"/>
      <c r="Q169" s="2563"/>
      <c r="R169" s="2560"/>
      <c r="S169" s="2560"/>
      <c r="T169" s="2560"/>
      <c r="U169" s="2560"/>
      <c r="V169" s="2560"/>
      <c r="W169" s="2560"/>
      <c r="X169" s="2560"/>
      <c r="Y169" s="2560"/>
      <c r="Z169" s="2566"/>
      <c r="AA169" s="2647"/>
      <c r="AB169" s="270" t="s">
        <v>995</v>
      </c>
      <c r="AD169" s="2557"/>
      <c r="AE169" s="263"/>
      <c r="AF169" s="263"/>
    </row>
    <row r="170" spans="1:32" s="88" customFormat="1">
      <c r="A170" s="2555">
        <v>56</v>
      </c>
      <c r="B170" s="2576"/>
      <c r="C170" s="2576"/>
      <c r="D170" s="2579"/>
      <c r="E170" s="265" t="s">
        <v>696</v>
      </c>
      <c r="F170" s="266"/>
      <c r="G170" s="2579"/>
      <c r="H170" s="2639" t="s">
        <v>702</v>
      </c>
      <c r="I170" s="2642"/>
      <c r="J170" s="2627" t="s">
        <v>315</v>
      </c>
      <c r="K170" s="2642"/>
      <c r="L170" s="2627" t="s">
        <v>341</v>
      </c>
      <c r="M170" s="2630" t="s">
        <v>226</v>
      </c>
      <c r="N170" s="2631"/>
      <c r="O170" s="2567"/>
      <c r="P170" s="2636" t="s">
        <v>337</v>
      </c>
      <c r="Q170" s="2561"/>
      <c r="R170" s="2558"/>
      <c r="S170" s="2558"/>
      <c r="T170" s="2558"/>
      <c r="U170" s="2558"/>
      <c r="V170" s="2558"/>
      <c r="W170" s="2558"/>
      <c r="X170" s="2558"/>
      <c r="Y170" s="2558"/>
      <c r="Z170" s="2564"/>
      <c r="AA170" s="2645"/>
      <c r="AB170" s="267" t="s">
        <v>697</v>
      </c>
      <c r="AD170" s="2555" t="str">
        <f t="shared" ref="AD170" si="54">IF(ISERROR(VLOOKUP(C170,$AE$6:$AF$27,2,0))=TRUE,"",VLOOKUP(C170,$AE$6:$AF$27,2,0))</f>
        <v/>
      </c>
      <c r="AE170" s="263"/>
      <c r="AF170" s="263"/>
    </row>
    <row r="171" spans="1:32" s="88" customFormat="1">
      <c r="A171" s="2556"/>
      <c r="B171" s="2577"/>
      <c r="C171" s="2577"/>
      <c r="D171" s="2580"/>
      <c r="E171" s="268" t="s">
        <v>978</v>
      </c>
      <c r="F171" s="269"/>
      <c r="G171" s="2580"/>
      <c r="H171" s="2640"/>
      <c r="I171" s="2643"/>
      <c r="J171" s="2628"/>
      <c r="K171" s="2643"/>
      <c r="L171" s="2628"/>
      <c r="M171" s="2632"/>
      <c r="N171" s="2633"/>
      <c r="O171" s="2568"/>
      <c r="P171" s="2637"/>
      <c r="Q171" s="2562"/>
      <c r="R171" s="2559"/>
      <c r="S171" s="2559"/>
      <c r="T171" s="2559"/>
      <c r="U171" s="2559"/>
      <c r="V171" s="2559"/>
      <c r="W171" s="2559"/>
      <c r="X171" s="2559"/>
      <c r="Y171" s="2559"/>
      <c r="Z171" s="2565"/>
      <c r="AA171" s="2646"/>
      <c r="AB171" s="344" t="s">
        <v>980</v>
      </c>
      <c r="AD171" s="2556"/>
      <c r="AE171" s="263"/>
      <c r="AF171" s="263"/>
    </row>
    <row r="172" spans="1:32" s="88" customFormat="1">
      <c r="A172" s="2557"/>
      <c r="B172" s="2578"/>
      <c r="C172" s="2578"/>
      <c r="D172" s="2581"/>
      <c r="E172" s="340" t="s">
        <v>994</v>
      </c>
      <c r="F172" s="339"/>
      <c r="G172" s="2581"/>
      <c r="H172" s="2641"/>
      <c r="I172" s="2644"/>
      <c r="J172" s="2629"/>
      <c r="K172" s="2644"/>
      <c r="L172" s="2629"/>
      <c r="M172" s="2634"/>
      <c r="N172" s="2635"/>
      <c r="O172" s="2569"/>
      <c r="P172" s="2638"/>
      <c r="Q172" s="2563"/>
      <c r="R172" s="2560"/>
      <c r="S172" s="2560"/>
      <c r="T172" s="2560"/>
      <c r="U172" s="2560"/>
      <c r="V172" s="2560"/>
      <c r="W172" s="2560"/>
      <c r="X172" s="2560"/>
      <c r="Y172" s="2560"/>
      <c r="Z172" s="2566"/>
      <c r="AA172" s="2647"/>
      <c r="AB172" s="270" t="s">
        <v>995</v>
      </c>
      <c r="AD172" s="2557"/>
      <c r="AE172" s="263"/>
      <c r="AF172" s="263"/>
    </row>
    <row r="173" spans="1:32" s="88" customFormat="1">
      <c r="A173" s="2555">
        <v>57</v>
      </c>
      <c r="B173" s="2576"/>
      <c r="C173" s="2576"/>
      <c r="D173" s="2579"/>
      <c r="E173" s="265" t="s">
        <v>696</v>
      </c>
      <c r="F173" s="266"/>
      <c r="G173" s="2579"/>
      <c r="H173" s="2639" t="s">
        <v>702</v>
      </c>
      <c r="I173" s="2642"/>
      <c r="J173" s="2627" t="s">
        <v>315</v>
      </c>
      <c r="K173" s="2642"/>
      <c r="L173" s="2627" t="s">
        <v>341</v>
      </c>
      <c r="M173" s="2630" t="s">
        <v>226</v>
      </c>
      <c r="N173" s="2631"/>
      <c r="O173" s="2567"/>
      <c r="P173" s="2636" t="s">
        <v>337</v>
      </c>
      <c r="Q173" s="2561"/>
      <c r="R173" s="2558"/>
      <c r="S173" s="2558"/>
      <c r="T173" s="2558"/>
      <c r="U173" s="2558"/>
      <c r="V173" s="2558"/>
      <c r="W173" s="2558"/>
      <c r="X173" s="2558"/>
      <c r="Y173" s="2558"/>
      <c r="Z173" s="2564"/>
      <c r="AA173" s="2645"/>
      <c r="AB173" s="267" t="s">
        <v>697</v>
      </c>
      <c r="AD173" s="2555" t="str">
        <f t="shared" ref="AD173" si="55">IF(ISERROR(VLOOKUP(C173,$AE$6:$AF$27,2,0))=TRUE,"",VLOOKUP(C173,$AE$6:$AF$27,2,0))</f>
        <v/>
      </c>
      <c r="AE173" s="263"/>
      <c r="AF173" s="263"/>
    </row>
    <row r="174" spans="1:32" s="88" customFormat="1">
      <c r="A174" s="2556"/>
      <c r="B174" s="2577"/>
      <c r="C174" s="2577"/>
      <c r="D174" s="2580"/>
      <c r="E174" s="268" t="s">
        <v>978</v>
      </c>
      <c r="F174" s="269"/>
      <c r="G174" s="2580"/>
      <c r="H174" s="2640"/>
      <c r="I174" s="2643"/>
      <c r="J174" s="2628"/>
      <c r="K174" s="2643"/>
      <c r="L174" s="2628"/>
      <c r="M174" s="2632"/>
      <c r="N174" s="2633"/>
      <c r="O174" s="2568"/>
      <c r="P174" s="2637"/>
      <c r="Q174" s="2562"/>
      <c r="R174" s="2559"/>
      <c r="S174" s="2559"/>
      <c r="T174" s="2559"/>
      <c r="U174" s="2559"/>
      <c r="V174" s="2559"/>
      <c r="W174" s="2559"/>
      <c r="X174" s="2559"/>
      <c r="Y174" s="2559"/>
      <c r="Z174" s="2565"/>
      <c r="AA174" s="2646"/>
      <c r="AB174" s="344" t="s">
        <v>980</v>
      </c>
      <c r="AD174" s="2556"/>
      <c r="AE174" s="263"/>
      <c r="AF174" s="263"/>
    </row>
    <row r="175" spans="1:32" s="88" customFormat="1">
      <c r="A175" s="2557"/>
      <c r="B175" s="2578"/>
      <c r="C175" s="2578"/>
      <c r="D175" s="2581"/>
      <c r="E175" s="340" t="s">
        <v>994</v>
      </c>
      <c r="F175" s="339"/>
      <c r="G175" s="2581"/>
      <c r="H175" s="2641"/>
      <c r="I175" s="2644"/>
      <c r="J175" s="2629"/>
      <c r="K175" s="2644"/>
      <c r="L175" s="2629"/>
      <c r="M175" s="2634"/>
      <c r="N175" s="2635"/>
      <c r="O175" s="2569"/>
      <c r="P175" s="2638"/>
      <c r="Q175" s="2563"/>
      <c r="R175" s="2560"/>
      <c r="S175" s="2560"/>
      <c r="T175" s="2560"/>
      <c r="U175" s="2560"/>
      <c r="V175" s="2560"/>
      <c r="W175" s="2560"/>
      <c r="X175" s="2560"/>
      <c r="Y175" s="2560"/>
      <c r="Z175" s="2566"/>
      <c r="AA175" s="2647"/>
      <c r="AB175" s="270" t="s">
        <v>995</v>
      </c>
      <c r="AD175" s="2557"/>
      <c r="AE175" s="263"/>
      <c r="AF175" s="263"/>
    </row>
    <row r="176" spans="1:32" s="88" customFormat="1">
      <c r="A176" s="2555">
        <v>58</v>
      </c>
      <c r="B176" s="2576"/>
      <c r="C176" s="2576"/>
      <c r="D176" s="2579"/>
      <c r="E176" s="265" t="s">
        <v>696</v>
      </c>
      <c r="F176" s="266"/>
      <c r="G176" s="2579"/>
      <c r="H176" s="2639" t="s">
        <v>702</v>
      </c>
      <c r="I176" s="2642"/>
      <c r="J176" s="2627" t="s">
        <v>315</v>
      </c>
      <c r="K176" s="2642"/>
      <c r="L176" s="2627" t="s">
        <v>341</v>
      </c>
      <c r="M176" s="2630" t="s">
        <v>226</v>
      </c>
      <c r="N176" s="2631"/>
      <c r="O176" s="2567"/>
      <c r="P176" s="2636" t="s">
        <v>337</v>
      </c>
      <c r="Q176" s="2561"/>
      <c r="R176" s="2558"/>
      <c r="S176" s="2558"/>
      <c r="T176" s="2558"/>
      <c r="U176" s="2558"/>
      <c r="V176" s="2558"/>
      <c r="W176" s="2558"/>
      <c r="X176" s="2558"/>
      <c r="Y176" s="2558"/>
      <c r="Z176" s="2564"/>
      <c r="AA176" s="2645"/>
      <c r="AB176" s="267" t="s">
        <v>697</v>
      </c>
      <c r="AD176" s="2555" t="str">
        <f t="shared" ref="AD176" si="56">IF(ISERROR(VLOOKUP(C176,$AE$6:$AF$27,2,0))=TRUE,"",VLOOKUP(C176,$AE$6:$AF$27,2,0))</f>
        <v/>
      </c>
      <c r="AE176" s="263"/>
      <c r="AF176" s="263"/>
    </row>
    <row r="177" spans="1:32" s="88" customFormat="1">
      <c r="A177" s="2556"/>
      <c r="B177" s="2577"/>
      <c r="C177" s="2577"/>
      <c r="D177" s="2580"/>
      <c r="E177" s="268" t="s">
        <v>978</v>
      </c>
      <c r="F177" s="269"/>
      <c r="G177" s="2580"/>
      <c r="H177" s="2640"/>
      <c r="I177" s="2643"/>
      <c r="J177" s="2628"/>
      <c r="K177" s="2643"/>
      <c r="L177" s="2628"/>
      <c r="M177" s="2632"/>
      <c r="N177" s="2633"/>
      <c r="O177" s="2568"/>
      <c r="P177" s="2637"/>
      <c r="Q177" s="2562"/>
      <c r="R177" s="2559"/>
      <c r="S177" s="2559"/>
      <c r="T177" s="2559"/>
      <c r="U177" s="2559"/>
      <c r="V177" s="2559"/>
      <c r="W177" s="2559"/>
      <c r="X177" s="2559"/>
      <c r="Y177" s="2559"/>
      <c r="Z177" s="2565"/>
      <c r="AA177" s="2646"/>
      <c r="AB177" s="344" t="s">
        <v>980</v>
      </c>
      <c r="AD177" s="2556"/>
      <c r="AE177" s="263"/>
      <c r="AF177" s="263"/>
    </row>
    <row r="178" spans="1:32" s="88" customFormat="1">
      <c r="A178" s="2557"/>
      <c r="B178" s="2578"/>
      <c r="C178" s="2578"/>
      <c r="D178" s="2581"/>
      <c r="E178" s="340" t="s">
        <v>994</v>
      </c>
      <c r="F178" s="339"/>
      <c r="G178" s="2581"/>
      <c r="H178" s="2641"/>
      <c r="I178" s="2644"/>
      <c r="J178" s="2629"/>
      <c r="K178" s="2644"/>
      <c r="L178" s="2629"/>
      <c r="M178" s="2634"/>
      <c r="N178" s="2635"/>
      <c r="O178" s="2569"/>
      <c r="P178" s="2638"/>
      <c r="Q178" s="2563"/>
      <c r="R178" s="2560"/>
      <c r="S178" s="2560"/>
      <c r="T178" s="2560"/>
      <c r="U178" s="2560"/>
      <c r="V178" s="2560"/>
      <c r="W178" s="2560"/>
      <c r="X178" s="2560"/>
      <c r="Y178" s="2560"/>
      <c r="Z178" s="2566"/>
      <c r="AA178" s="2647"/>
      <c r="AB178" s="270" t="s">
        <v>995</v>
      </c>
      <c r="AD178" s="2557"/>
      <c r="AE178" s="263"/>
      <c r="AF178" s="263"/>
    </row>
    <row r="179" spans="1:32" s="88" customFormat="1">
      <c r="A179" s="2555">
        <v>59</v>
      </c>
      <c r="B179" s="2576"/>
      <c r="C179" s="2576"/>
      <c r="D179" s="2579"/>
      <c r="E179" s="265" t="s">
        <v>696</v>
      </c>
      <c r="F179" s="266"/>
      <c r="G179" s="2579"/>
      <c r="H179" s="2639" t="s">
        <v>702</v>
      </c>
      <c r="I179" s="2642"/>
      <c r="J179" s="2627" t="s">
        <v>315</v>
      </c>
      <c r="K179" s="2642"/>
      <c r="L179" s="2627" t="s">
        <v>341</v>
      </c>
      <c r="M179" s="2630" t="s">
        <v>226</v>
      </c>
      <c r="N179" s="2631"/>
      <c r="O179" s="2567"/>
      <c r="P179" s="2636" t="s">
        <v>337</v>
      </c>
      <c r="Q179" s="2561"/>
      <c r="R179" s="2558"/>
      <c r="S179" s="2558"/>
      <c r="T179" s="2558"/>
      <c r="U179" s="2558"/>
      <c r="V179" s="2558"/>
      <c r="W179" s="2558"/>
      <c r="X179" s="2558"/>
      <c r="Y179" s="2558"/>
      <c r="Z179" s="2564"/>
      <c r="AA179" s="2645"/>
      <c r="AB179" s="267" t="s">
        <v>697</v>
      </c>
      <c r="AD179" s="2555" t="str">
        <f t="shared" ref="AD179" si="57">IF(ISERROR(VLOOKUP(C179,$AE$6:$AF$27,2,0))=TRUE,"",VLOOKUP(C179,$AE$6:$AF$27,2,0))</f>
        <v/>
      </c>
      <c r="AE179" s="263"/>
      <c r="AF179" s="263"/>
    </row>
    <row r="180" spans="1:32" s="88" customFormat="1">
      <c r="A180" s="2556"/>
      <c r="B180" s="2577"/>
      <c r="C180" s="2577"/>
      <c r="D180" s="2580"/>
      <c r="E180" s="268" t="s">
        <v>978</v>
      </c>
      <c r="F180" s="269"/>
      <c r="G180" s="2580"/>
      <c r="H180" s="2640"/>
      <c r="I180" s="2643"/>
      <c r="J180" s="2628"/>
      <c r="K180" s="2643"/>
      <c r="L180" s="2628"/>
      <c r="M180" s="2632"/>
      <c r="N180" s="2633"/>
      <c r="O180" s="2568"/>
      <c r="P180" s="2637"/>
      <c r="Q180" s="2562"/>
      <c r="R180" s="2559"/>
      <c r="S180" s="2559"/>
      <c r="T180" s="2559"/>
      <c r="U180" s="2559"/>
      <c r="V180" s="2559"/>
      <c r="W180" s="2559"/>
      <c r="X180" s="2559"/>
      <c r="Y180" s="2559"/>
      <c r="Z180" s="2565"/>
      <c r="AA180" s="2646"/>
      <c r="AB180" s="344" t="s">
        <v>980</v>
      </c>
      <c r="AD180" s="2556"/>
      <c r="AE180" s="263"/>
      <c r="AF180" s="263"/>
    </row>
    <row r="181" spans="1:32" s="88" customFormat="1">
      <c r="A181" s="2557"/>
      <c r="B181" s="2578"/>
      <c r="C181" s="2578"/>
      <c r="D181" s="2581"/>
      <c r="E181" s="340" t="s">
        <v>994</v>
      </c>
      <c r="F181" s="339"/>
      <c r="G181" s="2581"/>
      <c r="H181" s="2641"/>
      <c r="I181" s="2644"/>
      <c r="J181" s="2629"/>
      <c r="K181" s="2644"/>
      <c r="L181" s="2629"/>
      <c r="M181" s="2634"/>
      <c r="N181" s="2635"/>
      <c r="O181" s="2569"/>
      <c r="P181" s="2638"/>
      <c r="Q181" s="2563"/>
      <c r="R181" s="2560"/>
      <c r="S181" s="2560"/>
      <c r="T181" s="2560"/>
      <c r="U181" s="2560"/>
      <c r="V181" s="2560"/>
      <c r="W181" s="2560"/>
      <c r="X181" s="2560"/>
      <c r="Y181" s="2560"/>
      <c r="Z181" s="2566"/>
      <c r="AA181" s="2647"/>
      <c r="AB181" s="270" t="s">
        <v>995</v>
      </c>
      <c r="AD181" s="2557"/>
      <c r="AE181" s="263"/>
      <c r="AF181" s="263"/>
    </row>
    <row r="182" spans="1:32" s="88" customFormat="1">
      <c r="A182" s="2555">
        <v>60</v>
      </c>
      <c r="B182" s="2576"/>
      <c r="C182" s="2576"/>
      <c r="D182" s="2579"/>
      <c r="E182" s="265" t="s">
        <v>696</v>
      </c>
      <c r="F182" s="266"/>
      <c r="G182" s="2579"/>
      <c r="H182" s="2639" t="s">
        <v>702</v>
      </c>
      <c r="I182" s="2642"/>
      <c r="J182" s="2627" t="s">
        <v>315</v>
      </c>
      <c r="K182" s="2642"/>
      <c r="L182" s="2627" t="s">
        <v>341</v>
      </c>
      <c r="M182" s="2630" t="s">
        <v>226</v>
      </c>
      <c r="N182" s="2631"/>
      <c r="O182" s="2567"/>
      <c r="P182" s="2636" t="s">
        <v>337</v>
      </c>
      <c r="Q182" s="2561"/>
      <c r="R182" s="2558"/>
      <c r="S182" s="2558"/>
      <c r="T182" s="2558"/>
      <c r="U182" s="2558"/>
      <c r="V182" s="2558"/>
      <c r="W182" s="2558"/>
      <c r="X182" s="2558"/>
      <c r="Y182" s="2558"/>
      <c r="Z182" s="2564"/>
      <c r="AA182" s="2645"/>
      <c r="AB182" s="267" t="s">
        <v>697</v>
      </c>
      <c r="AD182" s="2555" t="str">
        <f t="shared" ref="AD182" si="58">IF(ISERROR(VLOOKUP(C182,$AE$6:$AF$27,2,0))=TRUE,"",VLOOKUP(C182,$AE$6:$AF$27,2,0))</f>
        <v/>
      </c>
      <c r="AE182" s="263"/>
      <c r="AF182" s="263"/>
    </row>
    <row r="183" spans="1:32" s="88" customFormat="1">
      <c r="A183" s="2556"/>
      <c r="B183" s="2577"/>
      <c r="C183" s="2577"/>
      <c r="D183" s="2580"/>
      <c r="E183" s="268" t="s">
        <v>978</v>
      </c>
      <c r="F183" s="269"/>
      <c r="G183" s="2580"/>
      <c r="H183" s="2640"/>
      <c r="I183" s="2643"/>
      <c r="J183" s="2628"/>
      <c r="K183" s="2643"/>
      <c r="L183" s="2628"/>
      <c r="M183" s="2632"/>
      <c r="N183" s="2633"/>
      <c r="O183" s="2568"/>
      <c r="P183" s="2637"/>
      <c r="Q183" s="2562"/>
      <c r="R183" s="2559"/>
      <c r="S183" s="2559"/>
      <c r="T183" s="2559"/>
      <c r="U183" s="2559"/>
      <c r="V183" s="2559"/>
      <c r="W183" s="2559"/>
      <c r="X183" s="2559"/>
      <c r="Y183" s="2559"/>
      <c r="Z183" s="2565"/>
      <c r="AA183" s="2646"/>
      <c r="AB183" s="344" t="s">
        <v>980</v>
      </c>
      <c r="AD183" s="2556"/>
      <c r="AE183" s="263"/>
      <c r="AF183" s="263"/>
    </row>
    <row r="184" spans="1:32" s="88" customFormat="1">
      <c r="A184" s="2557"/>
      <c r="B184" s="2578"/>
      <c r="C184" s="2578"/>
      <c r="D184" s="2581"/>
      <c r="E184" s="340" t="s">
        <v>994</v>
      </c>
      <c r="F184" s="339"/>
      <c r="G184" s="2581"/>
      <c r="H184" s="2641"/>
      <c r="I184" s="2644"/>
      <c r="J184" s="2629"/>
      <c r="K184" s="2644"/>
      <c r="L184" s="2629"/>
      <c r="M184" s="2634"/>
      <c r="N184" s="2635"/>
      <c r="O184" s="2569"/>
      <c r="P184" s="2638"/>
      <c r="Q184" s="2563"/>
      <c r="R184" s="2560"/>
      <c r="S184" s="2560"/>
      <c r="T184" s="2560"/>
      <c r="U184" s="2560"/>
      <c r="V184" s="2560"/>
      <c r="W184" s="2560"/>
      <c r="X184" s="2560"/>
      <c r="Y184" s="2560"/>
      <c r="Z184" s="2566"/>
      <c r="AA184" s="2647"/>
      <c r="AB184" s="270" t="s">
        <v>995</v>
      </c>
      <c r="AD184" s="2557"/>
      <c r="AE184" s="263"/>
      <c r="AF184" s="263"/>
    </row>
  </sheetData>
  <sheetProtection sheet="1" objects="1" scenarios="1"/>
  <mergeCells count="1516">
    <mergeCell ref="G5:G7"/>
    <mergeCell ref="H5:H7"/>
    <mergeCell ref="I3:P3"/>
    <mergeCell ref="Q3:Z3"/>
    <mergeCell ref="AA3:AB3"/>
    <mergeCell ref="I4:J4"/>
    <mergeCell ref="K4:L4"/>
    <mergeCell ref="M4:P4"/>
    <mergeCell ref="A1:F1"/>
    <mergeCell ref="G1:H1"/>
    <mergeCell ref="Z1:AA1"/>
    <mergeCell ref="A3:A4"/>
    <mergeCell ref="B3:B4"/>
    <mergeCell ref="C3:C4"/>
    <mergeCell ref="D3:D4"/>
    <mergeCell ref="E3:F3"/>
    <mergeCell ref="G3:G4"/>
    <mergeCell ref="H3:H4"/>
    <mergeCell ref="AD5:AD7"/>
    <mergeCell ref="A8:A10"/>
    <mergeCell ref="B8:B10"/>
    <mergeCell ref="C8:C10"/>
    <mergeCell ref="D8:D10"/>
    <mergeCell ref="G8:G10"/>
    <mergeCell ref="H8:H10"/>
    <mergeCell ref="I8:I10"/>
    <mergeCell ref="J8:J10"/>
    <mergeCell ref="K8:K10"/>
    <mergeCell ref="V5:V7"/>
    <mergeCell ref="W5:W7"/>
    <mergeCell ref="X5:X7"/>
    <mergeCell ref="Y5:Y7"/>
    <mergeCell ref="Z5:Z7"/>
    <mergeCell ref="AA5:AA7"/>
    <mergeCell ref="P5:P7"/>
    <mergeCell ref="Q5:Q7"/>
    <mergeCell ref="R5:R7"/>
    <mergeCell ref="S5:S7"/>
    <mergeCell ref="T5:T7"/>
    <mergeCell ref="U5:U7"/>
    <mergeCell ref="I5:I7"/>
    <mergeCell ref="J5:J7"/>
    <mergeCell ref="K5:K7"/>
    <mergeCell ref="L5:L7"/>
    <mergeCell ref="M5:N7"/>
    <mergeCell ref="O5:O7"/>
    <mergeCell ref="A5:A7"/>
    <mergeCell ref="B5:B7"/>
    <mergeCell ref="C5:C7"/>
    <mergeCell ref="D5:D7"/>
    <mergeCell ref="Y8:Y10"/>
    <mergeCell ref="Z8:Z10"/>
    <mergeCell ref="AA8:AA10"/>
    <mergeCell ref="AD8:AD10"/>
    <mergeCell ref="A11:A13"/>
    <mergeCell ref="B11:B13"/>
    <mergeCell ref="C11:C13"/>
    <mergeCell ref="D11:D13"/>
    <mergeCell ref="G11:G13"/>
    <mergeCell ref="H11:H13"/>
    <mergeCell ref="S8:S10"/>
    <mergeCell ref="T8:T10"/>
    <mergeCell ref="U8:U10"/>
    <mergeCell ref="V8:V10"/>
    <mergeCell ref="W8:W10"/>
    <mergeCell ref="X8:X10"/>
    <mergeCell ref="L8:L10"/>
    <mergeCell ref="M8:N10"/>
    <mergeCell ref="O8:O10"/>
    <mergeCell ref="P8:P10"/>
    <mergeCell ref="Q8:Q10"/>
    <mergeCell ref="R8:R10"/>
    <mergeCell ref="AD11:AD13"/>
    <mergeCell ref="V11:V13"/>
    <mergeCell ref="W11:W13"/>
    <mergeCell ref="X11:X13"/>
    <mergeCell ref="Y11:Y13"/>
    <mergeCell ref="Z11:Z13"/>
    <mergeCell ref="AA11:AA13"/>
    <mergeCell ref="P11:P13"/>
    <mergeCell ref="Q11:Q13"/>
    <mergeCell ref="R11:R13"/>
    <mergeCell ref="S11:S13"/>
    <mergeCell ref="T11:T13"/>
    <mergeCell ref="U11:U13"/>
    <mergeCell ref="I11:I13"/>
    <mergeCell ref="J11:J13"/>
    <mergeCell ref="K11:K13"/>
    <mergeCell ref="L11:L13"/>
    <mergeCell ref="M11:N13"/>
    <mergeCell ref="O11:O13"/>
    <mergeCell ref="AD14:AD16"/>
    <mergeCell ref="A17:A19"/>
    <mergeCell ref="B17:B19"/>
    <mergeCell ref="C17:C19"/>
    <mergeCell ref="D17:D19"/>
    <mergeCell ref="G17:G19"/>
    <mergeCell ref="H17:H19"/>
    <mergeCell ref="S14:S16"/>
    <mergeCell ref="T14:T16"/>
    <mergeCell ref="U14:U16"/>
    <mergeCell ref="V14:V16"/>
    <mergeCell ref="W14:W16"/>
    <mergeCell ref="X14:X16"/>
    <mergeCell ref="L14:L16"/>
    <mergeCell ref="M14:N16"/>
    <mergeCell ref="O14:O16"/>
    <mergeCell ref="P14:P16"/>
    <mergeCell ref="Q14:Q16"/>
    <mergeCell ref="R14:R16"/>
    <mergeCell ref="AD17:AD19"/>
    <mergeCell ref="A14:A16"/>
    <mergeCell ref="B14:B16"/>
    <mergeCell ref="C14:C16"/>
    <mergeCell ref="D14:D16"/>
    <mergeCell ref="G14:G16"/>
    <mergeCell ref="H14:H16"/>
    <mergeCell ref="I14:I16"/>
    <mergeCell ref="J14:J16"/>
    <mergeCell ref="K14:K16"/>
    <mergeCell ref="Y14:Y16"/>
    <mergeCell ref="Z14:Z16"/>
    <mergeCell ref="AA14:AA16"/>
    <mergeCell ref="V17:V19"/>
    <mergeCell ref="W17:W19"/>
    <mergeCell ref="X17:X19"/>
    <mergeCell ref="Y17:Y19"/>
    <mergeCell ref="Z17:Z19"/>
    <mergeCell ref="AA17:AA19"/>
    <mergeCell ref="P17:P19"/>
    <mergeCell ref="Q17:Q19"/>
    <mergeCell ref="R17:R19"/>
    <mergeCell ref="S17:S19"/>
    <mergeCell ref="T17:T19"/>
    <mergeCell ref="U17:U19"/>
    <mergeCell ref="I17:I19"/>
    <mergeCell ref="J17:J19"/>
    <mergeCell ref="K17:K19"/>
    <mergeCell ref="L17:L19"/>
    <mergeCell ref="M17:N19"/>
    <mergeCell ref="O17:O19"/>
    <mergeCell ref="AD20:AD22"/>
    <mergeCell ref="A23:A25"/>
    <mergeCell ref="B23:B25"/>
    <mergeCell ref="C23:C25"/>
    <mergeCell ref="D23:D25"/>
    <mergeCell ref="G23:G25"/>
    <mergeCell ref="H23:H25"/>
    <mergeCell ref="S20:S22"/>
    <mergeCell ref="T20:T22"/>
    <mergeCell ref="U20:U22"/>
    <mergeCell ref="V20:V22"/>
    <mergeCell ref="W20:W22"/>
    <mergeCell ref="X20:X22"/>
    <mergeCell ref="L20:L22"/>
    <mergeCell ref="M20:N22"/>
    <mergeCell ref="O20:O22"/>
    <mergeCell ref="P20:P22"/>
    <mergeCell ref="Q20:Q22"/>
    <mergeCell ref="R20:R22"/>
    <mergeCell ref="AD23:AD25"/>
    <mergeCell ref="A20:A22"/>
    <mergeCell ref="B20:B22"/>
    <mergeCell ref="C20:C22"/>
    <mergeCell ref="D20:D22"/>
    <mergeCell ref="G20:G22"/>
    <mergeCell ref="H20:H22"/>
    <mergeCell ref="I20:I22"/>
    <mergeCell ref="J20:J22"/>
    <mergeCell ref="K20:K22"/>
    <mergeCell ref="Y20:Y22"/>
    <mergeCell ref="Z20:Z22"/>
    <mergeCell ref="AA20:AA22"/>
    <mergeCell ref="V23:V25"/>
    <mergeCell ref="W23:W25"/>
    <mergeCell ref="X23:X25"/>
    <mergeCell ref="Y23:Y25"/>
    <mergeCell ref="Z23:Z25"/>
    <mergeCell ref="AA23:AA25"/>
    <mergeCell ref="P23:P25"/>
    <mergeCell ref="Q23:Q25"/>
    <mergeCell ref="R23:R25"/>
    <mergeCell ref="S23:S25"/>
    <mergeCell ref="T23:T25"/>
    <mergeCell ref="U23:U25"/>
    <mergeCell ref="I23:I25"/>
    <mergeCell ref="J23:J25"/>
    <mergeCell ref="K23:K25"/>
    <mergeCell ref="L23:L25"/>
    <mergeCell ref="M23:N25"/>
    <mergeCell ref="O23:O25"/>
    <mergeCell ref="AD26:AD28"/>
    <mergeCell ref="A29:A31"/>
    <mergeCell ref="B29:B31"/>
    <mergeCell ref="C29:C31"/>
    <mergeCell ref="D29:D31"/>
    <mergeCell ref="G29:G31"/>
    <mergeCell ref="H29:H31"/>
    <mergeCell ref="S26:S28"/>
    <mergeCell ref="T26:T28"/>
    <mergeCell ref="U26:U28"/>
    <mergeCell ref="V26:V28"/>
    <mergeCell ref="W26:W28"/>
    <mergeCell ref="X26:X28"/>
    <mergeCell ref="L26:L28"/>
    <mergeCell ref="M26:N28"/>
    <mergeCell ref="O26:O28"/>
    <mergeCell ref="P26:P28"/>
    <mergeCell ref="Q26:Q28"/>
    <mergeCell ref="R26:R28"/>
    <mergeCell ref="AD29:AD31"/>
    <mergeCell ref="A26:A28"/>
    <mergeCell ref="B26:B28"/>
    <mergeCell ref="C26:C28"/>
    <mergeCell ref="D26:D28"/>
    <mergeCell ref="G26:G28"/>
    <mergeCell ref="H26:H28"/>
    <mergeCell ref="I26:I28"/>
    <mergeCell ref="J26:J28"/>
    <mergeCell ref="K26:K28"/>
    <mergeCell ref="Y26:Y28"/>
    <mergeCell ref="Z26:Z28"/>
    <mergeCell ref="AA26:AA28"/>
    <mergeCell ref="V29:V31"/>
    <mergeCell ref="W29:W31"/>
    <mergeCell ref="X29:X31"/>
    <mergeCell ref="Y29:Y31"/>
    <mergeCell ref="Z29:Z31"/>
    <mergeCell ref="AA29:AA31"/>
    <mergeCell ref="P29:P31"/>
    <mergeCell ref="Q29:Q31"/>
    <mergeCell ref="R29:R31"/>
    <mergeCell ref="S29:S31"/>
    <mergeCell ref="T29:T31"/>
    <mergeCell ref="U29:U31"/>
    <mergeCell ref="I29:I31"/>
    <mergeCell ref="J29:J31"/>
    <mergeCell ref="K29:K31"/>
    <mergeCell ref="L29:L31"/>
    <mergeCell ref="M29:N31"/>
    <mergeCell ref="O29:O31"/>
    <mergeCell ref="AD32:AD34"/>
    <mergeCell ref="A35:A37"/>
    <mergeCell ref="B35:B37"/>
    <mergeCell ref="C35:C37"/>
    <mergeCell ref="D35:D37"/>
    <mergeCell ref="G35:G37"/>
    <mergeCell ref="H35:H37"/>
    <mergeCell ref="S32:S34"/>
    <mergeCell ref="T32:T34"/>
    <mergeCell ref="U32:U34"/>
    <mergeCell ref="V32:V34"/>
    <mergeCell ref="W32:W34"/>
    <mergeCell ref="X32:X34"/>
    <mergeCell ref="L32:L34"/>
    <mergeCell ref="M32:N34"/>
    <mergeCell ref="O32:O34"/>
    <mergeCell ref="P32:P34"/>
    <mergeCell ref="Q32:Q34"/>
    <mergeCell ref="R32:R34"/>
    <mergeCell ref="AD35:AD37"/>
    <mergeCell ref="A32:A34"/>
    <mergeCell ref="B32:B34"/>
    <mergeCell ref="C32:C34"/>
    <mergeCell ref="D32:D34"/>
    <mergeCell ref="G32:G34"/>
    <mergeCell ref="H32:H34"/>
    <mergeCell ref="I32:I34"/>
    <mergeCell ref="J32:J34"/>
    <mergeCell ref="K32:K34"/>
    <mergeCell ref="Y32:Y34"/>
    <mergeCell ref="Z32:Z34"/>
    <mergeCell ref="AA32:AA34"/>
    <mergeCell ref="V35:V37"/>
    <mergeCell ref="W35:W37"/>
    <mergeCell ref="X35:X37"/>
    <mergeCell ref="Y35:Y37"/>
    <mergeCell ref="Z35:Z37"/>
    <mergeCell ref="AA35:AA37"/>
    <mergeCell ref="P35:P37"/>
    <mergeCell ref="Q35:Q37"/>
    <mergeCell ref="R35:R37"/>
    <mergeCell ref="S35:S37"/>
    <mergeCell ref="T35:T37"/>
    <mergeCell ref="U35:U37"/>
    <mergeCell ref="I35:I37"/>
    <mergeCell ref="J35:J37"/>
    <mergeCell ref="K35:K37"/>
    <mergeCell ref="L35:L37"/>
    <mergeCell ref="M35:N37"/>
    <mergeCell ref="O35:O37"/>
    <mergeCell ref="AD38:AD40"/>
    <mergeCell ref="A41:A43"/>
    <mergeCell ref="B41:B43"/>
    <mergeCell ref="C41:C43"/>
    <mergeCell ref="D41:D43"/>
    <mergeCell ref="G41:G43"/>
    <mergeCell ref="H41:H43"/>
    <mergeCell ref="S38:S40"/>
    <mergeCell ref="T38:T40"/>
    <mergeCell ref="U38:U40"/>
    <mergeCell ref="V38:V40"/>
    <mergeCell ref="W38:W40"/>
    <mergeCell ref="X38:X40"/>
    <mergeCell ref="L38:L40"/>
    <mergeCell ref="M38:N40"/>
    <mergeCell ref="O38:O40"/>
    <mergeCell ref="P38:P40"/>
    <mergeCell ref="Q38:Q40"/>
    <mergeCell ref="R38:R40"/>
    <mergeCell ref="AD41:AD43"/>
    <mergeCell ref="A38:A40"/>
    <mergeCell ref="B38:B40"/>
    <mergeCell ref="C38:C40"/>
    <mergeCell ref="D38:D40"/>
    <mergeCell ref="G38:G40"/>
    <mergeCell ref="H38:H40"/>
    <mergeCell ref="I38:I40"/>
    <mergeCell ref="J38:J40"/>
    <mergeCell ref="K38:K40"/>
    <mergeCell ref="Y38:Y40"/>
    <mergeCell ref="Z38:Z40"/>
    <mergeCell ref="AA38:AA40"/>
    <mergeCell ref="V41:V43"/>
    <mergeCell ref="W41:W43"/>
    <mergeCell ref="X41:X43"/>
    <mergeCell ref="Y41:Y43"/>
    <mergeCell ref="Z41:Z43"/>
    <mergeCell ref="AA41:AA43"/>
    <mergeCell ref="P41:P43"/>
    <mergeCell ref="Q41:Q43"/>
    <mergeCell ref="R41:R43"/>
    <mergeCell ref="S41:S43"/>
    <mergeCell ref="T41:T43"/>
    <mergeCell ref="U41:U43"/>
    <mergeCell ref="I41:I43"/>
    <mergeCell ref="J41:J43"/>
    <mergeCell ref="K41:K43"/>
    <mergeCell ref="L41:L43"/>
    <mergeCell ref="M41:N43"/>
    <mergeCell ref="O41:O43"/>
    <mergeCell ref="AD44:AD46"/>
    <mergeCell ref="A47:A49"/>
    <mergeCell ref="B47:B49"/>
    <mergeCell ref="C47:C49"/>
    <mergeCell ref="D47:D49"/>
    <mergeCell ref="G47:G49"/>
    <mergeCell ref="H47:H49"/>
    <mergeCell ref="S44:S46"/>
    <mergeCell ref="T44:T46"/>
    <mergeCell ref="U44:U46"/>
    <mergeCell ref="V44:V46"/>
    <mergeCell ref="W44:W46"/>
    <mergeCell ref="X44:X46"/>
    <mergeCell ref="L44:L46"/>
    <mergeCell ref="M44:N46"/>
    <mergeCell ref="O44:O46"/>
    <mergeCell ref="P44:P46"/>
    <mergeCell ref="Q44:Q46"/>
    <mergeCell ref="R44:R46"/>
    <mergeCell ref="AD47:AD49"/>
    <mergeCell ref="A44:A46"/>
    <mergeCell ref="B44:B46"/>
    <mergeCell ref="C44:C46"/>
    <mergeCell ref="D44:D46"/>
    <mergeCell ref="G44:G46"/>
    <mergeCell ref="H44:H46"/>
    <mergeCell ref="I44:I46"/>
    <mergeCell ref="J44:J46"/>
    <mergeCell ref="K44:K46"/>
    <mergeCell ref="Y44:Y46"/>
    <mergeCell ref="Z44:Z46"/>
    <mergeCell ref="AA44:AA46"/>
    <mergeCell ref="V47:V49"/>
    <mergeCell ref="W47:W49"/>
    <mergeCell ref="X47:X49"/>
    <mergeCell ref="Y47:Y49"/>
    <mergeCell ref="Z47:Z49"/>
    <mergeCell ref="AA47:AA49"/>
    <mergeCell ref="P47:P49"/>
    <mergeCell ref="Q47:Q49"/>
    <mergeCell ref="R47:R49"/>
    <mergeCell ref="S47:S49"/>
    <mergeCell ref="T47:T49"/>
    <mergeCell ref="U47:U49"/>
    <mergeCell ref="I47:I49"/>
    <mergeCell ref="J47:J49"/>
    <mergeCell ref="K47:K49"/>
    <mergeCell ref="L47:L49"/>
    <mergeCell ref="M47:N49"/>
    <mergeCell ref="O47:O49"/>
    <mergeCell ref="AD50:AD52"/>
    <mergeCell ref="A53:A55"/>
    <mergeCell ref="B53:B55"/>
    <mergeCell ref="C53:C55"/>
    <mergeCell ref="D53:D55"/>
    <mergeCell ref="G53:G55"/>
    <mergeCell ref="H53:H55"/>
    <mergeCell ref="S50:S52"/>
    <mergeCell ref="T50:T52"/>
    <mergeCell ref="U50:U52"/>
    <mergeCell ref="V50:V52"/>
    <mergeCell ref="W50:W52"/>
    <mergeCell ref="X50:X52"/>
    <mergeCell ref="L50:L52"/>
    <mergeCell ref="M50:N52"/>
    <mergeCell ref="O50:O52"/>
    <mergeCell ref="P50:P52"/>
    <mergeCell ref="Q50:Q52"/>
    <mergeCell ref="R50:R52"/>
    <mergeCell ref="AD53:AD55"/>
    <mergeCell ref="A50:A52"/>
    <mergeCell ref="B50:B52"/>
    <mergeCell ref="C50:C52"/>
    <mergeCell ref="D50:D52"/>
    <mergeCell ref="G50:G52"/>
    <mergeCell ref="H50:H52"/>
    <mergeCell ref="I50:I52"/>
    <mergeCell ref="J50:J52"/>
    <mergeCell ref="K50:K52"/>
    <mergeCell ref="Y50:Y52"/>
    <mergeCell ref="Z50:Z52"/>
    <mergeCell ref="AA50:AA52"/>
    <mergeCell ref="V53:V55"/>
    <mergeCell ref="W53:W55"/>
    <mergeCell ref="X53:X55"/>
    <mergeCell ref="Y53:Y55"/>
    <mergeCell ref="Z53:Z55"/>
    <mergeCell ref="AA53:AA55"/>
    <mergeCell ref="P53:P55"/>
    <mergeCell ref="Q53:Q55"/>
    <mergeCell ref="R53:R55"/>
    <mergeCell ref="S53:S55"/>
    <mergeCell ref="T53:T55"/>
    <mergeCell ref="U53:U55"/>
    <mergeCell ref="I53:I55"/>
    <mergeCell ref="J53:J55"/>
    <mergeCell ref="K53:K55"/>
    <mergeCell ref="L53:L55"/>
    <mergeCell ref="M53:N55"/>
    <mergeCell ref="O53:O55"/>
    <mergeCell ref="AD56:AD58"/>
    <mergeCell ref="A59:A61"/>
    <mergeCell ref="B59:B61"/>
    <mergeCell ref="C59:C61"/>
    <mergeCell ref="D59:D61"/>
    <mergeCell ref="G59:G61"/>
    <mergeCell ref="H59:H61"/>
    <mergeCell ref="S56:S58"/>
    <mergeCell ref="T56:T58"/>
    <mergeCell ref="U56:U58"/>
    <mergeCell ref="V56:V58"/>
    <mergeCell ref="W56:W58"/>
    <mergeCell ref="X56:X58"/>
    <mergeCell ref="L56:L58"/>
    <mergeCell ref="M56:N58"/>
    <mergeCell ref="O56:O58"/>
    <mergeCell ref="P56:P58"/>
    <mergeCell ref="Q56:Q58"/>
    <mergeCell ref="R56:R58"/>
    <mergeCell ref="AD59:AD61"/>
    <mergeCell ref="A56:A58"/>
    <mergeCell ref="B56:B58"/>
    <mergeCell ref="C56:C58"/>
    <mergeCell ref="D56:D58"/>
    <mergeCell ref="G56:G58"/>
    <mergeCell ref="H56:H58"/>
    <mergeCell ref="I56:I58"/>
    <mergeCell ref="J56:J58"/>
    <mergeCell ref="K56:K58"/>
    <mergeCell ref="Y56:Y58"/>
    <mergeCell ref="Z56:Z58"/>
    <mergeCell ref="AA56:AA58"/>
    <mergeCell ref="V59:V61"/>
    <mergeCell ref="W59:W61"/>
    <mergeCell ref="X59:X61"/>
    <mergeCell ref="Y59:Y61"/>
    <mergeCell ref="Z59:Z61"/>
    <mergeCell ref="AA59:AA61"/>
    <mergeCell ref="P59:P61"/>
    <mergeCell ref="Q59:Q61"/>
    <mergeCell ref="R59:R61"/>
    <mergeCell ref="S59:S61"/>
    <mergeCell ref="T59:T61"/>
    <mergeCell ref="U59:U61"/>
    <mergeCell ref="I59:I61"/>
    <mergeCell ref="J59:J61"/>
    <mergeCell ref="K59:K61"/>
    <mergeCell ref="L59:L61"/>
    <mergeCell ref="M59:N61"/>
    <mergeCell ref="O59:O61"/>
    <mergeCell ref="AD62:AD64"/>
    <mergeCell ref="A65:A67"/>
    <mergeCell ref="B65:B67"/>
    <mergeCell ref="C65:C67"/>
    <mergeCell ref="D65:D67"/>
    <mergeCell ref="G65:G67"/>
    <mergeCell ref="H65:H67"/>
    <mergeCell ref="S62:S64"/>
    <mergeCell ref="T62:T64"/>
    <mergeCell ref="U62:U64"/>
    <mergeCell ref="V62:V64"/>
    <mergeCell ref="W62:W64"/>
    <mergeCell ref="X62:X64"/>
    <mergeCell ref="L62:L64"/>
    <mergeCell ref="M62:N64"/>
    <mergeCell ref="O62:O64"/>
    <mergeCell ref="P62:P64"/>
    <mergeCell ref="Q62:Q64"/>
    <mergeCell ref="R62:R64"/>
    <mergeCell ref="AD65:AD67"/>
    <mergeCell ref="A62:A64"/>
    <mergeCell ref="B62:B64"/>
    <mergeCell ref="C62:C64"/>
    <mergeCell ref="D62:D64"/>
    <mergeCell ref="G62:G64"/>
    <mergeCell ref="H62:H64"/>
    <mergeCell ref="I62:I64"/>
    <mergeCell ref="J62:J64"/>
    <mergeCell ref="K62:K64"/>
    <mergeCell ref="Y62:Y64"/>
    <mergeCell ref="Z62:Z64"/>
    <mergeCell ref="AA62:AA64"/>
    <mergeCell ref="V65:V67"/>
    <mergeCell ref="W65:W67"/>
    <mergeCell ref="X65:X67"/>
    <mergeCell ref="Y65:Y67"/>
    <mergeCell ref="Z65:Z67"/>
    <mergeCell ref="AA65:AA67"/>
    <mergeCell ref="P65:P67"/>
    <mergeCell ref="Q65:Q67"/>
    <mergeCell ref="R65:R67"/>
    <mergeCell ref="S65:S67"/>
    <mergeCell ref="T65:T67"/>
    <mergeCell ref="U65:U67"/>
    <mergeCell ref="I65:I67"/>
    <mergeCell ref="J65:J67"/>
    <mergeCell ref="K65:K67"/>
    <mergeCell ref="L65:L67"/>
    <mergeCell ref="M65:N67"/>
    <mergeCell ref="O65:O67"/>
    <mergeCell ref="AD68:AD70"/>
    <mergeCell ref="A71:A73"/>
    <mergeCell ref="B71:B73"/>
    <mergeCell ref="C71:C73"/>
    <mergeCell ref="D71:D73"/>
    <mergeCell ref="G71:G73"/>
    <mergeCell ref="H71:H73"/>
    <mergeCell ref="S68:S70"/>
    <mergeCell ref="T68:T70"/>
    <mergeCell ref="U68:U70"/>
    <mergeCell ref="V68:V70"/>
    <mergeCell ref="W68:W70"/>
    <mergeCell ref="X68:X70"/>
    <mergeCell ref="L68:L70"/>
    <mergeCell ref="M68:N70"/>
    <mergeCell ref="O68:O70"/>
    <mergeCell ref="P68:P70"/>
    <mergeCell ref="Q68:Q70"/>
    <mergeCell ref="R68:R70"/>
    <mergeCell ref="AD71:AD73"/>
    <mergeCell ref="A68:A70"/>
    <mergeCell ref="B68:B70"/>
    <mergeCell ref="C68:C70"/>
    <mergeCell ref="D68:D70"/>
    <mergeCell ref="G68:G70"/>
    <mergeCell ref="H68:H70"/>
    <mergeCell ref="I68:I70"/>
    <mergeCell ref="J68:J70"/>
    <mergeCell ref="K68:K70"/>
    <mergeCell ref="Y68:Y70"/>
    <mergeCell ref="Z68:Z70"/>
    <mergeCell ref="AA68:AA70"/>
    <mergeCell ref="V71:V73"/>
    <mergeCell ref="W71:W73"/>
    <mergeCell ref="X71:X73"/>
    <mergeCell ref="Y71:Y73"/>
    <mergeCell ref="Z71:Z73"/>
    <mergeCell ref="AA71:AA73"/>
    <mergeCell ref="P71:P73"/>
    <mergeCell ref="Q71:Q73"/>
    <mergeCell ref="R71:R73"/>
    <mergeCell ref="S71:S73"/>
    <mergeCell ref="T71:T73"/>
    <mergeCell ref="U71:U73"/>
    <mergeCell ref="I71:I73"/>
    <mergeCell ref="J71:J73"/>
    <mergeCell ref="K71:K73"/>
    <mergeCell ref="L71:L73"/>
    <mergeCell ref="M71:N73"/>
    <mergeCell ref="O71:O73"/>
    <mergeCell ref="AD74:AD76"/>
    <mergeCell ref="A77:A79"/>
    <mergeCell ref="B77:B79"/>
    <mergeCell ref="C77:C79"/>
    <mergeCell ref="D77:D79"/>
    <mergeCell ref="G77:G79"/>
    <mergeCell ref="H77:H79"/>
    <mergeCell ref="S74:S76"/>
    <mergeCell ref="T74:T76"/>
    <mergeCell ref="U74:U76"/>
    <mergeCell ref="V74:V76"/>
    <mergeCell ref="W74:W76"/>
    <mergeCell ref="X74:X76"/>
    <mergeCell ref="L74:L76"/>
    <mergeCell ref="M74:N76"/>
    <mergeCell ref="O74:O76"/>
    <mergeCell ref="P74:P76"/>
    <mergeCell ref="Q74:Q76"/>
    <mergeCell ref="R74:R76"/>
    <mergeCell ref="AD77:AD79"/>
    <mergeCell ref="A74:A76"/>
    <mergeCell ref="B74:B76"/>
    <mergeCell ref="C74:C76"/>
    <mergeCell ref="D74:D76"/>
    <mergeCell ref="G74:G76"/>
    <mergeCell ref="H74:H76"/>
    <mergeCell ref="I74:I76"/>
    <mergeCell ref="J74:J76"/>
    <mergeCell ref="K74:K76"/>
    <mergeCell ref="Y74:Y76"/>
    <mergeCell ref="Z74:Z76"/>
    <mergeCell ref="AA74:AA76"/>
    <mergeCell ref="V77:V79"/>
    <mergeCell ref="W77:W79"/>
    <mergeCell ref="X77:X79"/>
    <mergeCell ref="Y77:Y79"/>
    <mergeCell ref="Z77:Z79"/>
    <mergeCell ref="AA77:AA79"/>
    <mergeCell ref="P77:P79"/>
    <mergeCell ref="Q77:Q79"/>
    <mergeCell ref="R77:R79"/>
    <mergeCell ref="S77:S79"/>
    <mergeCell ref="T77:T79"/>
    <mergeCell ref="U77:U79"/>
    <mergeCell ref="I77:I79"/>
    <mergeCell ref="J77:J79"/>
    <mergeCell ref="K77:K79"/>
    <mergeCell ref="L77:L79"/>
    <mergeCell ref="M77:N79"/>
    <mergeCell ref="O77:O79"/>
    <mergeCell ref="AD80:AD82"/>
    <mergeCell ref="A83:A85"/>
    <mergeCell ref="B83:B85"/>
    <mergeCell ref="C83:C85"/>
    <mergeCell ref="D83:D85"/>
    <mergeCell ref="G83:G85"/>
    <mergeCell ref="H83:H85"/>
    <mergeCell ref="S80:S82"/>
    <mergeCell ref="T80:T82"/>
    <mergeCell ref="U80:U82"/>
    <mergeCell ref="V80:V82"/>
    <mergeCell ref="W80:W82"/>
    <mergeCell ref="X80:X82"/>
    <mergeCell ref="L80:L82"/>
    <mergeCell ref="M80:N82"/>
    <mergeCell ref="O80:O82"/>
    <mergeCell ref="P80:P82"/>
    <mergeCell ref="Q80:Q82"/>
    <mergeCell ref="R80:R82"/>
    <mergeCell ref="AD83:AD85"/>
    <mergeCell ref="A80:A82"/>
    <mergeCell ref="B80:B82"/>
    <mergeCell ref="C80:C82"/>
    <mergeCell ref="D80:D82"/>
    <mergeCell ref="G80:G82"/>
    <mergeCell ref="H80:H82"/>
    <mergeCell ref="I80:I82"/>
    <mergeCell ref="J80:J82"/>
    <mergeCell ref="K80:K82"/>
    <mergeCell ref="Y80:Y82"/>
    <mergeCell ref="Z80:Z82"/>
    <mergeCell ref="AA80:AA82"/>
    <mergeCell ref="V83:V85"/>
    <mergeCell ref="W83:W85"/>
    <mergeCell ref="X83:X85"/>
    <mergeCell ref="Y83:Y85"/>
    <mergeCell ref="Z83:Z85"/>
    <mergeCell ref="AA83:AA85"/>
    <mergeCell ref="P83:P85"/>
    <mergeCell ref="Q83:Q85"/>
    <mergeCell ref="R83:R85"/>
    <mergeCell ref="S83:S85"/>
    <mergeCell ref="T83:T85"/>
    <mergeCell ref="U83:U85"/>
    <mergeCell ref="I83:I85"/>
    <mergeCell ref="J83:J85"/>
    <mergeCell ref="K83:K85"/>
    <mergeCell ref="L83:L85"/>
    <mergeCell ref="M83:N85"/>
    <mergeCell ref="O83:O85"/>
    <mergeCell ref="AD86:AD88"/>
    <mergeCell ref="A89:A91"/>
    <mergeCell ref="B89:B91"/>
    <mergeCell ref="C89:C91"/>
    <mergeCell ref="D89:D91"/>
    <mergeCell ref="G89:G91"/>
    <mergeCell ref="H89:H91"/>
    <mergeCell ref="S86:S88"/>
    <mergeCell ref="T86:T88"/>
    <mergeCell ref="U86:U88"/>
    <mergeCell ref="V86:V88"/>
    <mergeCell ref="W86:W88"/>
    <mergeCell ref="X86:X88"/>
    <mergeCell ref="L86:L88"/>
    <mergeCell ref="M86:N88"/>
    <mergeCell ref="O86:O88"/>
    <mergeCell ref="P86:P88"/>
    <mergeCell ref="Q86:Q88"/>
    <mergeCell ref="R86:R88"/>
    <mergeCell ref="AD89:AD91"/>
    <mergeCell ref="A86:A88"/>
    <mergeCell ref="B86:B88"/>
    <mergeCell ref="C86:C88"/>
    <mergeCell ref="D86:D88"/>
    <mergeCell ref="G86:G88"/>
    <mergeCell ref="H86:H88"/>
    <mergeCell ref="I86:I88"/>
    <mergeCell ref="J86:J88"/>
    <mergeCell ref="K86:K88"/>
    <mergeCell ref="Y86:Y88"/>
    <mergeCell ref="Z86:Z88"/>
    <mergeCell ref="AA86:AA88"/>
    <mergeCell ref="V89:V91"/>
    <mergeCell ref="W89:W91"/>
    <mergeCell ref="X89:X91"/>
    <mergeCell ref="Y89:Y91"/>
    <mergeCell ref="Z89:Z91"/>
    <mergeCell ref="AA89:AA91"/>
    <mergeCell ref="P89:P91"/>
    <mergeCell ref="Q89:Q91"/>
    <mergeCell ref="R89:R91"/>
    <mergeCell ref="S89:S91"/>
    <mergeCell ref="T89:T91"/>
    <mergeCell ref="U89:U91"/>
    <mergeCell ref="I89:I91"/>
    <mergeCell ref="J89:J91"/>
    <mergeCell ref="K89:K91"/>
    <mergeCell ref="L89:L91"/>
    <mergeCell ref="M89:N91"/>
    <mergeCell ref="O89:O91"/>
    <mergeCell ref="AD92:AD94"/>
    <mergeCell ref="A95:A97"/>
    <mergeCell ref="B95:B97"/>
    <mergeCell ref="C95:C97"/>
    <mergeCell ref="D95:D97"/>
    <mergeCell ref="G95:G97"/>
    <mergeCell ref="H95:H97"/>
    <mergeCell ref="S92:S94"/>
    <mergeCell ref="T92:T94"/>
    <mergeCell ref="U92:U94"/>
    <mergeCell ref="V92:V94"/>
    <mergeCell ref="W92:W94"/>
    <mergeCell ref="X92:X94"/>
    <mergeCell ref="L92:L94"/>
    <mergeCell ref="M92:N94"/>
    <mergeCell ref="O92:O94"/>
    <mergeCell ref="P92:P94"/>
    <mergeCell ref="Q92:Q94"/>
    <mergeCell ref="R92:R94"/>
    <mergeCell ref="AD95:AD97"/>
    <mergeCell ref="A92:A94"/>
    <mergeCell ref="B92:B94"/>
    <mergeCell ref="C92:C94"/>
    <mergeCell ref="D92:D94"/>
    <mergeCell ref="G92:G94"/>
    <mergeCell ref="H92:H94"/>
    <mergeCell ref="I92:I94"/>
    <mergeCell ref="J92:J94"/>
    <mergeCell ref="K92:K94"/>
    <mergeCell ref="Y92:Y94"/>
    <mergeCell ref="Z92:Z94"/>
    <mergeCell ref="AA92:AA94"/>
    <mergeCell ref="V95:V97"/>
    <mergeCell ref="W95:W97"/>
    <mergeCell ref="X95:X97"/>
    <mergeCell ref="Y95:Y97"/>
    <mergeCell ref="Z95:Z97"/>
    <mergeCell ref="AA95:AA97"/>
    <mergeCell ref="P95:P97"/>
    <mergeCell ref="Q95:Q97"/>
    <mergeCell ref="R95:R97"/>
    <mergeCell ref="S95:S97"/>
    <mergeCell ref="T95:T97"/>
    <mergeCell ref="U95:U97"/>
    <mergeCell ref="I95:I97"/>
    <mergeCell ref="J95:J97"/>
    <mergeCell ref="K95:K97"/>
    <mergeCell ref="L95:L97"/>
    <mergeCell ref="M95:N97"/>
    <mergeCell ref="O95:O97"/>
    <mergeCell ref="AD98:AD100"/>
    <mergeCell ref="A101:A103"/>
    <mergeCell ref="B101:B103"/>
    <mergeCell ref="C101:C103"/>
    <mergeCell ref="D101:D103"/>
    <mergeCell ref="G101:G103"/>
    <mergeCell ref="H101:H103"/>
    <mergeCell ref="S98:S100"/>
    <mergeCell ref="T98:T100"/>
    <mergeCell ref="U98:U100"/>
    <mergeCell ref="V98:V100"/>
    <mergeCell ref="W98:W100"/>
    <mergeCell ref="X98:X100"/>
    <mergeCell ref="L98:L100"/>
    <mergeCell ref="M98:N100"/>
    <mergeCell ref="O98:O100"/>
    <mergeCell ref="P98:P100"/>
    <mergeCell ref="Q98:Q100"/>
    <mergeCell ref="R98:R100"/>
    <mergeCell ref="AD101:AD103"/>
    <mergeCell ref="A98:A100"/>
    <mergeCell ref="B98:B100"/>
    <mergeCell ref="C98:C100"/>
    <mergeCell ref="D98:D100"/>
    <mergeCell ref="G98:G100"/>
    <mergeCell ref="H98:H100"/>
    <mergeCell ref="I98:I100"/>
    <mergeCell ref="J98:J100"/>
    <mergeCell ref="K98:K100"/>
    <mergeCell ref="Y98:Y100"/>
    <mergeCell ref="Z98:Z100"/>
    <mergeCell ref="AA98:AA100"/>
    <mergeCell ref="V101:V103"/>
    <mergeCell ref="W101:W103"/>
    <mergeCell ref="X101:X103"/>
    <mergeCell ref="Y101:Y103"/>
    <mergeCell ref="Z101:Z103"/>
    <mergeCell ref="AA101:AA103"/>
    <mergeCell ref="P101:P103"/>
    <mergeCell ref="Q101:Q103"/>
    <mergeCell ref="R101:R103"/>
    <mergeCell ref="S101:S103"/>
    <mergeCell ref="T101:T103"/>
    <mergeCell ref="U101:U103"/>
    <mergeCell ref="I101:I103"/>
    <mergeCell ref="J101:J103"/>
    <mergeCell ref="K101:K103"/>
    <mergeCell ref="L101:L103"/>
    <mergeCell ref="M101:N103"/>
    <mergeCell ref="O101:O103"/>
    <mergeCell ref="AD104:AD106"/>
    <mergeCell ref="A107:A109"/>
    <mergeCell ref="B107:B109"/>
    <mergeCell ref="C107:C109"/>
    <mergeCell ref="D107:D109"/>
    <mergeCell ref="G107:G109"/>
    <mergeCell ref="H107:H109"/>
    <mergeCell ref="S104:S106"/>
    <mergeCell ref="T104:T106"/>
    <mergeCell ref="U104:U106"/>
    <mergeCell ref="V104:V106"/>
    <mergeCell ref="W104:W106"/>
    <mergeCell ref="X104:X106"/>
    <mergeCell ref="L104:L106"/>
    <mergeCell ref="M104:N106"/>
    <mergeCell ref="O104:O106"/>
    <mergeCell ref="P104:P106"/>
    <mergeCell ref="Q104:Q106"/>
    <mergeCell ref="R104:R106"/>
    <mergeCell ref="AD107:AD109"/>
    <mergeCell ref="A104:A106"/>
    <mergeCell ref="B104:B106"/>
    <mergeCell ref="C104:C106"/>
    <mergeCell ref="D104:D106"/>
    <mergeCell ref="G104:G106"/>
    <mergeCell ref="H104:H106"/>
    <mergeCell ref="I104:I106"/>
    <mergeCell ref="J104:J106"/>
    <mergeCell ref="K104:K106"/>
    <mergeCell ref="Y104:Y106"/>
    <mergeCell ref="Z104:Z106"/>
    <mergeCell ref="AA104:AA106"/>
    <mergeCell ref="V107:V109"/>
    <mergeCell ref="W107:W109"/>
    <mergeCell ref="X107:X109"/>
    <mergeCell ref="Y107:Y109"/>
    <mergeCell ref="Z107:Z109"/>
    <mergeCell ref="AA107:AA109"/>
    <mergeCell ref="P107:P109"/>
    <mergeCell ref="Q107:Q109"/>
    <mergeCell ref="R107:R109"/>
    <mergeCell ref="S107:S109"/>
    <mergeCell ref="T107:T109"/>
    <mergeCell ref="U107:U109"/>
    <mergeCell ref="I107:I109"/>
    <mergeCell ref="J107:J109"/>
    <mergeCell ref="K107:K109"/>
    <mergeCell ref="L107:L109"/>
    <mergeCell ref="M107:N109"/>
    <mergeCell ref="O107:O109"/>
    <mergeCell ref="AD110:AD112"/>
    <mergeCell ref="A113:A115"/>
    <mergeCell ref="B113:B115"/>
    <mergeCell ref="C113:C115"/>
    <mergeCell ref="D113:D115"/>
    <mergeCell ref="G113:G115"/>
    <mergeCell ref="H113:H115"/>
    <mergeCell ref="S110:S112"/>
    <mergeCell ref="T110:T112"/>
    <mergeCell ref="U110:U112"/>
    <mergeCell ref="V110:V112"/>
    <mergeCell ref="W110:W112"/>
    <mergeCell ref="X110:X112"/>
    <mergeCell ref="L110:L112"/>
    <mergeCell ref="M110:N112"/>
    <mergeCell ref="O110:O112"/>
    <mergeCell ref="P110:P112"/>
    <mergeCell ref="Q110:Q112"/>
    <mergeCell ref="R110:R112"/>
    <mergeCell ref="AD113:AD115"/>
    <mergeCell ref="A110:A112"/>
    <mergeCell ref="B110:B112"/>
    <mergeCell ref="C110:C112"/>
    <mergeCell ref="D110:D112"/>
    <mergeCell ref="G110:G112"/>
    <mergeCell ref="H110:H112"/>
    <mergeCell ref="I110:I112"/>
    <mergeCell ref="J110:J112"/>
    <mergeCell ref="K110:K112"/>
    <mergeCell ref="Y110:Y112"/>
    <mergeCell ref="Z110:Z112"/>
    <mergeCell ref="AA110:AA112"/>
    <mergeCell ref="V113:V115"/>
    <mergeCell ref="W113:W115"/>
    <mergeCell ref="X113:X115"/>
    <mergeCell ref="Y113:Y115"/>
    <mergeCell ref="Z113:Z115"/>
    <mergeCell ref="AA113:AA115"/>
    <mergeCell ref="P113:P115"/>
    <mergeCell ref="Q113:Q115"/>
    <mergeCell ref="R113:R115"/>
    <mergeCell ref="S113:S115"/>
    <mergeCell ref="T113:T115"/>
    <mergeCell ref="U113:U115"/>
    <mergeCell ref="I113:I115"/>
    <mergeCell ref="J113:J115"/>
    <mergeCell ref="K113:K115"/>
    <mergeCell ref="L113:L115"/>
    <mergeCell ref="M113:N115"/>
    <mergeCell ref="O113:O115"/>
    <mergeCell ref="AD116:AD118"/>
    <mergeCell ref="A119:A121"/>
    <mergeCell ref="B119:B121"/>
    <mergeCell ref="C119:C121"/>
    <mergeCell ref="D119:D121"/>
    <mergeCell ref="G119:G121"/>
    <mergeCell ref="H119:H121"/>
    <mergeCell ref="S116:S118"/>
    <mergeCell ref="T116:T118"/>
    <mergeCell ref="U116:U118"/>
    <mergeCell ref="V116:V118"/>
    <mergeCell ref="W116:W118"/>
    <mergeCell ref="X116:X118"/>
    <mergeCell ref="L116:L118"/>
    <mergeCell ref="M116:N118"/>
    <mergeCell ref="O116:O118"/>
    <mergeCell ref="P116:P118"/>
    <mergeCell ref="Q116:Q118"/>
    <mergeCell ref="R116:R118"/>
    <mergeCell ref="AD119:AD121"/>
    <mergeCell ref="A116:A118"/>
    <mergeCell ref="B116:B118"/>
    <mergeCell ref="C116:C118"/>
    <mergeCell ref="D116:D118"/>
    <mergeCell ref="G116:G118"/>
    <mergeCell ref="H116:H118"/>
    <mergeCell ref="I116:I118"/>
    <mergeCell ref="J116:J118"/>
    <mergeCell ref="K116:K118"/>
    <mergeCell ref="Y116:Y118"/>
    <mergeCell ref="Z116:Z118"/>
    <mergeCell ref="AA116:AA118"/>
    <mergeCell ref="V119:V121"/>
    <mergeCell ref="W119:W121"/>
    <mergeCell ref="X119:X121"/>
    <mergeCell ref="Y119:Y121"/>
    <mergeCell ref="Z119:Z121"/>
    <mergeCell ref="AA119:AA121"/>
    <mergeCell ref="P119:P121"/>
    <mergeCell ref="Q119:Q121"/>
    <mergeCell ref="R119:R121"/>
    <mergeCell ref="S119:S121"/>
    <mergeCell ref="T119:T121"/>
    <mergeCell ref="U119:U121"/>
    <mergeCell ref="I119:I121"/>
    <mergeCell ref="J119:J121"/>
    <mergeCell ref="K119:K121"/>
    <mergeCell ref="L119:L121"/>
    <mergeCell ref="M119:N121"/>
    <mergeCell ref="O119:O121"/>
    <mergeCell ref="AD122:AD124"/>
    <mergeCell ref="A125:A127"/>
    <mergeCell ref="B125:B127"/>
    <mergeCell ref="C125:C127"/>
    <mergeCell ref="D125:D127"/>
    <mergeCell ref="G125:G127"/>
    <mergeCell ref="H125:H127"/>
    <mergeCell ref="S122:S124"/>
    <mergeCell ref="T122:T124"/>
    <mergeCell ref="U122:U124"/>
    <mergeCell ref="V122:V124"/>
    <mergeCell ref="W122:W124"/>
    <mergeCell ref="X122:X124"/>
    <mergeCell ref="L122:L124"/>
    <mergeCell ref="M122:N124"/>
    <mergeCell ref="O122:O124"/>
    <mergeCell ref="P122:P124"/>
    <mergeCell ref="Q122:Q124"/>
    <mergeCell ref="R122:R124"/>
    <mergeCell ref="AD125:AD127"/>
    <mergeCell ref="A122:A124"/>
    <mergeCell ref="B122:B124"/>
    <mergeCell ref="C122:C124"/>
    <mergeCell ref="D122:D124"/>
    <mergeCell ref="G122:G124"/>
    <mergeCell ref="H122:H124"/>
    <mergeCell ref="I122:I124"/>
    <mergeCell ref="J122:J124"/>
    <mergeCell ref="K122:K124"/>
    <mergeCell ref="Y122:Y124"/>
    <mergeCell ref="Z122:Z124"/>
    <mergeCell ref="AA122:AA124"/>
    <mergeCell ref="V125:V127"/>
    <mergeCell ref="W125:W127"/>
    <mergeCell ref="X125:X127"/>
    <mergeCell ref="Y125:Y127"/>
    <mergeCell ref="Z125:Z127"/>
    <mergeCell ref="AA125:AA127"/>
    <mergeCell ref="P125:P127"/>
    <mergeCell ref="Q125:Q127"/>
    <mergeCell ref="R125:R127"/>
    <mergeCell ref="S125:S127"/>
    <mergeCell ref="T125:T127"/>
    <mergeCell ref="U125:U127"/>
    <mergeCell ref="I125:I127"/>
    <mergeCell ref="J125:J127"/>
    <mergeCell ref="K125:K127"/>
    <mergeCell ref="L125:L127"/>
    <mergeCell ref="M125:N127"/>
    <mergeCell ref="O125:O127"/>
    <mergeCell ref="AD128:AD130"/>
    <mergeCell ref="A131:A133"/>
    <mergeCell ref="B131:B133"/>
    <mergeCell ref="C131:C133"/>
    <mergeCell ref="D131:D133"/>
    <mergeCell ref="G131:G133"/>
    <mergeCell ref="H131:H133"/>
    <mergeCell ref="S128:S130"/>
    <mergeCell ref="T128:T130"/>
    <mergeCell ref="U128:U130"/>
    <mergeCell ref="V128:V130"/>
    <mergeCell ref="W128:W130"/>
    <mergeCell ref="X128:X130"/>
    <mergeCell ref="L128:L130"/>
    <mergeCell ref="M128:N130"/>
    <mergeCell ref="O128:O130"/>
    <mergeCell ref="P128:P130"/>
    <mergeCell ref="Q128:Q130"/>
    <mergeCell ref="R128:R130"/>
    <mergeCell ref="AD131:AD133"/>
    <mergeCell ref="A128:A130"/>
    <mergeCell ref="B128:B130"/>
    <mergeCell ref="C128:C130"/>
    <mergeCell ref="D128:D130"/>
    <mergeCell ref="G128:G130"/>
    <mergeCell ref="H128:H130"/>
    <mergeCell ref="I128:I130"/>
    <mergeCell ref="J128:J130"/>
    <mergeCell ref="K128:K130"/>
    <mergeCell ref="Y128:Y130"/>
    <mergeCell ref="Z128:Z130"/>
    <mergeCell ref="AA128:AA130"/>
    <mergeCell ref="V131:V133"/>
    <mergeCell ref="W131:W133"/>
    <mergeCell ref="X131:X133"/>
    <mergeCell ref="Y131:Y133"/>
    <mergeCell ref="Z131:Z133"/>
    <mergeCell ref="AA131:AA133"/>
    <mergeCell ref="P131:P133"/>
    <mergeCell ref="Q131:Q133"/>
    <mergeCell ref="R131:R133"/>
    <mergeCell ref="S131:S133"/>
    <mergeCell ref="T131:T133"/>
    <mergeCell ref="U131:U133"/>
    <mergeCell ref="I131:I133"/>
    <mergeCell ref="J131:J133"/>
    <mergeCell ref="K131:K133"/>
    <mergeCell ref="L131:L133"/>
    <mergeCell ref="M131:N133"/>
    <mergeCell ref="O131:O133"/>
    <mergeCell ref="AD134:AD136"/>
    <mergeCell ref="A137:A139"/>
    <mergeCell ref="B137:B139"/>
    <mergeCell ref="C137:C139"/>
    <mergeCell ref="D137:D139"/>
    <mergeCell ref="G137:G139"/>
    <mergeCell ref="H137:H139"/>
    <mergeCell ref="S134:S136"/>
    <mergeCell ref="T134:T136"/>
    <mergeCell ref="U134:U136"/>
    <mergeCell ref="V134:V136"/>
    <mergeCell ref="W134:W136"/>
    <mergeCell ref="X134:X136"/>
    <mergeCell ref="L134:L136"/>
    <mergeCell ref="M134:N136"/>
    <mergeCell ref="O134:O136"/>
    <mergeCell ref="P134:P136"/>
    <mergeCell ref="Q134:Q136"/>
    <mergeCell ref="R134:R136"/>
    <mergeCell ref="AD137:AD139"/>
    <mergeCell ref="A134:A136"/>
    <mergeCell ref="B134:B136"/>
    <mergeCell ref="C134:C136"/>
    <mergeCell ref="D134:D136"/>
    <mergeCell ref="G134:G136"/>
    <mergeCell ref="H134:H136"/>
    <mergeCell ref="I134:I136"/>
    <mergeCell ref="J134:J136"/>
    <mergeCell ref="K134:K136"/>
    <mergeCell ref="Y134:Y136"/>
    <mergeCell ref="Z134:Z136"/>
    <mergeCell ref="AA134:AA136"/>
    <mergeCell ref="V137:V139"/>
    <mergeCell ref="W137:W139"/>
    <mergeCell ref="X137:X139"/>
    <mergeCell ref="Y137:Y139"/>
    <mergeCell ref="Z137:Z139"/>
    <mergeCell ref="AA137:AA139"/>
    <mergeCell ref="P137:P139"/>
    <mergeCell ref="Q137:Q139"/>
    <mergeCell ref="R137:R139"/>
    <mergeCell ref="S137:S139"/>
    <mergeCell ref="T137:T139"/>
    <mergeCell ref="U137:U139"/>
    <mergeCell ref="I137:I139"/>
    <mergeCell ref="J137:J139"/>
    <mergeCell ref="K137:K139"/>
    <mergeCell ref="L137:L139"/>
    <mergeCell ref="M137:N139"/>
    <mergeCell ref="O137:O139"/>
    <mergeCell ref="AD140:AD142"/>
    <mergeCell ref="A143:A145"/>
    <mergeCell ref="B143:B145"/>
    <mergeCell ref="C143:C145"/>
    <mergeCell ref="D143:D145"/>
    <mergeCell ref="G143:G145"/>
    <mergeCell ref="H143:H145"/>
    <mergeCell ref="S140:S142"/>
    <mergeCell ref="T140:T142"/>
    <mergeCell ref="U140:U142"/>
    <mergeCell ref="V140:V142"/>
    <mergeCell ref="W140:W142"/>
    <mergeCell ref="X140:X142"/>
    <mergeCell ref="L140:L142"/>
    <mergeCell ref="M140:N142"/>
    <mergeCell ref="O140:O142"/>
    <mergeCell ref="P140:P142"/>
    <mergeCell ref="Q140:Q142"/>
    <mergeCell ref="R140:R142"/>
    <mergeCell ref="AD143:AD145"/>
    <mergeCell ref="A140:A142"/>
    <mergeCell ref="B140:B142"/>
    <mergeCell ref="C140:C142"/>
    <mergeCell ref="D140:D142"/>
    <mergeCell ref="G140:G142"/>
    <mergeCell ref="H140:H142"/>
    <mergeCell ref="I140:I142"/>
    <mergeCell ref="J140:J142"/>
    <mergeCell ref="K140:K142"/>
    <mergeCell ref="Y140:Y142"/>
    <mergeCell ref="Z140:Z142"/>
    <mergeCell ref="AA140:AA142"/>
    <mergeCell ref="V143:V145"/>
    <mergeCell ref="W143:W145"/>
    <mergeCell ref="X143:X145"/>
    <mergeCell ref="Y143:Y145"/>
    <mergeCell ref="Z143:Z145"/>
    <mergeCell ref="AA143:AA145"/>
    <mergeCell ref="P143:P145"/>
    <mergeCell ref="Q143:Q145"/>
    <mergeCell ref="R143:R145"/>
    <mergeCell ref="S143:S145"/>
    <mergeCell ref="T143:T145"/>
    <mergeCell ref="U143:U145"/>
    <mergeCell ref="I143:I145"/>
    <mergeCell ref="J143:J145"/>
    <mergeCell ref="K143:K145"/>
    <mergeCell ref="L143:L145"/>
    <mergeCell ref="M143:N145"/>
    <mergeCell ref="O143:O145"/>
    <mergeCell ref="AD146:AD148"/>
    <mergeCell ref="A149:A151"/>
    <mergeCell ref="B149:B151"/>
    <mergeCell ref="C149:C151"/>
    <mergeCell ref="D149:D151"/>
    <mergeCell ref="G149:G151"/>
    <mergeCell ref="H149:H151"/>
    <mergeCell ref="S146:S148"/>
    <mergeCell ref="T146:T148"/>
    <mergeCell ref="U146:U148"/>
    <mergeCell ref="V146:V148"/>
    <mergeCell ref="W146:W148"/>
    <mergeCell ref="X146:X148"/>
    <mergeCell ref="L146:L148"/>
    <mergeCell ref="M146:N148"/>
    <mergeCell ref="O146:O148"/>
    <mergeCell ref="P146:P148"/>
    <mergeCell ref="Q146:Q148"/>
    <mergeCell ref="R146:R148"/>
    <mergeCell ref="AD149:AD151"/>
    <mergeCell ref="A146:A148"/>
    <mergeCell ref="B146:B148"/>
    <mergeCell ref="C146:C148"/>
    <mergeCell ref="D146:D148"/>
    <mergeCell ref="G146:G148"/>
    <mergeCell ref="H146:H148"/>
    <mergeCell ref="I146:I148"/>
    <mergeCell ref="J146:J148"/>
    <mergeCell ref="K146:K148"/>
    <mergeCell ref="Y146:Y148"/>
    <mergeCell ref="Z146:Z148"/>
    <mergeCell ref="AA146:AA148"/>
    <mergeCell ref="V149:V151"/>
    <mergeCell ref="W149:W151"/>
    <mergeCell ref="X149:X151"/>
    <mergeCell ref="Y149:Y151"/>
    <mergeCell ref="Z149:Z151"/>
    <mergeCell ref="AA149:AA151"/>
    <mergeCell ref="P149:P151"/>
    <mergeCell ref="Q149:Q151"/>
    <mergeCell ref="R149:R151"/>
    <mergeCell ref="S149:S151"/>
    <mergeCell ref="T149:T151"/>
    <mergeCell ref="U149:U151"/>
    <mergeCell ref="I149:I151"/>
    <mergeCell ref="J149:J151"/>
    <mergeCell ref="K149:K151"/>
    <mergeCell ref="L149:L151"/>
    <mergeCell ref="M149:N151"/>
    <mergeCell ref="O149:O151"/>
    <mergeCell ref="AD152:AD154"/>
    <mergeCell ref="A155:A157"/>
    <mergeCell ref="B155:B157"/>
    <mergeCell ref="C155:C157"/>
    <mergeCell ref="D155:D157"/>
    <mergeCell ref="G155:G157"/>
    <mergeCell ref="H155:H157"/>
    <mergeCell ref="S152:S154"/>
    <mergeCell ref="T152:T154"/>
    <mergeCell ref="U152:U154"/>
    <mergeCell ref="V152:V154"/>
    <mergeCell ref="W152:W154"/>
    <mergeCell ref="X152:X154"/>
    <mergeCell ref="L152:L154"/>
    <mergeCell ref="M152:N154"/>
    <mergeCell ref="O152:O154"/>
    <mergeCell ref="P152:P154"/>
    <mergeCell ref="Q152:Q154"/>
    <mergeCell ref="R152:R154"/>
    <mergeCell ref="AD155:AD157"/>
    <mergeCell ref="A152:A154"/>
    <mergeCell ref="B152:B154"/>
    <mergeCell ref="C152:C154"/>
    <mergeCell ref="D152:D154"/>
    <mergeCell ref="G152:G154"/>
    <mergeCell ref="H152:H154"/>
    <mergeCell ref="I152:I154"/>
    <mergeCell ref="J152:J154"/>
    <mergeCell ref="K152:K154"/>
    <mergeCell ref="Y152:Y154"/>
    <mergeCell ref="Z152:Z154"/>
    <mergeCell ref="AA152:AA154"/>
    <mergeCell ref="V155:V157"/>
    <mergeCell ref="W155:W157"/>
    <mergeCell ref="X155:X157"/>
    <mergeCell ref="Y155:Y157"/>
    <mergeCell ref="Z155:Z157"/>
    <mergeCell ref="AA155:AA157"/>
    <mergeCell ref="P155:P157"/>
    <mergeCell ref="Q155:Q157"/>
    <mergeCell ref="R155:R157"/>
    <mergeCell ref="S155:S157"/>
    <mergeCell ref="T155:T157"/>
    <mergeCell ref="U155:U157"/>
    <mergeCell ref="I155:I157"/>
    <mergeCell ref="J155:J157"/>
    <mergeCell ref="K155:K157"/>
    <mergeCell ref="L155:L157"/>
    <mergeCell ref="M155:N157"/>
    <mergeCell ref="O155:O157"/>
    <mergeCell ref="AD158:AD160"/>
    <mergeCell ref="A161:A163"/>
    <mergeCell ref="B161:B163"/>
    <mergeCell ref="C161:C163"/>
    <mergeCell ref="D161:D163"/>
    <mergeCell ref="G161:G163"/>
    <mergeCell ref="H161:H163"/>
    <mergeCell ref="S158:S160"/>
    <mergeCell ref="T158:T160"/>
    <mergeCell ref="U158:U160"/>
    <mergeCell ref="V158:V160"/>
    <mergeCell ref="W158:W160"/>
    <mergeCell ref="X158:X160"/>
    <mergeCell ref="L158:L160"/>
    <mergeCell ref="M158:N160"/>
    <mergeCell ref="O158:O160"/>
    <mergeCell ref="P158:P160"/>
    <mergeCell ref="Q158:Q160"/>
    <mergeCell ref="R158:R160"/>
    <mergeCell ref="AD161:AD163"/>
    <mergeCell ref="A158:A160"/>
    <mergeCell ref="B158:B160"/>
    <mergeCell ref="C158:C160"/>
    <mergeCell ref="D158:D160"/>
    <mergeCell ref="G158:G160"/>
    <mergeCell ref="H158:H160"/>
    <mergeCell ref="I158:I160"/>
    <mergeCell ref="J158:J160"/>
    <mergeCell ref="K158:K160"/>
    <mergeCell ref="Y158:Y160"/>
    <mergeCell ref="Z158:Z160"/>
    <mergeCell ref="AA158:AA160"/>
    <mergeCell ref="V161:V163"/>
    <mergeCell ref="W161:W163"/>
    <mergeCell ref="X161:X163"/>
    <mergeCell ref="Y161:Y163"/>
    <mergeCell ref="Z161:Z163"/>
    <mergeCell ref="AA161:AA163"/>
    <mergeCell ref="P161:P163"/>
    <mergeCell ref="Q161:Q163"/>
    <mergeCell ref="R161:R163"/>
    <mergeCell ref="S161:S163"/>
    <mergeCell ref="T161:T163"/>
    <mergeCell ref="U161:U163"/>
    <mergeCell ref="I161:I163"/>
    <mergeCell ref="J161:J163"/>
    <mergeCell ref="K161:K163"/>
    <mergeCell ref="L161:L163"/>
    <mergeCell ref="M161:N163"/>
    <mergeCell ref="O161:O163"/>
    <mergeCell ref="AD164:AD166"/>
    <mergeCell ref="A167:A169"/>
    <mergeCell ref="B167:B169"/>
    <mergeCell ref="C167:C169"/>
    <mergeCell ref="D167:D169"/>
    <mergeCell ref="G167:G169"/>
    <mergeCell ref="H167:H169"/>
    <mergeCell ref="S164:S166"/>
    <mergeCell ref="T164:T166"/>
    <mergeCell ref="U164:U166"/>
    <mergeCell ref="V164:V166"/>
    <mergeCell ref="W164:W166"/>
    <mergeCell ref="X164:X166"/>
    <mergeCell ref="L164:L166"/>
    <mergeCell ref="M164:N166"/>
    <mergeCell ref="O164:O166"/>
    <mergeCell ref="P164:P166"/>
    <mergeCell ref="Q164:Q166"/>
    <mergeCell ref="R164:R166"/>
    <mergeCell ref="AD167:AD169"/>
    <mergeCell ref="A164:A166"/>
    <mergeCell ref="B164:B166"/>
    <mergeCell ref="C164:C166"/>
    <mergeCell ref="D164:D166"/>
    <mergeCell ref="G164:G166"/>
    <mergeCell ref="H164:H166"/>
    <mergeCell ref="I164:I166"/>
    <mergeCell ref="J164:J166"/>
    <mergeCell ref="K164:K166"/>
    <mergeCell ref="Y164:Y166"/>
    <mergeCell ref="Z164:Z166"/>
    <mergeCell ref="AA164:AA166"/>
    <mergeCell ref="V167:V169"/>
    <mergeCell ref="W167:W169"/>
    <mergeCell ref="X167:X169"/>
    <mergeCell ref="Y167:Y169"/>
    <mergeCell ref="Z167:Z169"/>
    <mergeCell ref="AA167:AA169"/>
    <mergeCell ref="P167:P169"/>
    <mergeCell ref="Q167:Q169"/>
    <mergeCell ref="R167:R169"/>
    <mergeCell ref="S167:S169"/>
    <mergeCell ref="T167:T169"/>
    <mergeCell ref="U167:U169"/>
    <mergeCell ref="I167:I169"/>
    <mergeCell ref="J167:J169"/>
    <mergeCell ref="K167:K169"/>
    <mergeCell ref="L167:L169"/>
    <mergeCell ref="M167:N169"/>
    <mergeCell ref="O167:O169"/>
    <mergeCell ref="AD170:AD172"/>
    <mergeCell ref="A173:A175"/>
    <mergeCell ref="B173:B175"/>
    <mergeCell ref="C173:C175"/>
    <mergeCell ref="D173:D175"/>
    <mergeCell ref="G173:G175"/>
    <mergeCell ref="H173:H175"/>
    <mergeCell ref="S170:S172"/>
    <mergeCell ref="T170:T172"/>
    <mergeCell ref="U170:U172"/>
    <mergeCell ref="V170:V172"/>
    <mergeCell ref="W170:W172"/>
    <mergeCell ref="X170:X172"/>
    <mergeCell ref="L170:L172"/>
    <mergeCell ref="M170:N172"/>
    <mergeCell ref="O170:O172"/>
    <mergeCell ref="P170:P172"/>
    <mergeCell ref="Q170:Q172"/>
    <mergeCell ref="R170:R172"/>
    <mergeCell ref="AD173:AD175"/>
    <mergeCell ref="A170:A172"/>
    <mergeCell ref="B170:B172"/>
    <mergeCell ref="C170:C172"/>
    <mergeCell ref="D170:D172"/>
    <mergeCell ref="G170:G172"/>
    <mergeCell ref="H170:H172"/>
    <mergeCell ref="I170:I172"/>
    <mergeCell ref="J170:J172"/>
    <mergeCell ref="K170:K172"/>
    <mergeCell ref="Y170:Y172"/>
    <mergeCell ref="Z170:Z172"/>
    <mergeCell ref="AA170:AA172"/>
    <mergeCell ref="B176:B178"/>
    <mergeCell ref="C176:C178"/>
    <mergeCell ref="D176:D178"/>
    <mergeCell ref="G176:G178"/>
    <mergeCell ref="H176:H178"/>
    <mergeCell ref="I176:I178"/>
    <mergeCell ref="J176:J178"/>
    <mergeCell ref="K176:K178"/>
    <mergeCell ref="V173:V175"/>
    <mergeCell ref="W173:W175"/>
    <mergeCell ref="X173:X175"/>
    <mergeCell ref="Y173:Y175"/>
    <mergeCell ref="Z173:Z175"/>
    <mergeCell ref="AA173:AA175"/>
    <mergeCell ref="P173:P175"/>
    <mergeCell ref="Q173:Q175"/>
    <mergeCell ref="R173:R175"/>
    <mergeCell ref="S173:S175"/>
    <mergeCell ref="T173:T175"/>
    <mergeCell ref="U173:U175"/>
    <mergeCell ref="I173:I175"/>
    <mergeCell ref="J173:J175"/>
    <mergeCell ref="K173:K175"/>
    <mergeCell ref="L173:L175"/>
    <mergeCell ref="M173:N175"/>
    <mergeCell ref="O173:O175"/>
    <mergeCell ref="Y176:Y178"/>
    <mergeCell ref="Z176:Z178"/>
    <mergeCell ref="AA176:AA178"/>
    <mergeCell ref="S179:S181"/>
    <mergeCell ref="T179:T181"/>
    <mergeCell ref="U179:U181"/>
    <mergeCell ref="I179:I181"/>
    <mergeCell ref="J179:J181"/>
    <mergeCell ref="K179:K181"/>
    <mergeCell ref="L179:L181"/>
    <mergeCell ref="M179:N181"/>
    <mergeCell ref="O179:O181"/>
    <mergeCell ref="Y182:Y184"/>
    <mergeCell ref="Z182:Z184"/>
    <mergeCell ref="AA182:AA184"/>
    <mergeCell ref="AD176:AD178"/>
    <mergeCell ref="A179:A181"/>
    <mergeCell ref="B179:B181"/>
    <mergeCell ref="C179:C181"/>
    <mergeCell ref="D179:D181"/>
    <mergeCell ref="G179:G181"/>
    <mergeCell ref="H179:H181"/>
    <mergeCell ref="S176:S178"/>
    <mergeCell ref="T176:T178"/>
    <mergeCell ref="U176:U178"/>
    <mergeCell ref="V176:V178"/>
    <mergeCell ref="W176:W178"/>
    <mergeCell ref="X176:X178"/>
    <mergeCell ref="L176:L178"/>
    <mergeCell ref="M176:N178"/>
    <mergeCell ref="O176:O178"/>
    <mergeCell ref="P176:P178"/>
    <mergeCell ref="Q176:Q178"/>
    <mergeCell ref="R176:R178"/>
    <mergeCell ref="A176:A178"/>
    <mergeCell ref="AD182:AD184"/>
    <mergeCell ref="S182:S184"/>
    <mergeCell ref="T182:T184"/>
    <mergeCell ref="U182:U184"/>
    <mergeCell ref="V182:V184"/>
    <mergeCell ref="W182:W184"/>
    <mergeCell ref="X182:X184"/>
    <mergeCell ref="L182:L184"/>
    <mergeCell ref="M182:N184"/>
    <mergeCell ref="O182:O184"/>
    <mergeCell ref="P182:P184"/>
    <mergeCell ref="Q182:Q184"/>
    <mergeCell ref="R182:R184"/>
    <mergeCell ref="AD179:AD181"/>
    <mergeCell ref="A182:A184"/>
    <mergeCell ref="B182:B184"/>
    <mergeCell ref="C182:C184"/>
    <mergeCell ref="D182:D184"/>
    <mergeCell ref="G182:G184"/>
    <mergeCell ref="H182:H184"/>
    <mergeCell ref="I182:I184"/>
    <mergeCell ref="J182:J184"/>
    <mergeCell ref="K182:K184"/>
    <mergeCell ref="V179:V181"/>
    <mergeCell ref="W179:W181"/>
    <mergeCell ref="X179:X181"/>
    <mergeCell ref="Y179:Y181"/>
    <mergeCell ref="Z179:Z181"/>
    <mergeCell ref="AA179:AA181"/>
    <mergeCell ref="P179:P181"/>
    <mergeCell ref="Q179:Q181"/>
    <mergeCell ref="R179:R181"/>
  </mergeCells>
  <phoneticPr fontId="3"/>
  <dataValidations count="6">
    <dataValidation type="list" errorStyle="warning" allowBlank="1" showInputMessage="1" showErrorMessage="1" error="選択項目以外の入力がされています。" sqref="AA5:AA184">
      <formula1>$AG$6:$AG$18</formula1>
    </dataValidation>
    <dataValidation type="list" errorStyle="warning" allowBlank="1" showInputMessage="1" showErrorMessage="1" error="選択項目以外の入力がされています。" sqref="C5:C184">
      <formula1>$AE$6:$AE$26</formula1>
    </dataValidation>
    <dataValidation type="list" allowBlank="1" showInputMessage="1" showErrorMessage="1" sqref="Q5:Z5 Q8:Z8 Q11:Z11 Q14:Z14 Q17:Z17 Q20:Z20 Q23:Z23 Q26:Z26 Q29:Z29 Q32:Z32 Q35:Z35 Q38:Z38 Q41:Z41 Q44:Z44 Q47:Z47 Q50:Z50 Q53:Z53 Q56:Z56 Q59:Z59 Q62:Z62 Q65:Z65 Q68:Z68 Q71:Z71 Q74:Z74 Q77:Z77 Q80:Z80 Q83:Z83 Q86:Z86 Q89:Z89 Q92:Z92 Q95:Z95 Q98:Z98 Q101:Z101 Q104:Z104 Q107:Z107 Q110:Z110 Q113:Z113 Q116:Z116 Q119:Z119 Q122:Z122 Q125:Z125 Q128:Z128 Q131:Z131 Q134:Z134 Q137:Z137 Q140:Z140 Q143:Z143 Q146:Z146 Q149:Z149 Q152:Z152 Q155:Z155 Q158:Z158 Q161:Z161 Q164:Z164 Q167:Z167 Q170:Z170 Q173:Z173 Q176:Z176 Q179:Z179 Q182:Z182">
      <formula1>"有"</formula1>
    </dataValidation>
    <dataValidation type="list" allowBlank="1" showInputMessage="1" showErrorMessage="1" sqref="M5 M8 M11 M14 M17 M20 M23 M26 M29 M32 M35 M38 M41 M44 M47 M50 M53 M56 M59 M62 M65 M68 M71 M74 M77 M80 M83 M86 M89 M92 M95 M98 M101 M104 M107 M110 M113 M116 M119 M122 M125 M128 M131 M134 M137 M140 M143 M146 M149 M152 M155 M158 M161 M164 M167 M170 M173 M176 M179 M182">
      <formula1>"　,時給,日給,月給,年俸"</formula1>
    </dataValidation>
    <dataValidation type="list" allowBlank="1" showInputMessage="1" showErrorMessage="1" sqref="H5 H8 H11 H14 H17 H20 H23 H26 H29 H32 H35 H38 H41 H44 H47 H50 H53 H56 H59 H62 H65 H68 H71 H74 H77 H80 H83 H86 H89 H92 H95 H98 H101 H104 H107 H110 H113 H116 H119 H122 H125 H128 H131 H134 H137 H140 H143 H146 H149 H152 H155 H158 H161 H164 H167 H170 H173 H176 H179 H182">
      <formula1>"定めあり・定めなし,定めあり,定めなし"</formula1>
    </dataValidation>
    <dataValidation type="list" allowBlank="1" showInputMessage="1" showErrorMessage="1" sqref="D5:D184">
      <formula1>"常勤職員,常勤的非常勤職員,非常勤職員,派遣職員,"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7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184"/>
  <sheetViews>
    <sheetView view="pageBreakPreview" zoomScale="85" zoomScaleNormal="100" zoomScaleSheetLayoutView="85" workbookViewId="0">
      <selection activeCell="Y11" sqref="Y11:Y13"/>
    </sheetView>
  </sheetViews>
  <sheetFormatPr defaultRowHeight="13.5"/>
  <cols>
    <col min="1" max="1" width="3.25" style="86" bestFit="1" customWidth="1"/>
    <col min="2" max="2" width="14.5" style="86" customWidth="1"/>
    <col min="3" max="4" width="11" style="86" customWidth="1"/>
    <col min="5" max="5" width="9.375" style="86" customWidth="1"/>
    <col min="6" max="6" width="15" style="86" customWidth="1"/>
    <col min="7" max="7" width="10.375" style="86" customWidth="1"/>
    <col min="8" max="8" width="8.375" style="86" customWidth="1"/>
    <col min="9" max="9" width="4.5" style="86" customWidth="1"/>
    <col min="10" max="10" width="4.75" style="86" customWidth="1"/>
    <col min="11" max="11" width="4.375" style="86" customWidth="1"/>
    <col min="12" max="12" width="4.75" style="86" customWidth="1"/>
    <col min="13" max="14" width="3.625" style="86" customWidth="1"/>
    <col min="15" max="15" width="12" style="86" customWidth="1"/>
    <col min="16" max="16" width="2.875" style="86" customWidth="1"/>
    <col min="17" max="24" width="4.5" style="87" customWidth="1"/>
    <col min="25" max="26" width="4.5" style="86" customWidth="1"/>
    <col min="27" max="27" width="9.125" style="86" customWidth="1"/>
    <col min="28" max="28" width="10.5" style="86" customWidth="1"/>
    <col min="29" max="30" width="9" style="86" customWidth="1"/>
    <col min="31" max="32" width="9" style="263" customWidth="1"/>
    <col min="33" max="33" width="9" style="86" customWidth="1"/>
    <col min="34" max="16384" width="9" style="86"/>
  </cols>
  <sheetData>
    <row r="1" spans="1:33" ht="18" customHeight="1">
      <c r="A1" s="2607" t="s">
        <v>338</v>
      </c>
      <c r="B1" s="2607"/>
      <c r="C1" s="2607"/>
      <c r="D1" s="2607"/>
      <c r="E1" s="2607"/>
      <c r="F1" s="2607"/>
      <c r="G1" s="2608"/>
      <c r="H1" s="2608"/>
      <c r="I1" s="89"/>
      <c r="J1" s="89"/>
      <c r="O1" s="209"/>
      <c r="P1" s="209"/>
      <c r="Q1" s="209"/>
      <c r="R1" s="209"/>
      <c r="S1" s="209"/>
      <c r="T1" s="209"/>
      <c r="U1" s="209"/>
      <c r="V1" s="209"/>
      <c r="W1" s="209"/>
      <c r="X1" s="209"/>
      <c r="Y1" s="209"/>
      <c r="Z1" s="2685" t="s">
        <v>339</v>
      </c>
      <c r="AA1" s="2686"/>
    </row>
    <row r="2" spans="1:33" ht="18" customHeight="1">
      <c r="A2" s="86" t="s">
        <v>1398</v>
      </c>
      <c r="Q2" s="86"/>
      <c r="R2" s="86"/>
      <c r="S2" s="86"/>
      <c r="T2" s="86"/>
      <c r="U2" s="86"/>
      <c r="V2" s="86"/>
      <c r="W2" s="86"/>
      <c r="X2" s="86"/>
    </row>
    <row r="3" spans="1:33" s="88" customFormat="1" ht="23.25" customHeight="1">
      <c r="A3" s="2603" t="s">
        <v>1054</v>
      </c>
      <c r="B3" s="2603" t="s">
        <v>12</v>
      </c>
      <c r="C3" s="2603" t="s">
        <v>330</v>
      </c>
      <c r="D3" s="2606" t="s">
        <v>698</v>
      </c>
      <c r="E3" s="2606" t="s">
        <v>690</v>
      </c>
      <c r="F3" s="2606"/>
      <c r="G3" s="2606" t="s">
        <v>331</v>
      </c>
      <c r="H3" s="2604" t="s">
        <v>340</v>
      </c>
      <c r="I3" s="2603" t="s">
        <v>1035</v>
      </c>
      <c r="J3" s="2603"/>
      <c r="K3" s="2603"/>
      <c r="L3" s="2603"/>
      <c r="M3" s="2603"/>
      <c r="N3" s="2603"/>
      <c r="O3" s="2603"/>
      <c r="P3" s="2603"/>
      <c r="Q3" s="2599" t="s">
        <v>691</v>
      </c>
      <c r="R3" s="2599"/>
      <c r="S3" s="2599"/>
      <c r="T3" s="2599"/>
      <c r="U3" s="2599"/>
      <c r="V3" s="2599"/>
      <c r="W3" s="2599"/>
      <c r="X3" s="2599"/>
      <c r="Y3" s="2599"/>
      <c r="Z3" s="2599"/>
      <c r="AA3" s="2599" t="s">
        <v>692</v>
      </c>
      <c r="AB3" s="2599"/>
      <c r="AE3" s="264"/>
      <c r="AF3" s="264"/>
    </row>
    <row r="4" spans="1:33" s="88" customFormat="1" ht="48.75" customHeight="1">
      <c r="A4" s="2603"/>
      <c r="B4" s="2603"/>
      <c r="C4" s="2603"/>
      <c r="D4" s="2606"/>
      <c r="E4" s="203" t="s">
        <v>693</v>
      </c>
      <c r="F4" s="204" t="s">
        <v>694</v>
      </c>
      <c r="G4" s="2606"/>
      <c r="H4" s="2605"/>
      <c r="I4" s="2688" t="s">
        <v>699</v>
      </c>
      <c r="J4" s="2688"/>
      <c r="K4" s="2603" t="s">
        <v>700</v>
      </c>
      <c r="L4" s="2603"/>
      <c r="M4" s="2689" t="s">
        <v>701</v>
      </c>
      <c r="N4" s="2690"/>
      <c r="O4" s="2690"/>
      <c r="P4" s="2691"/>
      <c r="Q4" s="1021"/>
      <c r="R4" s="1022"/>
      <c r="S4" s="1022"/>
      <c r="T4" s="1022"/>
      <c r="U4" s="1022"/>
      <c r="V4" s="1022"/>
      <c r="W4" s="1022"/>
      <c r="X4" s="1023"/>
      <c r="Y4" s="1024"/>
      <c r="Z4" s="1025"/>
      <c r="AA4" s="207" t="s">
        <v>743</v>
      </c>
      <c r="AB4" s="208" t="s">
        <v>695</v>
      </c>
      <c r="AE4" s="264"/>
      <c r="AF4" s="264"/>
    </row>
    <row r="5" spans="1:33" s="88" customFormat="1" ht="12">
      <c r="A5" s="2555">
        <v>1</v>
      </c>
      <c r="B5" s="2576"/>
      <c r="C5" s="2576"/>
      <c r="D5" s="2579"/>
      <c r="E5" s="265" t="s">
        <v>696</v>
      </c>
      <c r="F5" s="266"/>
      <c r="G5" s="2579"/>
      <c r="H5" s="2639" t="s">
        <v>702</v>
      </c>
      <c r="I5" s="2642"/>
      <c r="J5" s="2627" t="s">
        <v>315</v>
      </c>
      <c r="K5" s="2642"/>
      <c r="L5" s="2627" t="s">
        <v>341</v>
      </c>
      <c r="M5" s="2630" t="s">
        <v>226</v>
      </c>
      <c r="N5" s="2631"/>
      <c r="O5" s="2567"/>
      <c r="P5" s="2636" t="s">
        <v>337</v>
      </c>
      <c r="Q5" s="2561"/>
      <c r="R5" s="2558"/>
      <c r="S5" s="2558"/>
      <c r="T5" s="2558"/>
      <c r="U5" s="2558"/>
      <c r="V5" s="2558"/>
      <c r="W5" s="2558"/>
      <c r="X5" s="2558"/>
      <c r="Y5" s="2558"/>
      <c r="Z5" s="2564"/>
      <c r="AA5" s="2645"/>
      <c r="AB5" s="267" t="s">
        <v>697</v>
      </c>
      <c r="AD5" s="2555" t="str">
        <f>IF(ISERROR(VLOOKUP(C5,$AE$6:$AF$27,2,0))=TRUE,"",VLOOKUP(C5,$AE$6:$AF$27,2,0))</f>
        <v/>
      </c>
      <c r="AE5" s="264" t="s">
        <v>977</v>
      </c>
      <c r="AF5" s="264"/>
    </row>
    <row r="6" spans="1:33" s="88" customFormat="1" ht="12">
      <c r="A6" s="2556"/>
      <c r="B6" s="2577"/>
      <c r="C6" s="2577"/>
      <c r="D6" s="2580"/>
      <c r="E6" s="268" t="s">
        <v>978</v>
      </c>
      <c r="F6" s="269"/>
      <c r="G6" s="2580"/>
      <c r="H6" s="2640"/>
      <c r="I6" s="2643"/>
      <c r="J6" s="2628"/>
      <c r="K6" s="2643"/>
      <c r="L6" s="2628"/>
      <c r="M6" s="2632"/>
      <c r="N6" s="2633"/>
      <c r="O6" s="2568"/>
      <c r="P6" s="2637"/>
      <c r="Q6" s="2562"/>
      <c r="R6" s="2559"/>
      <c r="S6" s="2559"/>
      <c r="T6" s="2559"/>
      <c r="U6" s="2559"/>
      <c r="V6" s="2559"/>
      <c r="W6" s="2559"/>
      <c r="X6" s="2559"/>
      <c r="Y6" s="2559"/>
      <c r="Z6" s="2565"/>
      <c r="AA6" s="2646"/>
      <c r="AB6" s="344" t="s">
        <v>980</v>
      </c>
      <c r="AD6" s="2556"/>
      <c r="AE6" s="264" t="s">
        <v>974</v>
      </c>
      <c r="AF6" s="264">
        <v>0</v>
      </c>
      <c r="AG6" s="88" t="s">
        <v>981</v>
      </c>
    </row>
    <row r="7" spans="1:33" s="88" customFormat="1" ht="12">
      <c r="A7" s="2557"/>
      <c r="B7" s="2578"/>
      <c r="C7" s="2578"/>
      <c r="D7" s="2581"/>
      <c r="E7" s="340" t="s">
        <v>1055</v>
      </c>
      <c r="F7" s="339"/>
      <c r="G7" s="2581"/>
      <c r="H7" s="2641"/>
      <c r="I7" s="2644"/>
      <c r="J7" s="2629"/>
      <c r="K7" s="2644"/>
      <c r="L7" s="2629"/>
      <c r="M7" s="2634"/>
      <c r="N7" s="2635"/>
      <c r="O7" s="2569"/>
      <c r="P7" s="2638"/>
      <c r="Q7" s="2563"/>
      <c r="R7" s="2560"/>
      <c r="S7" s="2560"/>
      <c r="T7" s="2560"/>
      <c r="U7" s="2560"/>
      <c r="V7" s="2560"/>
      <c r="W7" s="2560"/>
      <c r="X7" s="2560"/>
      <c r="Y7" s="2560"/>
      <c r="Z7" s="2566"/>
      <c r="AA7" s="2647"/>
      <c r="AB7" s="270" t="s">
        <v>1056</v>
      </c>
      <c r="AD7" s="2557"/>
      <c r="AE7" s="264" t="s">
        <v>984</v>
      </c>
      <c r="AF7" s="264">
        <v>0</v>
      </c>
      <c r="AG7" s="88" t="s">
        <v>985</v>
      </c>
    </row>
    <row r="8" spans="1:33" s="88" customFormat="1" ht="12">
      <c r="A8" s="2555">
        <v>2</v>
      </c>
      <c r="B8" s="2576"/>
      <c r="C8" s="2576"/>
      <c r="D8" s="2579"/>
      <c r="E8" s="265" t="s">
        <v>696</v>
      </c>
      <c r="F8" s="266"/>
      <c r="G8" s="2579"/>
      <c r="H8" s="2639" t="s">
        <v>702</v>
      </c>
      <c r="I8" s="2642"/>
      <c r="J8" s="2627" t="s">
        <v>315</v>
      </c>
      <c r="K8" s="2642"/>
      <c r="L8" s="2627" t="s">
        <v>341</v>
      </c>
      <c r="M8" s="2630" t="s">
        <v>226</v>
      </c>
      <c r="N8" s="2631"/>
      <c r="O8" s="2567"/>
      <c r="P8" s="2636" t="s">
        <v>337</v>
      </c>
      <c r="Q8" s="2561"/>
      <c r="R8" s="2558"/>
      <c r="S8" s="2558"/>
      <c r="T8" s="2558"/>
      <c r="U8" s="2558"/>
      <c r="V8" s="2558"/>
      <c r="W8" s="2558"/>
      <c r="X8" s="2558"/>
      <c r="Y8" s="2558"/>
      <c r="Z8" s="2564"/>
      <c r="AA8" s="2645"/>
      <c r="AB8" s="267" t="s">
        <v>697</v>
      </c>
      <c r="AD8" s="2555" t="str">
        <f t="shared" ref="AD8" si="0">IF(ISERROR(VLOOKUP(C8,$AE$6:$AF$27,2,0))=TRUE,"",VLOOKUP(C8,$AE$6:$AF$27,2,0))</f>
        <v/>
      </c>
      <c r="AE8" s="264" t="s">
        <v>989</v>
      </c>
      <c r="AF8" s="264">
        <v>1</v>
      </c>
      <c r="AG8" s="88" t="s">
        <v>990</v>
      </c>
    </row>
    <row r="9" spans="1:33" s="88" customFormat="1" ht="12">
      <c r="A9" s="2556"/>
      <c r="B9" s="2577"/>
      <c r="C9" s="2577"/>
      <c r="D9" s="2580"/>
      <c r="E9" s="268" t="s">
        <v>978</v>
      </c>
      <c r="F9" s="269"/>
      <c r="G9" s="2580"/>
      <c r="H9" s="2640"/>
      <c r="I9" s="2643"/>
      <c r="J9" s="2628"/>
      <c r="K9" s="2643"/>
      <c r="L9" s="2628"/>
      <c r="M9" s="2632"/>
      <c r="N9" s="2633"/>
      <c r="O9" s="2568"/>
      <c r="P9" s="2637"/>
      <c r="Q9" s="2562"/>
      <c r="R9" s="2559"/>
      <c r="S9" s="2559"/>
      <c r="T9" s="2559"/>
      <c r="U9" s="2559"/>
      <c r="V9" s="2559"/>
      <c r="W9" s="2559"/>
      <c r="X9" s="2559"/>
      <c r="Y9" s="2559"/>
      <c r="Z9" s="2565"/>
      <c r="AA9" s="2646"/>
      <c r="AB9" s="344" t="s">
        <v>366</v>
      </c>
      <c r="AD9" s="2556"/>
      <c r="AE9" s="264" t="s">
        <v>992</v>
      </c>
      <c r="AF9" s="264">
        <v>0</v>
      </c>
      <c r="AG9" s="88" t="s">
        <v>993</v>
      </c>
    </row>
    <row r="10" spans="1:33" s="88" customFormat="1" ht="12">
      <c r="A10" s="2557"/>
      <c r="B10" s="2578"/>
      <c r="C10" s="2578"/>
      <c r="D10" s="2581"/>
      <c r="E10" s="340" t="s">
        <v>1041</v>
      </c>
      <c r="F10" s="339"/>
      <c r="G10" s="2581"/>
      <c r="H10" s="2641"/>
      <c r="I10" s="2644"/>
      <c r="J10" s="2629"/>
      <c r="K10" s="2644"/>
      <c r="L10" s="2629"/>
      <c r="M10" s="2634"/>
      <c r="N10" s="2635"/>
      <c r="O10" s="2569"/>
      <c r="P10" s="2638"/>
      <c r="Q10" s="2563"/>
      <c r="R10" s="2560"/>
      <c r="S10" s="2560"/>
      <c r="T10" s="2560"/>
      <c r="U10" s="2560"/>
      <c r="V10" s="2560"/>
      <c r="W10" s="2560"/>
      <c r="X10" s="2560"/>
      <c r="Y10" s="2560"/>
      <c r="Z10" s="2566"/>
      <c r="AA10" s="2647"/>
      <c r="AB10" s="270" t="s">
        <v>746</v>
      </c>
      <c r="AD10" s="2557"/>
      <c r="AE10" s="264" t="s">
        <v>986</v>
      </c>
      <c r="AF10" s="264">
        <v>1</v>
      </c>
      <c r="AG10" s="88" t="s">
        <v>996</v>
      </c>
    </row>
    <row r="11" spans="1:33" s="88" customFormat="1" ht="12">
      <c r="A11" s="2555">
        <v>3</v>
      </c>
      <c r="B11" s="2576"/>
      <c r="C11" s="2576"/>
      <c r="D11" s="2579"/>
      <c r="E11" s="265" t="s">
        <v>696</v>
      </c>
      <c r="F11" s="266"/>
      <c r="G11" s="2579"/>
      <c r="H11" s="2639" t="s">
        <v>702</v>
      </c>
      <c r="I11" s="2642"/>
      <c r="J11" s="2627" t="s">
        <v>315</v>
      </c>
      <c r="K11" s="2642"/>
      <c r="L11" s="2627" t="s">
        <v>341</v>
      </c>
      <c r="M11" s="2630" t="s">
        <v>226</v>
      </c>
      <c r="N11" s="2631"/>
      <c r="O11" s="2567"/>
      <c r="P11" s="2636" t="s">
        <v>337</v>
      </c>
      <c r="Q11" s="2561"/>
      <c r="R11" s="2558"/>
      <c r="S11" s="2558"/>
      <c r="T11" s="2558"/>
      <c r="U11" s="2558"/>
      <c r="V11" s="2558"/>
      <c r="W11" s="2558"/>
      <c r="X11" s="2558"/>
      <c r="Y11" s="2558"/>
      <c r="Z11" s="2564"/>
      <c r="AA11" s="2645"/>
      <c r="AB11" s="267" t="s">
        <v>697</v>
      </c>
      <c r="AD11" s="2555" t="str">
        <f t="shared" ref="AD11" si="1">IF(ISERROR(VLOOKUP(C11,$AE$6:$AF$27,2,0))=TRUE,"",VLOOKUP(C11,$AE$6:$AF$27,2,0))</f>
        <v/>
      </c>
      <c r="AE11" s="264" t="s">
        <v>997</v>
      </c>
      <c r="AF11" s="264">
        <v>1</v>
      </c>
      <c r="AG11" s="88" t="s">
        <v>999</v>
      </c>
    </row>
    <row r="12" spans="1:33" s="88" customFormat="1" ht="12">
      <c r="A12" s="2556"/>
      <c r="B12" s="2577"/>
      <c r="C12" s="2577"/>
      <c r="D12" s="2580"/>
      <c r="E12" s="268" t="s">
        <v>744</v>
      </c>
      <c r="F12" s="269"/>
      <c r="G12" s="2580"/>
      <c r="H12" s="2640"/>
      <c r="I12" s="2643"/>
      <c r="J12" s="2628"/>
      <c r="K12" s="2643"/>
      <c r="L12" s="2628"/>
      <c r="M12" s="2632"/>
      <c r="N12" s="2633"/>
      <c r="O12" s="2568"/>
      <c r="P12" s="2637"/>
      <c r="Q12" s="2562"/>
      <c r="R12" s="2559"/>
      <c r="S12" s="2559"/>
      <c r="T12" s="2559"/>
      <c r="U12" s="2559"/>
      <c r="V12" s="2559"/>
      <c r="W12" s="2559"/>
      <c r="X12" s="2559"/>
      <c r="Y12" s="2559"/>
      <c r="Z12" s="2565"/>
      <c r="AA12" s="2646"/>
      <c r="AB12" s="344" t="s">
        <v>980</v>
      </c>
      <c r="AD12" s="2556"/>
      <c r="AE12" s="264" t="s">
        <v>1001</v>
      </c>
      <c r="AF12" s="264">
        <v>0</v>
      </c>
      <c r="AG12" s="88" t="s">
        <v>1002</v>
      </c>
    </row>
    <row r="13" spans="1:33" s="88" customFormat="1" ht="12">
      <c r="A13" s="2557"/>
      <c r="B13" s="2578"/>
      <c r="C13" s="2578"/>
      <c r="D13" s="2581"/>
      <c r="E13" s="340" t="s">
        <v>1041</v>
      </c>
      <c r="F13" s="339"/>
      <c r="G13" s="2581"/>
      <c r="H13" s="2641"/>
      <c r="I13" s="2644"/>
      <c r="J13" s="2629"/>
      <c r="K13" s="2644"/>
      <c r="L13" s="2629"/>
      <c r="M13" s="2634"/>
      <c r="N13" s="2635"/>
      <c r="O13" s="2569"/>
      <c r="P13" s="2638"/>
      <c r="Q13" s="2563"/>
      <c r="R13" s="2560"/>
      <c r="S13" s="2560"/>
      <c r="T13" s="2560"/>
      <c r="U13" s="2560"/>
      <c r="V13" s="2560"/>
      <c r="W13" s="2560"/>
      <c r="X13" s="2560"/>
      <c r="Y13" s="2560"/>
      <c r="Z13" s="2566"/>
      <c r="AA13" s="2647"/>
      <c r="AB13" s="270" t="s">
        <v>1042</v>
      </c>
      <c r="AD13" s="2557"/>
      <c r="AE13" s="264" t="s">
        <v>1003</v>
      </c>
      <c r="AF13" s="264">
        <v>0</v>
      </c>
      <c r="AG13" s="88" t="s">
        <v>1004</v>
      </c>
    </row>
    <row r="14" spans="1:33" s="88" customFormat="1" ht="12">
      <c r="A14" s="2555">
        <v>4</v>
      </c>
      <c r="B14" s="2576"/>
      <c r="C14" s="2576"/>
      <c r="D14" s="2579"/>
      <c r="E14" s="265" t="s">
        <v>696</v>
      </c>
      <c r="F14" s="266"/>
      <c r="G14" s="2579"/>
      <c r="H14" s="2639" t="s">
        <v>702</v>
      </c>
      <c r="I14" s="2642"/>
      <c r="J14" s="2627" t="s">
        <v>315</v>
      </c>
      <c r="K14" s="2642"/>
      <c r="L14" s="2627" t="s">
        <v>341</v>
      </c>
      <c r="M14" s="2630" t="s">
        <v>226</v>
      </c>
      <c r="N14" s="2631"/>
      <c r="O14" s="2567"/>
      <c r="P14" s="2636" t="s">
        <v>337</v>
      </c>
      <c r="Q14" s="2561"/>
      <c r="R14" s="2558"/>
      <c r="S14" s="2558"/>
      <c r="T14" s="2558"/>
      <c r="U14" s="2558"/>
      <c r="V14" s="2558"/>
      <c r="W14" s="2558"/>
      <c r="X14" s="2558"/>
      <c r="Y14" s="2558"/>
      <c r="Z14" s="2564"/>
      <c r="AA14" s="2645"/>
      <c r="AB14" s="267" t="s">
        <v>697</v>
      </c>
      <c r="AD14" s="2555" t="str">
        <f t="shared" ref="AD14" si="2">IF(ISERROR(VLOOKUP(C14,$AE$6:$AF$27,2,0))=TRUE,"",VLOOKUP(C14,$AE$6:$AF$27,2,0))</f>
        <v/>
      </c>
      <c r="AE14" s="264" t="s">
        <v>1006</v>
      </c>
      <c r="AF14" s="264">
        <v>0</v>
      </c>
      <c r="AG14" s="88" t="s">
        <v>1007</v>
      </c>
    </row>
    <row r="15" spans="1:33" s="88" customFormat="1" ht="12">
      <c r="A15" s="2556"/>
      <c r="B15" s="2577"/>
      <c r="C15" s="2577"/>
      <c r="D15" s="2580"/>
      <c r="E15" s="268" t="s">
        <v>978</v>
      </c>
      <c r="F15" s="269"/>
      <c r="G15" s="2580"/>
      <c r="H15" s="2640"/>
      <c r="I15" s="2643"/>
      <c r="J15" s="2628"/>
      <c r="K15" s="2643"/>
      <c r="L15" s="2628"/>
      <c r="M15" s="2632"/>
      <c r="N15" s="2633"/>
      <c r="O15" s="2568"/>
      <c r="P15" s="2637"/>
      <c r="Q15" s="2562"/>
      <c r="R15" s="2559"/>
      <c r="S15" s="2559"/>
      <c r="T15" s="2559"/>
      <c r="U15" s="2559"/>
      <c r="V15" s="2559"/>
      <c r="W15" s="2559"/>
      <c r="X15" s="2559"/>
      <c r="Y15" s="2559"/>
      <c r="Z15" s="2565"/>
      <c r="AA15" s="2646"/>
      <c r="AB15" s="344" t="s">
        <v>980</v>
      </c>
      <c r="AD15" s="2556"/>
      <c r="AE15" s="264" t="s">
        <v>1008</v>
      </c>
      <c r="AF15" s="264">
        <v>0</v>
      </c>
      <c r="AG15" s="88" t="s">
        <v>1009</v>
      </c>
    </row>
    <row r="16" spans="1:33" s="88" customFormat="1" ht="12">
      <c r="A16" s="2557"/>
      <c r="B16" s="2578"/>
      <c r="C16" s="2578"/>
      <c r="D16" s="2581"/>
      <c r="E16" s="340" t="s">
        <v>994</v>
      </c>
      <c r="F16" s="339"/>
      <c r="G16" s="2581"/>
      <c r="H16" s="2641"/>
      <c r="I16" s="2644"/>
      <c r="J16" s="2629"/>
      <c r="K16" s="2644"/>
      <c r="L16" s="2629"/>
      <c r="M16" s="2634"/>
      <c r="N16" s="2635"/>
      <c r="O16" s="2569"/>
      <c r="P16" s="2638"/>
      <c r="Q16" s="2563"/>
      <c r="R16" s="2560"/>
      <c r="S16" s="2560"/>
      <c r="T16" s="2560"/>
      <c r="U16" s="2560"/>
      <c r="V16" s="2560"/>
      <c r="W16" s="2560"/>
      <c r="X16" s="2560"/>
      <c r="Y16" s="2560"/>
      <c r="Z16" s="2566"/>
      <c r="AA16" s="2647"/>
      <c r="AB16" s="270" t="s">
        <v>1042</v>
      </c>
      <c r="AD16" s="2557"/>
      <c r="AE16" s="264" t="s">
        <v>1010</v>
      </c>
      <c r="AF16" s="264">
        <v>0</v>
      </c>
      <c r="AG16" s="88" t="s">
        <v>976</v>
      </c>
    </row>
    <row r="17" spans="1:33" s="88" customFormat="1" ht="12">
      <c r="A17" s="2555">
        <v>5</v>
      </c>
      <c r="B17" s="2576"/>
      <c r="C17" s="2576"/>
      <c r="D17" s="2579"/>
      <c r="E17" s="265" t="s">
        <v>696</v>
      </c>
      <c r="F17" s="266"/>
      <c r="G17" s="2579"/>
      <c r="H17" s="2639" t="s">
        <v>702</v>
      </c>
      <c r="I17" s="2642"/>
      <c r="J17" s="2627" t="s">
        <v>315</v>
      </c>
      <c r="K17" s="2642"/>
      <c r="L17" s="2627" t="s">
        <v>341</v>
      </c>
      <c r="M17" s="2630" t="s">
        <v>226</v>
      </c>
      <c r="N17" s="2631"/>
      <c r="O17" s="2567"/>
      <c r="P17" s="2636" t="s">
        <v>337</v>
      </c>
      <c r="Q17" s="2561"/>
      <c r="R17" s="2558"/>
      <c r="S17" s="2558"/>
      <c r="T17" s="2558"/>
      <c r="U17" s="2558"/>
      <c r="V17" s="2558"/>
      <c r="W17" s="2558"/>
      <c r="X17" s="2558"/>
      <c r="Y17" s="2558"/>
      <c r="Z17" s="2564"/>
      <c r="AA17" s="2645"/>
      <c r="AB17" s="267" t="s">
        <v>697</v>
      </c>
      <c r="AD17" s="2555" t="str">
        <f t="shared" ref="AD17" si="3">IF(ISERROR(VLOOKUP(C17,$AE$6:$AF$27,2,0))=TRUE,"",VLOOKUP(C17,$AE$6:$AF$27,2,0))</f>
        <v/>
      </c>
      <c r="AE17" s="264" t="s">
        <v>1005</v>
      </c>
      <c r="AF17" s="264">
        <v>0</v>
      </c>
      <c r="AG17" s="88" t="s">
        <v>988</v>
      </c>
    </row>
    <row r="18" spans="1:33" s="88" customFormat="1" ht="12">
      <c r="A18" s="2556"/>
      <c r="B18" s="2577"/>
      <c r="C18" s="2577"/>
      <c r="D18" s="2580"/>
      <c r="E18" s="268" t="s">
        <v>1040</v>
      </c>
      <c r="F18" s="269"/>
      <c r="G18" s="2580"/>
      <c r="H18" s="2640"/>
      <c r="I18" s="2643"/>
      <c r="J18" s="2628"/>
      <c r="K18" s="2643"/>
      <c r="L18" s="2628"/>
      <c r="M18" s="2632"/>
      <c r="N18" s="2633"/>
      <c r="O18" s="2568"/>
      <c r="P18" s="2637"/>
      <c r="Q18" s="2562"/>
      <c r="R18" s="2559"/>
      <c r="S18" s="2559"/>
      <c r="T18" s="2559"/>
      <c r="U18" s="2559"/>
      <c r="V18" s="2559"/>
      <c r="W18" s="2559"/>
      <c r="X18" s="2559"/>
      <c r="Y18" s="2559"/>
      <c r="Z18" s="2565"/>
      <c r="AA18" s="2646"/>
      <c r="AB18" s="344" t="s">
        <v>1057</v>
      </c>
      <c r="AD18" s="2556"/>
      <c r="AE18" s="264" t="s">
        <v>1013</v>
      </c>
      <c r="AF18" s="264">
        <v>0</v>
      </c>
      <c r="AG18" s="88" t="s">
        <v>1014</v>
      </c>
    </row>
    <row r="19" spans="1:33" s="88" customFormat="1">
      <c r="A19" s="2557"/>
      <c r="B19" s="2578"/>
      <c r="C19" s="2578"/>
      <c r="D19" s="2581"/>
      <c r="E19" s="340" t="s">
        <v>1041</v>
      </c>
      <c r="F19" s="339"/>
      <c r="G19" s="2581"/>
      <c r="H19" s="2641"/>
      <c r="I19" s="2644"/>
      <c r="J19" s="2629"/>
      <c r="K19" s="2644"/>
      <c r="L19" s="2629"/>
      <c r="M19" s="2634"/>
      <c r="N19" s="2635"/>
      <c r="O19" s="2569"/>
      <c r="P19" s="2638"/>
      <c r="Q19" s="2563"/>
      <c r="R19" s="2560"/>
      <c r="S19" s="2560"/>
      <c r="T19" s="2560"/>
      <c r="U19" s="2560"/>
      <c r="V19" s="2560"/>
      <c r="W19" s="2560"/>
      <c r="X19" s="2560"/>
      <c r="Y19" s="2560"/>
      <c r="Z19" s="2566"/>
      <c r="AA19" s="2647"/>
      <c r="AB19" s="270" t="s">
        <v>1042</v>
      </c>
      <c r="AD19" s="2557"/>
      <c r="AE19" s="263" t="s">
        <v>1015</v>
      </c>
      <c r="AF19" s="263">
        <v>0</v>
      </c>
    </row>
    <row r="20" spans="1:33" s="88" customFormat="1">
      <c r="A20" s="2555">
        <v>6</v>
      </c>
      <c r="B20" s="2576"/>
      <c r="C20" s="2576"/>
      <c r="D20" s="2579"/>
      <c r="E20" s="265" t="s">
        <v>696</v>
      </c>
      <c r="F20" s="266"/>
      <c r="G20" s="2579"/>
      <c r="H20" s="2639" t="s">
        <v>702</v>
      </c>
      <c r="I20" s="2642"/>
      <c r="J20" s="2627" t="s">
        <v>315</v>
      </c>
      <c r="K20" s="2642"/>
      <c r="L20" s="2627" t="s">
        <v>341</v>
      </c>
      <c r="M20" s="2630" t="s">
        <v>226</v>
      </c>
      <c r="N20" s="2631"/>
      <c r="O20" s="2567"/>
      <c r="P20" s="2636" t="s">
        <v>337</v>
      </c>
      <c r="Q20" s="2561"/>
      <c r="R20" s="2558"/>
      <c r="S20" s="2558"/>
      <c r="T20" s="2558"/>
      <c r="U20" s="2558"/>
      <c r="V20" s="2558"/>
      <c r="W20" s="2558"/>
      <c r="X20" s="2558"/>
      <c r="Y20" s="2558"/>
      <c r="Z20" s="2564"/>
      <c r="AA20" s="2645"/>
      <c r="AB20" s="267" t="s">
        <v>697</v>
      </c>
      <c r="AD20" s="2555" t="str">
        <f t="shared" ref="AD20" si="4">IF(ISERROR(VLOOKUP(C20,$AE$6:$AF$27,2,0))=TRUE,"",VLOOKUP(C20,$AE$6:$AF$27,2,0))</f>
        <v/>
      </c>
      <c r="AE20" s="263" t="s">
        <v>1017</v>
      </c>
      <c r="AF20" s="263">
        <v>0</v>
      </c>
    </row>
    <row r="21" spans="1:33" s="88" customFormat="1">
      <c r="A21" s="2556"/>
      <c r="B21" s="2577"/>
      <c r="C21" s="2577"/>
      <c r="D21" s="2580"/>
      <c r="E21" s="268" t="s">
        <v>1040</v>
      </c>
      <c r="F21" s="269"/>
      <c r="G21" s="2580"/>
      <c r="H21" s="2640"/>
      <c r="I21" s="2643"/>
      <c r="J21" s="2628"/>
      <c r="K21" s="2643"/>
      <c r="L21" s="2628"/>
      <c r="M21" s="2632"/>
      <c r="N21" s="2633"/>
      <c r="O21" s="2568"/>
      <c r="P21" s="2637"/>
      <c r="Q21" s="2562"/>
      <c r="R21" s="2559"/>
      <c r="S21" s="2559"/>
      <c r="T21" s="2559"/>
      <c r="U21" s="2559"/>
      <c r="V21" s="2559"/>
      <c r="W21" s="2559"/>
      <c r="X21" s="2559"/>
      <c r="Y21" s="2559"/>
      <c r="Z21" s="2565"/>
      <c r="AA21" s="2646"/>
      <c r="AB21" s="344" t="s">
        <v>980</v>
      </c>
      <c r="AD21" s="2556"/>
      <c r="AE21" s="263" t="s">
        <v>1018</v>
      </c>
      <c r="AF21" s="263">
        <v>0</v>
      </c>
    </row>
    <row r="22" spans="1:33" s="88" customFormat="1">
      <c r="A22" s="2557"/>
      <c r="B22" s="2578"/>
      <c r="C22" s="2578"/>
      <c r="D22" s="2581"/>
      <c r="E22" s="340" t="s">
        <v>1058</v>
      </c>
      <c r="F22" s="339"/>
      <c r="G22" s="2581"/>
      <c r="H22" s="2641"/>
      <c r="I22" s="2644"/>
      <c r="J22" s="2629"/>
      <c r="K22" s="2644"/>
      <c r="L22" s="2629"/>
      <c r="M22" s="2634"/>
      <c r="N22" s="2635"/>
      <c r="O22" s="2569"/>
      <c r="P22" s="2638"/>
      <c r="Q22" s="2563"/>
      <c r="R22" s="2560"/>
      <c r="S22" s="2560"/>
      <c r="T22" s="2560"/>
      <c r="U22" s="2560"/>
      <c r="V22" s="2560"/>
      <c r="W22" s="2560"/>
      <c r="X22" s="2560"/>
      <c r="Y22" s="2560"/>
      <c r="Z22" s="2566"/>
      <c r="AA22" s="2647"/>
      <c r="AB22" s="270" t="s">
        <v>746</v>
      </c>
      <c r="AD22" s="2557"/>
      <c r="AE22" s="263" t="s">
        <v>1019</v>
      </c>
      <c r="AF22" s="263">
        <v>0</v>
      </c>
    </row>
    <row r="23" spans="1:33" s="88" customFormat="1">
      <c r="A23" s="2555">
        <v>7</v>
      </c>
      <c r="B23" s="2576"/>
      <c r="C23" s="2576"/>
      <c r="D23" s="2579"/>
      <c r="E23" s="265" t="s">
        <v>696</v>
      </c>
      <c r="F23" s="266"/>
      <c r="G23" s="2579"/>
      <c r="H23" s="2639" t="s">
        <v>702</v>
      </c>
      <c r="I23" s="2642"/>
      <c r="J23" s="2627" t="s">
        <v>315</v>
      </c>
      <c r="K23" s="2642"/>
      <c r="L23" s="2627" t="s">
        <v>341</v>
      </c>
      <c r="M23" s="2630" t="s">
        <v>226</v>
      </c>
      <c r="N23" s="2631"/>
      <c r="O23" s="2567"/>
      <c r="P23" s="2636" t="s">
        <v>337</v>
      </c>
      <c r="Q23" s="2561"/>
      <c r="R23" s="2558"/>
      <c r="S23" s="2558"/>
      <c r="T23" s="2558"/>
      <c r="U23" s="2558"/>
      <c r="V23" s="2558"/>
      <c r="W23" s="2558"/>
      <c r="X23" s="2558"/>
      <c r="Y23" s="2558"/>
      <c r="Z23" s="2564"/>
      <c r="AA23" s="2645"/>
      <c r="AB23" s="267" t="s">
        <v>697</v>
      </c>
      <c r="AD23" s="2555" t="str">
        <f t="shared" ref="AD23" si="5">IF(ISERROR(VLOOKUP(C23,$AE$6:$AF$27,2,0))=TRUE,"",VLOOKUP(C23,$AE$6:$AF$27,2,0))</f>
        <v/>
      </c>
      <c r="AE23" s="263" t="s">
        <v>1020</v>
      </c>
      <c r="AF23" s="263">
        <v>0</v>
      </c>
    </row>
    <row r="24" spans="1:33" s="88" customFormat="1">
      <c r="A24" s="2556"/>
      <c r="B24" s="2577"/>
      <c r="C24" s="2577"/>
      <c r="D24" s="2580"/>
      <c r="E24" s="268" t="s">
        <v>1040</v>
      </c>
      <c r="F24" s="269"/>
      <c r="G24" s="2580"/>
      <c r="H24" s="2640"/>
      <c r="I24" s="2643"/>
      <c r="J24" s="2628"/>
      <c r="K24" s="2643"/>
      <c r="L24" s="2628"/>
      <c r="M24" s="2632"/>
      <c r="N24" s="2633"/>
      <c r="O24" s="2568"/>
      <c r="P24" s="2637"/>
      <c r="Q24" s="2562"/>
      <c r="R24" s="2559"/>
      <c r="S24" s="2559"/>
      <c r="T24" s="2559"/>
      <c r="U24" s="2559"/>
      <c r="V24" s="2559"/>
      <c r="W24" s="2559"/>
      <c r="X24" s="2559"/>
      <c r="Y24" s="2559"/>
      <c r="Z24" s="2565"/>
      <c r="AA24" s="2646"/>
      <c r="AB24" s="344" t="s">
        <v>366</v>
      </c>
      <c r="AD24" s="2556"/>
      <c r="AE24" s="263" t="s">
        <v>1021</v>
      </c>
      <c r="AF24" s="263">
        <v>0</v>
      </c>
    </row>
    <row r="25" spans="1:33" s="88" customFormat="1">
      <c r="A25" s="2557"/>
      <c r="B25" s="2578"/>
      <c r="C25" s="2578"/>
      <c r="D25" s="2581"/>
      <c r="E25" s="340" t="s">
        <v>1058</v>
      </c>
      <c r="F25" s="339"/>
      <c r="G25" s="2581"/>
      <c r="H25" s="2641"/>
      <c r="I25" s="2644"/>
      <c r="J25" s="2629"/>
      <c r="K25" s="2644"/>
      <c r="L25" s="2629"/>
      <c r="M25" s="2634"/>
      <c r="N25" s="2635"/>
      <c r="O25" s="2569"/>
      <c r="P25" s="2638"/>
      <c r="Q25" s="2563"/>
      <c r="R25" s="2560"/>
      <c r="S25" s="2560"/>
      <c r="T25" s="2560"/>
      <c r="U25" s="2560"/>
      <c r="V25" s="2560"/>
      <c r="W25" s="2560"/>
      <c r="X25" s="2560"/>
      <c r="Y25" s="2560"/>
      <c r="Z25" s="2566"/>
      <c r="AA25" s="2647"/>
      <c r="AB25" s="270" t="s">
        <v>1059</v>
      </c>
      <c r="AD25" s="2557"/>
      <c r="AE25" s="263" t="s">
        <v>1022</v>
      </c>
      <c r="AF25" s="263">
        <v>0</v>
      </c>
    </row>
    <row r="26" spans="1:33" s="88" customFormat="1">
      <c r="A26" s="2555">
        <v>8</v>
      </c>
      <c r="B26" s="2576"/>
      <c r="C26" s="2576"/>
      <c r="D26" s="2579"/>
      <c r="E26" s="265" t="s">
        <v>696</v>
      </c>
      <c r="F26" s="266"/>
      <c r="G26" s="2579"/>
      <c r="H26" s="2639" t="s">
        <v>702</v>
      </c>
      <c r="I26" s="2642"/>
      <c r="J26" s="2627" t="s">
        <v>315</v>
      </c>
      <c r="K26" s="2642"/>
      <c r="L26" s="2627" t="s">
        <v>341</v>
      </c>
      <c r="M26" s="2630" t="s">
        <v>226</v>
      </c>
      <c r="N26" s="2631"/>
      <c r="O26" s="2567"/>
      <c r="P26" s="2636" t="s">
        <v>337</v>
      </c>
      <c r="Q26" s="2561"/>
      <c r="R26" s="2558"/>
      <c r="S26" s="2558"/>
      <c r="T26" s="2558"/>
      <c r="U26" s="2558"/>
      <c r="V26" s="2558"/>
      <c r="W26" s="2558"/>
      <c r="X26" s="2558"/>
      <c r="Y26" s="2558"/>
      <c r="Z26" s="2564"/>
      <c r="AA26" s="2645"/>
      <c r="AB26" s="267" t="s">
        <v>697</v>
      </c>
      <c r="AD26" s="2555" t="str">
        <f t="shared" ref="AD26" si="6">IF(ISERROR(VLOOKUP(C26,$AE$6:$AF$27,2,0))=TRUE,"",VLOOKUP(C26,$AE$6:$AF$27,2,0))</f>
        <v/>
      </c>
      <c r="AE26" s="263" t="s">
        <v>1023</v>
      </c>
      <c r="AF26" s="263">
        <v>0</v>
      </c>
    </row>
    <row r="27" spans="1:33" s="88" customFormat="1">
      <c r="A27" s="2556"/>
      <c r="B27" s="2577"/>
      <c r="C27" s="2577"/>
      <c r="D27" s="2580"/>
      <c r="E27" s="268" t="s">
        <v>1040</v>
      </c>
      <c r="F27" s="269"/>
      <c r="G27" s="2580"/>
      <c r="H27" s="2640"/>
      <c r="I27" s="2643"/>
      <c r="J27" s="2628"/>
      <c r="K27" s="2643"/>
      <c r="L27" s="2628"/>
      <c r="M27" s="2632"/>
      <c r="N27" s="2633"/>
      <c r="O27" s="2568"/>
      <c r="P27" s="2637"/>
      <c r="Q27" s="2562"/>
      <c r="R27" s="2559"/>
      <c r="S27" s="2559"/>
      <c r="T27" s="2559"/>
      <c r="U27" s="2559"/>
      <c r="V27" s="2559"/>
      <c r="W27" s="2559"/>
      <c r="X27" s="2559"/>
      <c r="Y27" s="2559"/>
      <c r="Z27" s="2565"/>
      <c r="AA27" s="2646"/>
      <c r="AB27" s="344" t="s">
        <v>980</v>
      </c>
      <c r="AD27" s="2556"/>
      <c r="AE27" s="263"/>
      <c r="AF27" s="263">
        <v>0</v>
      </c>
    </row>
    <row r="28" spans="1:33" s="88" customFormat="1">
      <c r="A28" s="2557"/>
      <c r="B28" s="2578"/>
      <c r="C28" s="2578"/>
      <c r="D28" s="2581"/>
      <c r="E28" s="340" t="s">
        <v>994</v>
      </c>
      <c r="F28" s="339"/>
      <c r="G28" s="2581"/>
      <c r="H28" s="2641"/>
      <c r="I28" s="2644"/>
      <c r="J28" s="2629"/>
      <c r="K28" s="2644"/>
      <c r="L28" s="2629"/>
      <c r="M28" s="2634"/>
      <c r="N28" s="2635"/>
      <c r="O28" s="2569"/>
      <c r="P28" s="2638"/>
      <c r="Q28" s="2563"/>
      <c r="R28" s="2560"/>
      <c r="S28" s="2560"/>
      <c r="T28" s="2560"/>
      <c r="U28" s="2560"/>
      <c r="V28" s="2560"/>
      <c r="W28" s="2560"/>
      <c r="X28" s="2560"/>
      <c r="Y28" s="2560"/>
      <c r="Z28" s="2566"/>
      <c r="AA28" s="2647"/>
      <c r="AB28" s="270" t="s">
        <v>995</v>
      </c>
      <c r="AD28" s="2557"/>
      <c r="AE28" s="263"/>
      <c r="AF28" s="263"/>
    </row>
    <row r="29" spans="1:33" s="88" customFormat="1">
      <c r="A29" s="2555">
        <v>9</v>
      </c>
      <c r="B29" s="2576"/>
      <c r="C29" s="2576"/>
      <c r="D29" s="2579"/>
      <c r="E29" s="265" t="s">
        <v>696</v>
      </c>
      <c r="F29" s="266"/>
      <c r="G29" s="2579"/>
      <c r="H29" s="2639" t="s">
        <v>702</v>
      </c>
      <c r="I29" s="2642"/>
      <c r="J29" s="2627" t="s">
        <v>315</v>
      </c>
      <c r="K29" s="2642"/>
      <c r="L29" s="2627" t="s">
        <v>341</v>
      </c>
      <c r="M29" s="2630" t="s">
        <v>226</v>
      </c>
      <c r="N29" s="2631"/>
      <c r="O29" s="2567"/>
      <c r="P29" s="2636" t="s">
        <v>337</v>
      </c>
      <c r="Q29" s="2561"/>
      <c r="R29" s="2558"/>
      <c r="S29" s="2558"/>
      <c r="T29" s="2558"/>
      <c r="U29" s="2558"/>
      <c r="V29" s="2558"/>
      <c r="W29" s="2558"/>
      <c r="X29" s="2558"/>
      <c r="Y29" s="2558"/>
      <c r="Z29" s="2564"/>
      <c r="AA29" s="2645"/>
      <c r="AB29" s="267" t="s">
        <v>697</v>
      </c>
      <c r="AD29" s="2555" t="str">
        <f t="shared" ref="AD29" si="7">IF(ISERROR(VLOOKUP(C29,$AE$6:$AF$27,2,0))=TRUE,"",VLOOKUP(C29,$AE$6:$AF$27,2,0))</f>
        <v/>
      </c>
      <c r="AE29" s="263"/>
      <c r="AF29" s="263"/>
    </row>
    <row r="30" spans="1:33" s="88" customFormat="1">
      <c r="A30" s="2556"/>
      <c r="B30" s="2577"/>
      <c r="C30" s="2577"/>
      <c r="D30" s="2580"/>
      <c r="E30" s="268" t="s">
        <v>978</v>
      </c>
      <c r="F30" s="269"/>
      <c r="G30" s="2580"/>
      <c r="H30" s="2640"/>
      <c r="I30" s="2643"/>
      <c r="J30" s="2628"/>
      <c r="K30" s="2643"/>
      <c r="L30" s="2628"/>
      <c r="M30" s="2632"/>
      <c r="N30" s="2633"/>
      <c r="O30" s="2568"/>
      <c r="P30" s="2637"/>
      <c r="Q30" s="2562"/>
      <c r="R30" s="2559"/>
      <c r="S30" s="2559"/>
      <c r="T30" s="2559"/>
      <c r="U30" s="2559"/>
      <c r="V30" s="2559"/>
      <c r="W30" s="2559"/>
      <c r="X30" s="2559"/>
      <c r="Y30" s="2559"/>
      <c r="Z30" s="2565"/>
      <c r="AA30" s="2646"/>
      <c r="AB30" s="344" t="s">
        <v>980</v>
      </c>
      <c r="AD30" s="2556"/>
      <c r="AE30" s="263"/>
      <c r="AF30" s="263"/>
    </row>
    <row r="31" spans="1:33" s="88" customFormat="1">
      <c r="A31" s="2557"/>
      <c r="B31" s="2578"/>
      <c r="C31" s="2578"/>
      <c r="D31" s="2581"/>
      <c r="E31" s="340" t="s">
        <v>994</v>
      </c>
      <c r="F31" s="339"/>
      <c r="G31" s="2581"/>
      <c r="H31" s="2641"/>
      <c r="I31" s="2644"/>
      <c r="J31" s="2629"/>
      <c r="K31" s="2644"/>
      <c r="L31" s="2629"/>
      <c r="M31" s="2634"/>
      <c r="N31" s="2635"/>
      <c r="O31" s="2569"/>
      <c r="P31" s="2638"/>
      <c r="Q31" s="2563"/>
      <c r="R31" s="2560"/>
      <c r="S31" s="2560"/>
      <c r="T31" s="2560"/>
      <c r="U31" s="2560"/>
      <c r="V31" s="2560"/>
      <c r="W31" s="2560"/>
      <c r="X31" s="2560"/>
      <c r="Y31" s="2560"/>
      <c r="Z31" s="2566"/>
      <c r="AA31" s="2647"/>
      <c r="AB31" s="270" t="s">
        <v>995</v>
      </c>
      <c r="AD31" s="2557"/>
      <c r="AE31" s="263"/>
      <c r="AF31" s="263"/>
    </row>
    <row r="32" spans="1:33" s="88" customFormat="1">
      <c r="A32" s="2555">
        <v>10</v>
      </c>
      <c r="B32" s="2576"/>
      <c r="C32" s="2576"/>
      <c r="D32" s="2579"/>
      <c r="E32" s="265" t="s">
        <v>696</v>
      </c>
      <c r="F32" s="266"/>
      <c r="G32" s="2579"/>
      <c r="H32" s="2639" t="s">
        <v>702</v>
      </c>
      <c r="I32" s="2642"/>
      <c r="J32" s="2627" t="s">
        <v>315</v>
      </c>
      <c r="K32" s="2642"/>
      <c r="L32" s="2627" t="s">
        <v>341</v>
      </c>
      <c r="M32" s="2630" t="s">
        <v>226</v>
      </c>
      <c r="N32" s="2631"/>
      <c r="O32" s="2567"/>
      <c r="P32" s="2636" t="s">
        <v>337</v>
      </c>
      <c r="Q32" s="2561"/>
      <c r="R32" s="2558"/>
      <c r="S32" s="2558"/>
      <c r="T32" s="2558"/>
      <c r="U32" s="2558"/>
      <c r="V32" s="2558"/>
      <c r="W32" s="2558"/>
      <c r="X32" s="2558"/>
      <c r="Y32" s="2558"/>
      <c r="Z32" s="2564"/>
      <c r="AA32" s="2645"/>
      <c r="AB32" s="267" t="s">
        <v>697</v>
      </c>
      <c r="AD32" s="2555" t="str">
        <f t="shared" ref="AD32" si="8">IF(ISERROR(VLOOKUP(C32,$AE$6:$AF$27,2,0))=TRUE,"",VLOOKUP(C32,$AE$6:$AF$27,2,0))</f>
        <v/>
      </c>
      <c r="AE32" s="263"/>
      <c r="AF32" s="263"/>
    </row>
    <row r="33" spans="1:32" s="88" customFormat="1">
      <c r="A33" s="2556"/>
      <c r="B33" s="2577"/>
      <c r="C33" s="2577"/>
      <c r="D33" s="2580"/>
      <c r="E33" s="268" t="s">
        <v>978</v>
      </c>
      <c r="F33" s="269"/>
      <c r="G33" s="2580"/>
      <c r="H33" s="2640"/>
      <c r="I33" s="2643"/>
      <c r="J33" s="2628"/>
      <c r="K33" s="2643"/>
      <c r="L33" s="2628"/>
      <c r="M33" s="2632"/>
      <c r="N33" s="2633"/>
      <c r="O33" s="2568"/>
      <c r="P33" s="2637"/>
      <c r="Q33" s="2562"/>
      <c r="R33" s="2559"/>
      <c r="S33" s="2559"/>
      <c r="T33" s="2559"/>
      <c r="U33" s="2559"/>
      <c r="V33" s="2559"/>
      <c r="W33" s="2559"/>
      <c r="X33" s="2559"/>
      <c r="Y33" s="2559"/>
      <c r="Z33" s="2565"/>
      <c r="AA33" s="2646"/>
      <c r="AB33" s="344" t="s">
        <v>1048</v>
      </c>
      <c r="AD33" s="2556"/>
      <c r="AE33" s="263"/>
      <c r="AF33" s="263"/>
    </row>
    <row r="34" spans="1:32" s="88" customFormat="1">
      <c r="A34" s="2557"/>
      <c r="B34" s="2578"/>
      <c r="C34" s="2578"/>
      <c r="D34" s="2581"/>
      <c r="E34" s="340" t="s">
        <v>994</v>
      </c>
      <c r="F34" s="339"/>
      <c r="G34" s="2581"/>
      <c r="H34" s="2641"/>
      <c r="I34" s="2644"/>
      <c r="J34" s="2629"/>
      <c r="K34" s="2644"/>
      <c r="L34" s="2629"/>
      <c r="M34" s="2634"/>
      <c r="N34" s="2635"/>
      <c r="O34" s="2569"/>
      <c r="P34" s="2638"/>
      <c r="Q34" s="2563"/>
      <c r="R34" s="2560"/>
      <c r="S34" s="2560"/>
      <c r="T34" s="2560"/>
      <c r="U34" s="2560"/>
      <c r="V34" s="2560"/>
      <c r="W34" s="2560"/>
      <c r="X34" s="2560"/>
      <c r="Y34" s="2560"/>
      <c r="Z34" s="2566"/>
      <c r="AA34" s="2647"/>
      <c r="AB34" s="270" t="s">
        <v>995</v>
      </c>
      <c r="AD34" s="2557"/>
      <c r="AE34" s="263"/>
      <c r="AF34" s="263"/>
    </row>
    <row r="35" spans="1:32" s="88" customFormat="1">
      <c r="A35" s="2555">
        <v>11</v>
      </c>
      <c r="B35" s="2576"/>
      <c r="C35" s="2576"/>
      <c r="D35" s="2579"/>
      <c r="E35" s="265" t="s">
        <v>696</v>
      </c>
      <c r="F35" s="266"/>
      <c r="G35" s="2579"/>
      <c r="H35" s="2639" t="s">
        <v>702</v>
      </c>
      <c r="I35" s="2642"/>
      <c r="J35" s="2627" t="s">
        <v>315</v>
      </c>
      <c r="K35" s="2642"/>
      <c r="L35" s="2627" t="s">
        <v>341</v>
      </c>
      <c r="M35" s="2630" t="s">
        <v>226</v>
      </c>
      <c r="N35" s="2631"/>
      <c r="O35" s="2567"/>
      <c r="P35" s="2636" t="s">
        <v>337</v>
      </c>
      <c r="Q35" s="2561"/>
      <c r="R35" s="2558"/>
      <c r="S35" s="2558"/>
      <c r="T35" s="2558"/>
      <c r="U35" s="2558"/>
      <c r="V35" s="2558"/>
      <c r="W35" s="2558"/>
      <c r="X35" s="2558"/>
      <c r="Y35" s="2558"/>
      <c r="Z35" s="2564"/>
      <c r="AA35" s="2645"/>
      <c r="AB35" s="267" t="s">
        <v>697</v>
      </c>
      <c r="AD35" s="2555" t="str">
        <f t="shared" ref="AD35" si="9">IF(ISERROR(VLOOKUP(C35,$AE$6:$AF$27,2,0))=TRUE,"",VLOOKUP(C35,$AE$6:$AF$27,2,0))</f>
        <v/>
      </c>
      <c r="AE35" s="263"/>
      <c r="AF35" s="263"/>
    </row>
    <row r="36" spans="1:32" s="88" customFormat="1">
      <c r="A36" s="2556"/>
      <c r="B36" s="2577"/>
      <c r="C36" s="2577"/>
      <c r="D36" s="2580"/>
      <c r="E36" s="268" t="s">
        <v>978</v>
      </c>
      <c r="F36" s="269"/>
      <c r="G36" s="2580"/>
      <c r="H36" s="2640"/>
      <c r="I36" s="2643"/>
      <c r="J36" s="2628"/>
      <c r="K36" s="2643"/>
      <c r="L36" s="2628"/>
      <c r="M36" s="2632"/>
      <c r="N36" s="2633"/>
      <c r="O36" s="2568"/>
      <c r="P36" s="2637"/>
      <c r="Q36" s="2562"/>
      <c r="R36" s="2559"/>
      <c r="S36" s="2559"/>
      <c r="T36" s="2559"/>
      <c r="U36" s="2559"/>
      <c r="V36" s="2559"/>
      <c r="W36" s="2559"/>
      <c r="X36" s="2559"/>
      <c r="Y36" s="2559"/>
      <c r="Z36" s="2565"/>
      <c r="AA36" s="2646"/>
      <c r="AB36" s="344" t="s">
        <v>980</v>
      </c>
      <c r="AD36" s="2556"/>
      <c r="AE36" s="263"/>
      <c r="AF36" s="263"/>
    </row>
    <row r="37" spans="1:32" s="88" customFormat="1">
      <c r="A37" s="2557"/>
      <c r="B37" s="2578"/>
      <c r="C37" s="2578"/>
      <c r="D37" s="2581"/>
      <c r="E37" s="340" t="s">
        <v>994</v>
      </c>
      <c r="F37" s="339"/>
      <c r="G37" s="2581"/>
      <c r="H37" s="2641"/>
      <c r="I37" s="2644"/>
      <c r="J37" s="2629"/>
      <c r="K37" s="2644"/>
      <c r="L37" s="2629"/>
      <c r="M37" s="2634"/>
      <c r="N37" s="2635"/>
      <c r="O37" s="2569"/>
      <c r="P37" s="2638"/>
      <c r="Q37" s="2563"/>
      <c r="R37" s="2560"/>
      <c r="S37" s="2560"/>
      <c r="T37" s="2560"/>
      <c r="U37" s="2560"/>
      <c r="V37" s="2560"/>
      <c r="W37" s="2560"/>
      <c r="X37" s="2560"/>
      <c r="Y37" s="2560"/>
      <c r="Z37" s="2566"/>
      <c r="AA37" s="2647"/>
      <c r="AB37" s="270" t="s">
        <v>1042</v>
      </c>
      <c r="AD37" s="2557"/>
      <c r="AE37" s="263"/>
      <c r="AF37" s="263"/>
    </row>
    <row r="38" spans="1:32" s="88" customFormat="1">
      <c r="A38" s="2555">
        <v>12</v>
      </c>
      <c r="B38" s="2576"/>
      <c r="C38" s="2576"/>
      <c r="D38" s="2579"/>
      <c r="E38" s="265" t="s">
        <v>696</v>
      </c>
      <c r="F38" s="266"/>
      <c r="G38" s="2579"/>
      <c r="H38" s="2639" t="s">
        <v>702</v>
      </c>
      <c r="I38" s="2642"/>
      <c r="J38" s="2627" t="s">
        <v>315</v>
      </c>
      <c r="K38" s="2642"/>
      <c r="L38" s="2627" t="s">
        <v>341</v>
      </c>
      <c r="M38" s="2630" t="s">
        <v>226</v>
      </c>
      <c r="N38" s="2631"/>
      <c r="O38" s="2567"/>
      <c r="P38" s="2636" t="s">
        <v>337</v>
      </c>
      <c r="Q38" s="2561"/>
      <c r="R38" s="2558"/>
      <c r="S38" s="2558"/>
      <c r="T38" s="2558"/>
      <c r="U38" s="2558"/>
      <c r="V38" s="2558"/>
      <c r="W38" s="2558"/>
      <c r="X38" s="2558"/>
      <c r="Y38" s="2558"/>
      <c r="Z38" s="2564"/>
      <c r="AA38" s="2645"/>
      <c r="AB38" s="267" t="s">
        <v>697</v>
      </c>
      <c r="AD38" s="2555" t="str">
        <f t="shared" ref="AD38" si="10">IF(ISERROR(VLOOKUP(C38,$AE$6:$AF$27,2,0))=TRUE,"",VLOOKUP(C38,$AE$6:$AF$27,2,0))</f>
        <v/>
      </c>
      <c r="AE38" s="263"/>
      <c r="AF38" s="263"/>
    </row>
    <row r="39" spans="1:32" s="88" customFormat="1">
      <c r="A39" s="2556"/>
      <c r="B39" s="2577"/>
      <c r="C39" s="2577"/>
      <c r="D39" s="2580"/>
      <c r="E39" s="268" t="s">
        <v>978</v>
      </c>
      <c r="F39" s="269"/>
      <c r="G39" s="2580"/>
      <c r="H39" s="2640"/>
      <c r="I39" s="2643"/>
      <c r="J39" s="2628"/>
      <c r="K39" s="2643"/>
      <c r="L39" s="2628"/>
      <c r="M39" s="2632"/>
      <c r="N39" s="2633"/>
      <c r="O39" s="2568"/>
      <c r="P39" s="2637"/>
      <c r="Q39" s="2562"/>
      <c r="R39" s="2559"/>
      <c r="S39" s="2559"/>
      <c r="T39" s="2559"/>
      <c r="U39" s="2559"/>
      <c r="V39" s="2559"/>
      <c r="W39" s="2559"/>
      <c r="X39" s="2559"/>
      <c r="Y39" s="2559"/>
      <c r="Z39" s="2565"/>
      <c r="AA39" s="2646"/>
      <c r="AB39" s="344" t="s">
        <v>1060</v>
      </c>
      <c r="AD39" s="2556"/>
      <c r="AE39" s="263"/>
      <c r="AF39" s="263"/>
    </row>
    <row r="40" spans="1:32" s="88" customFormat="1">
      <c r="A40" s="2557"/>
      <c r="B40" s="2578"/>
      <c r="C40" s="2578"/>
      <c r="D40" s="2581"/>
      <c r="E40" s="340" t="s">
        <v>1041</v>
      </c>
      <c r="F40" s="339"/>
      <c r="G40" s="2581"/>
      <c r="H40" s="2641"/>
      <c r="I40" s="2644"/>
      <c r="J40" s="2629"/>
      <c r="K40" s="2644"/>
      <c r="L40" s="2629"/>
      <c r="M40" s="2634"/>
      <c r="N40" s="2635"/>
      <c r="O40" s="2569"/>
      <c r="P40" s="2638"/>
      <c r="Q40" s="2563"/>
      <c r="R40" s="2560"/>
      <c r="S40" s="2560"/>
      <c r="T40" s="2560"/>
      <c r="U40" s="2560"/>
      <c r="V40" s="2560"/>
      <c r="W40" s="2560"/>
      <c r="X40" s="2560"/>
      <c r="Y40" s="2560"/>
      <c r="Z40" s="2566"/>
      <c r="AA40" s="2647"/>
      <c r="AB40" s="270" t="s">
        <v>995</v>
      </c>
      <c r="AD40" s="2557"/>
      <c r="AE40" s="263"/>
      <c r="AF40" s="263"/>
    </row>
    <row r="41" spans="1:32" s="88" customFormat="1">
      <c r="A41" s="2555">
        <v>13</v>
      </c>
      <c r="B41" s="2576"/>
      <c r="C41" s="2576"/>
      <c r="D41" s="2579"/>
      <c r="E41" s="265" t="s">
        <v>696</v>
      </c>
      <c r="F41" s="266"/>
      <c r="G41" s="2579"/>
      <c r="H41" s="2639" t="s">
        <v>702</v>
      </c>
      <c r="I41" s="2642"/>
      <c r="J41" s="2627" t="s">
        <v>315</v>
      </c>
      <c r="K41" s="2642"/>
      <c r="L41" s="2627" t="s">
        <v>341</v>
      </c>
      <c r="M41" s="2630" t="s">
        <v>226</v>
      </c>
      <c r="N41" s="2631"/>
      <c r="O41" s="2567"/>
      <c r="P41" s="2636" t="s">
        <v>337</v>
      </c>
      <c r="Q41" s="2561"/>
      <c r="R41" s="2558"/>
      <c r="S41" s="2558"/>
      <c r="T41" s="2558"/>
      <c r="U41" s="2558"/>
      <c r="V41" s="2558"/>
      <c r="W41" s="2558"/>
      <c r="X41" s="2558"/>
      <c r="Y41" s="2558"/>
      <c r="Z41" s="2564"/>
      <c r="AA41" s="2645"/>
      <c r="AB41" s="267" t="s">
        <v>697</v>
      </c>
      <c r="AD41" s="2555" t="str">
        <f t="shared" ref="AD41" si="11">IF(ISERROR(VLOOKUP(C41,$AE$6:$AF$27,2,0))=TRUE,"",VLOOKUP(C41,$AE$6:$AF$27,2,0))</f>
        <v/>
      </c>
      <c r="AE41" s="263"/>
      <c r="AF41" s="263"/>
    </row>
    <row r="42" spans="1:32" s="88" customFormat="1">
      <c r="A42" s="2556"/>
      <c r="B42" s="2577"/>
      <c r="C42" s="2577"/>
      <c r="D42" s="2580"/>
      <c r="E42" s="268" t="s">
        <v>1040</v>
      </c>
      <c r="F42" s="269"/>
      <c r="G42" s="2580"/>
      <c r="H42" s="2640"/>
      <c r="I42" s="2643"/>
      <c r="J42" s="2628"/>
      <c r="K42" s="2643"/>
      <c r="L42" s="2628"/>
      <c r="M42" s="2632"/>
      <c r="N42" s="2633"/>
      <c r="O42" s="2568"/>
      <c r="P42" s="2637"/>
      <c r="Q42" s="2562"/>
      <c r="R42" s="2559"/>
      <c r="S42" s="2559"/>
      <c r="T42" s="2559"/>
      <c r="U42" s="2559"/>
      <c r="V42" s="2559"/>
      <c r="W42" s="2559"/>
      <c r="X42" s="2559"/>
      <c r="Y42" s="2559"/>
      <c r="Z42" s="2565"/>
      <c r="AA42" s="2646"/>
      <c r="AB42" s="344" t="s">
        <v>1048</v>
      </c>
      <c r="AD42" s="2556"/>
      <c r="AE42" s="263"/>
      <c r="AF42" s="263"/>
    </row>
    <row r="43" spans="1:32" s="88" customFormat="1">
      <c r="A43" s="2557"/>
      <c r="B43" s="2578"/>
      <c r="C43" s="2578"/>
      <c r="D43" s="2581"/>
      <c r="E43" s="340" t="s">
        <v>994</v>
      </c>
      <c r="F43" s="339"/>
      <c r="G43" s="2581"/>
      <c r="H43" s="2641"/>
      <c r="I43" s="2644"/>
      <c r="J43" s="2629"/>
      <c r="K43" s="2644"/>
      <c r="L43" s="2629"/>
      <c r="M43" s="2634"/>
      <c r="N43" s="2635"/>
      <c r="O43" s="2569"/>
      <c r="P43" s="2638"/>
      <c r="Q43" s="2563"/>
      <c r="R43" s="2560"/>
      <c r="S43" s="2560"/>
      <c r="T43" s="2560"/>
      <c r="U43" s="2560"/>
      <c r="V43" s="2560"/>
      <c r="W43" s="2560"/>
      <c r="X43" s="2560"/>
      <c r="Y43" s="2560"/>
      <c r="Z43" s="2566"/>
      <c r="AA43" s="2647"/>
      <c r="AB43" s="270" t="s">
        <v>1059</v>
      </c>
      <c r="AD43" s="2557"/>
      <c r="AE43" s="263"/>
      <c r="AF43" s="263"/>
    </row>
    <row r="44" spans="1:32" s="88" customFormat="1">
      <c r="A44" s="2555">
        <v>14</v>
      </c>
      <c r="B44" s="2576"/>
      <c r="C44" s="2576"/>
      <c r="D44" s="2579"/>
      <c r="E44" s="265" t="s">
        <v>696</v>
      </c>
      <c r="F44" s="266"/>
      <c r="G44" s="2579"/>
      <c r="H44" s="2639" t="s">
        <v>702</v>
      </c>
      <c r="I44" s="2642"/>
      <c r="J44" s="2627" t="s">
        <v>315</v>
      </c>
      <c r="K44" s="2642"/>
      <c r="L44" s="2627" t="s">
        <v>341</v>
      </c>
      <c r="M44" s="2630" t="s">
        <v>226</v>
      </c>
      <c r="N44" s="2631"/>
      <c r="O44" s="2567"/>
      <c r="P44" s="2636" t="s">
        <v>337</v>
      </c>
      <c r="Q44" s="2561"/>
      <c r="R44" s="2558"/>
      <c r="S44" s="2558"/>
      <c r="T44" s="2558"/>
      <c r="U44" s="2558"/>
      <c r="V44" s="2558"/>
      <c r="W44" s="2558"/>
      <c r="X44" s="2558"/>
      <c r="Y44" s="2558"/>
      <c r="Z44" s="2564"/>
      <c r="AA44" s="2645"/>
      <c r="AB44" s="267" t="s">
        <v>697</v>
      </c>
      <c r="AD44" s="2555" t="str">
        <f t="shared" ref="AD44" si="12">IF(ISERROR(VLOOKUP(C44,$AE$6:$AF$27,2,0))=TRUE,"",VLOOKUP(C44,$AE$6:$AF$27,2,0))</f>
        <v/>
      </c>
      <c r="AE44" s="263"/>
      <c r="AF44" s="263"/>
    </row>
    <row r="45" spans="1:32" s="88" customFormat="1">
      <c r="A45" s="2556"/>
      <c r="B45" s="2577"/>
      <c r="C45" s="2577"/>
      <c r="D45" s="2580"/>
      <c r="E45" s="268" t="s">
        <v>1040</v>
      </c>
      <c r="F45" s="269"/>
      <c r="G45" s="2580"/>
      <c r="H45" s="2640"/>
      <c r="I45" s="2643"/>
      <c r="J45" s="2628"/>
      <c r="K45" s="2643"/>
      <c r="L45" s="2628"/>
      <c r="M45" s="2632"/>
      <c r="N45" s="2633"/>
      <c r="O45" s="2568"/>
      <c r="P45" s="2637"/>
      <c r="Q45" s="2562"/>
      <c r="R45" s="2559"/>
      <c r="S45" s="2559"/>
      <c r="T45" s="2559"/>
      <c r="U45" s="2559"/>
      <c r="V45" s="2559"/>
      <c r="W45" s="2559"/>
      <c r="X45" s="2559"/>
      <c r="Y45" s="2559"/>
      <c r="Z45" s="2565"/>
      <c r="AA45" s="2646"/>
      <c r="AB45" s="344" t="s">
        <v>980</v>
      </c>
      <c r="AD45" s="2556"/>
      <c r="AE45" s="263"/>
      <c r="AF45" s="263"/>
    </row>
    <row r="46" spans="1:32" s="88" customFormat="1">
      <c r="A46" s="2557"/>
      <c r="B46" s="2578"/>
      <c r="C46" s="2578"/>
      <c r="D46" s="2581"/>
      <c r="E46" s="340" t="s">
        <v>994</v>
      </c>
      <c r="F46" s="339"/>
      <c r="G46" s="2581"/>
      <c r="H46" s="2641"/>
      <c r="I46" s="2644"/>
      <c r="J46" s="2629"/>
      <c r="K46" s="2644"/>
      <c r="L46" s="2629"/>
      <c r="M46" s="2634"/>
      <c r="N46" s="2635"/>
      <c r="O46" s="2569"/>
      <c r="P46" s="2638"/>
      <c r="Q46" s="2563"/>
      <c r="R46" s="2560"/>
      <c r="S46" s="2560"/>
      <c r="T46" s="2560"/>
      <c r="U46" s="2560"/>
      <c r="V46" s="2560"/>
      <c r="W46" s="2560"/>
      <c r="X46" s="2560"/>
      <c r="Y46" s="2560"/>
      <c r="Z46" s="2566"/>
      <c r="AA46" s="2647"/>
      <c r="AB46" s="270" t="s">
        <v>1042</v>
      </c>
      <c r="AD46" s="2557"/>
      <c r="AE46" s="263"/>
      <c r="AF46" s="263"/>
    </row>
    <row r="47" spans="1:32" s="88" customFormat="1">
      <c r="A47" s="2555">
        <v>15</v>
      </c>
      <c r="B47" s="2576"/>
      <c r="C47" s="2576"/>
      <c r="D47" s="2579"/>
      <c r="E47" s="265" t="s">
        <v>696</v>
      </c>
      <c r="F47" s="266"/>
      <c r="G47" s="2579"/>
      <c r="H47" s="2639" t="s">
        <v>702</v>
      </c>
      <c r="I47" s="2642"/>
      <c r="J47" s="2627" t="s">
        <v>315</v>
      </c>
      <c r="K47" s="2642"/>
      <c r="L47" s="2627" t="s">
        <v>341</v>
      </c>
      <c r="M47" s="2630" t="s">
        <v>226</v>
      </c>
      <c r="N47" s="2631"/>
      <c r="O47" s="2567"/>
      <c r="P47" s="2636" t="s">
        <v>337</v>
      </c>
      <c r="Q47" s="2561"/>
      <c r="R47" s="2558"/>
      <c r="S47" s="2558"/>
      <c r="T47" s="2558"/>
      <c r="U47" s="2558"/>
      <c r="V47" s="2558"/>
      <c r="W47" s="2558"/>
      <c r="X47" s="2558"/>
      <c r="Y47" s="2558"/>
      <c r="Z47" s="2564"/>
      <c r="AA47" s="2645"/>
      <c r="AB47" s="267" t="s">
        <v>697</v>
      </c>
      <c r="AD47" s="2555" t="str">
        <f t="shared" ref="AD47" si="13">IF(ISERROR(VLOOKUP(C47,$AE$6:$AF$27,2,0))=TRUE,"",VLOOKUP(C47,$AE$6:$AF$27,2,0))</f>
        <v/>
      </c>
      <c r="AE47" s="263"/>
      <c r="AF47" s="263"/>
    </row>
    <row r="48" spans="1:32" s="88" customFormat="1">
      <c r="A48" s="2556"/>
      <c r="B48" s="2577"/>
      <c r="C48" s="2577"/>
      <c r="D48" s="2580"/>
      <c r="E48" s="268" t="s">
        <v>1061</v>
      </c>
      <c r="F48" s="269"/>
      <c r="G48" s="2580"/>
      <c r="H48" s="2640"/>
      <c r="I48" s="2643"/>
      <c r="J48" s="2628"/>
      <c r="K48" s="2643"/>
      <c r="L48" s="2628"/>
      <c r="M48" s="2632"/>
      <c r="N48" s="2633"/>
      <c r="O48" s="2568"/>
      <c r="P48" s="2637"/>
      <c r="Q48" s="2562"/>
      <c r="R48" s="2559"/>
      <c r="S48" s="2559"/>
      <c r="T48" s="2559"/>
      <c r="U48" s="2559"/>
      <c r="V48" s="2559"/>
      <c r="W48" s="2559"/>
      <c r="X48" s="2559"/>
      <c r="Y48" s="2559"/>
      <c r="Z48" s="2565"/>
      <c r="AA48" s="2646"/>
      <c r="AB48" s="344" t="s">
        <v>1048</v>
      </c>
      <c r="AD48" s="2556"/>
      <c r="AE48" s="263"/>
      <c r="AF48" s="263"/>
    </row>
    <row r="49" spans="1:32" s="88" customFormat="1">
      <c r="A49" s="2557"/>
      <c r="B49" s="2578"/>
      <c r="C49" s="2578"/>
      <c r="D49" s="2581"/>
      <c r="E49" s="340" t="s">
        <v>994</v>
      </c>
      <c r="F49" s="339"/>
      <c r="G49" s="2581"/>
      <c r="H49" s="2641"/>
      <c r="I49" s="2644"/>
      <c r="J49" s="2629"/>
      <c r="K49" s="2644"/>
      <c r="L49" s="2629"/>
      <c r="M49" s="2634"/>
      <c r="N49" s="2635"/>
      <c r="O49" s="2569"/>
      <c r="P49" s="2638"/>
      <c r="Q49" s="2563"/>
      <c r="R49" s="2560"/>
      <c r="S49" s="2560"/>
      <c r="T49" s="2560"/>
      <c r="U49" s="2560"/>
      <c r="V49" s="2560"/>
      <c r="W49" s="2560"/>
      <c r="X49" s="2560"/>
      <c r="Y49" s="2560"/>
      <c r="Z49" s="2566"/>
      <c r="AA49" s="2647"/>
      <c r="AB49" s="270" t="s">
        <v>1042</v>
      </c>
      <c r="AD49" s="2557"/>
      <c r="AE49" s="263"/>
      <c r="AF49" s="263"/>
    </row>
    <row r="50" spans="1:32" s="88" customFormat="1">
      <c r="A50" s="2555">
        <v>16</v>
      </c>
      <c r="B50" s="2576"/>
      <c r="C50" s="2576"/>
      <c r="D50" s="2579"/>
      <c r="E50" s="265" t="s">
        <v>696</v>
      </c>
      <c r="F50" s="266"/>
      <c r="G50" s="2579"/>
      <c r="H50" s="2639" t="s">
        <v>702</v>
      </c>
      <c r="I50" s="2642"/>
      <c r="J50" s="2627" t="s">
        <v>315</v>
      </c>
      <c r="K50" s="2642"/>
      <c r="L50" s="2627" t="s">
        <v>341</v>
      </c>
      <c r="M50" s="2630" t="s">
        <v>226</v>
      </c>
      <c r="N50" s="2631"/>
      <c r="O50" s="2567"/>
      <c r="P50" s="2636" t="s">
        <v>337</v>
      </c>
      <c r="Q50" s="2561"/>
      <c r="R50" s="2558"/>
      <c r="S50" s="2558"/>
      <c r="T50" s="2558"/>
      <c r="U50" s="2558"/>
      <c r="V50" s="2558"/>
      <c r="W50" s="2558"/>
      <c r="X50" s="2558"/>
      <c r="Y50" s="2558"/>
      <c r="Z50" s="2564"/>
      <c r="AA50" s="2645"/>
      <c r="AB50" s="267" t="s">
        <v>697</v>
      </c>
      <c r="AD50" s="2555" t="str">
        <f t="shared" ref="AD50" si="14">IF(ISERROR(VLOOKUP(C50,$AE$6:$AF$27,2,0))=TRUE,"",VLOOKUP(C50,$AE$6:$AF$27,2,0))</f>
        <v/>
      </c>
      <c r="AE50" s="263"/>
      <c r="AF50" s="263"/>
    </row>
    <row r="51" spans="1:32" s="88" customFormat="1">
      <c r="A51" s="2556"/>
      <c r="B51" s="2577"/>
      <c r="C51" s="2577"/>
      <c r="D51" s="2580"/>
      <c r="E51" s="268" t="s">
        <v>1061</v>
      </c>
      <c r="F51" s="269"/>
      <c r="G51" s="2580"/>
      <c r="H51" s="2640"/>
      <c r="I51" s="2643"/>
      <c r="J51" s="2628"/>
      <c r="K51" s="2643"/>
      <c r="L51" s="2628"/>
      <c r="M51" s="2632"/>
      <c r="N51" s="2633"/>
      <c r="O51" s="2568"/>
      <c r="P51" s="2637"/>
      <c r="Q51" s="2562"/>
      <c r="R51" s="2559"/>
      <c r="S51" s="2559"/>
      <c r="T51" s="2559"/>
      <c r="U51" s="2559"/>
      <c r="V51" s="2559"/>
      <c r="W51" s="2559"/>
      <c r="X51" s="2559"/>
      <c r="Y51" s="2559"/>
      <c r="Z51" s="2565"/>
      <c r="AA51" s="2646"/>
      <c r="AB51" s="344" t="s">
        <v>980</v>
      </c>
      <c r="AD51" s="2556"/>
      <c r="AE51" s="263"/>
      <c r="AF51" s="263"/>
    </row>
    <row r="52" spans="1:32" s="88" customFormat="1">
      <c r="A52" s="2557"/>
      <c r="B52" s="2578"/>
      <c r="C52" s="2578"/>
      <c r="D52" s="2581"/>
      <c r="E52" s="340" t="s">
        <v>1058</v>
      </c>
      <c r="F52" s="339"/>
      <c r="G52" s="2581"/>
      <c r="H52" s="2641"/>
      <c r="I52" s="2644"/>
      <c r="J52" s="2629"/>
      <c r="K52" s="2644"/>
      <c r="L52" s="2629"/>
      <c r="M52" s="2634"/>
      <c r="N52" s="2635"/>
      <c r="O52" s="2569"/>
      <c r="P52" s="2638"/>
      <c r="Q52" s="2563"/>
      <c r="R52" s="2560"/>
      <c r="S52" s="2560"/>
      <c r="T52" s="2560"/>
      <c r="U52" s="2560"/>
      <c r="V52" s="2560"/>
      <c r="W52" s="2560"/>
      <c r="X52" s="2560"/>
      <c r="Y52" s="2560"/>
      <c r="Z52" s="2566"/>
      <c r="AA52" s="2647"/>
      <c r="AB52" s="270" t="s">
        <v>995</v>
      </c>
      <c r="AD52" s="2557"/>
      <c r="AE52" s="263"/>
      <c r="AF52" s="263"/>
    </row>
    <row r="53" spans="1:32" s="88" customFormat="1">
      <c r="A53" s="2555">
        <v>17</v>
      </c>
      <c r="B53" s="2576"/>
      <c r="C53" s="2576"/>
      <c r="D53" s="2579"/>
      <c r="E53" s="265" t="s">
        <v>696</v>
      </c>
      <c r="F53" s="266"/>
      <c r="G53" s="2579"/>
      <c r="H53" s="2639" t="s">
        <v>702</v>
      </c>
      <c r="I53" s="2642"/>
      <c r="J53" s="2627" t="s">
        <v>315</v>
      </c>
      <c r="K53" s="2642"/>
      <c r="L53" s="2627" t="s">
        <v>341</v>
      </c>
      <c r="M53" s="2630" t="s">
        <v>226</v>
      </c>
      <c r="N53" s="2631"/>
      <c r="O53" s="2567"/>
      <c r="P53" s="2636" t="s">
        <v>337</v>
      </c>
      <c r="Q53" s="2561"/>
      <c r="R53" s="2558"/>
      <c r="S53" s="2558"/>
      <c r="T53" s="2558"/>
      <c r="U53" s="2558"/>
      <c r="V53" s="2558"/>
      <c r="W53" s="2558"/>
      <c r="X53" s="2558"/>
      <c r="Y53" s="2558"/>
      <c r="Z53" s="2564"/>
      <c r="AA53" s="2645"/>
      <c r="AB53" s="267" t="s">
        <v>697</v>
      </c>
      <c r="AD53" s="2555" t="str">
        <f t="shared" ref="AD53" si="15">IF(ISERROR(VLOOKUP(C53,$AE$6:$AF$27,2,0))=TRUE,"",VLOOKUP(C53,$AE$6:$AF$27,2,0))</f>
        <v/>
      </c>
      <c r="AE53" s="263">
        <f>B5</f>
        <v>0</v>
      </c>
      <c r="AF53" s="263"/>
    </row>
    <row r="54" spans="1:32" s="88" customFormat="1">
      <c r="A54" s="2556"/>
      <c r="B54" s="2577"/>
      <c r="C54" s="2577"/>
      <c r="D54" s="2580"/>
      <c r="E54" s="268" t="s">
        <v>1061</v>
      </c>
      <c r="F54" s="269"/>
      <c r="G54" s="2580"/>
      <c r="H54" s="2640"/>
      <c r="I54" s="2643"/>
      <c r="J54" s="2628"/>
      <c r="K54" s="2643"/>
      <c r="L54" s="2628"/>
      <c r="M54" s="2632"/>
      <c r="N54" s="2633"/>
      <c r="O54" s="2568"/>
      <c r="P54" s="2637"/>
      <c r="Q54" s="2562"/>
      <c r="R54" s="2559"/>
      <c r="S54" s="2559"/>
      <c r="T54" s="2559"/>
      <c r="U54" s="2559"/>
      <c r="V54" s="2559"/>
      <c r="W54" s="2559"/>
      <c r="X54" s="2559"/>
      <c r="Y54" s="2559"/>
      <c r="Z54" s="2565"/>
      <c r="AA54" s="2646"/>
      <c r="AB54" s="344" t="s">
        <v>1060</v>
      </c>
      <c r="AD54" s="2556"/>
      <c r="AE54" s="263">
        <f>B8</f>
        <v>0</v>
      </c>
      <c r="AF54" s="263"/>
    </row>
    <row r="55" spans="1:32" s="88" customFormat="1">
      <c r="A55" s="2557"/>
      <c r="B55" s="2578"/>
      <c r="C55" s="2578"/>
      <c r="D55" s="2581"/>
      <c r="E55" s="340" t="s">
        <v>1041</v>
      </c>
      <c r="F55" s="339"/>
      <c r="G55" s="2581"/>
      <c r="H55" s="2641"/>
      <c r="I55" s="2644"/>
      <c r="J55" s="2629"/>
      <c r="K55" s="2644"/>
      <c r="L55" s="2629"/>
      <c r="M55" s="2634"/>
      <c r="N55" s="2635"/>
      <c r="O55" s="2569"/>
      <c r="P55" s="2638"/>
      <c r="Q55" s="2563"/>
      <c r="R55" s="2560"/>
      <c r="S55" s="2560"/>
      <c r="T55" s="2560"/>
      <c r="U55" s="2560"/>
      <c r="V55" s="2560"/>
      <c r="W55" s="2560"/>
      <c r="X55" s="2560"/>
      <c r="Y55" s="2560"/>
      <c r="Z55" s="2566"/>
      <c r="AA55" s="2647"/>
      <c r="AB55" s="270" t="s">
        <v>1059</v>
      </c>
      <c r="AD55" s="2557"/>
      <c r="AE55" s="263">
        <f>B11</f>
        <v>0</v>
      </c>
      <c r="AF55" s="263"/>
    </row>
    <row r="56" spans="1:32" s="88" customFormat="1">
      <c r="A56" s="2555">
        <v>18</v>
      </c>
      <c r="B56" s="2576"/>
      <c r="C56" s="2576"/>
      <c r="D56" s="2579"/>
      <c r="E56" s="265" t="s">
        <v>696</v>
      </c>
      <c r="F56" s="266"/>
      <c r="G56" s="2579"/>
      <c r="H56" s="2639" t="s">
        <v>702</v>
      </c>
      <c r="I56" s="2642"/>
      <c r="J56" s="2627" t="s">
        <v>315</v>
      </c>
      <c r="K56" s="2642"/>
      <c r="L56" s="2627" t="s">
        <v>341</v>
      </c>
      <c r="M56" s="2630" t="s">
        <v>226</v>
      </c>
      <c r="N56" s="2631"/>
      <c r="O56" s="2567"/>
      <c r="P56" s="2636" t="s">
        <v>337</v>
      </c>
      <c r="Q56" s="2561"/>
      <c r="R56" s="2558"/>
      <c r="S56" s="2558"/>
      <c r="T56" s="2558"/>
      <c r="U56" s="2558"/>
      <c r="V56" s="2558"/>
      <c r="W56" s="2558"/>
      <c r="X56" s="2558"/>
      <c r="Y56" s="2558"/>
      <c r="Z56" s="2564"/>
      <c r="AA56" s="2645"/>
      <c r="AB56" s="267" t="s">
        <v>697</v>
      </c>
      <c r="AD56" s="2555" t="str">
        <f t="shared" ref="AD56" si="16">IF(ISERROR(VLOOKUP(C56,$AE$6:$AF$27,2,0))=TRUE,"",VLOOKUP(C56,$AE$6:$AF$27,2,0))</f>
        <v/>
      </c>
      <c r="AE56" s="263">
        <f>B14</f>
        <v>0</v>
      </c>
      <c r="AF56" s="263"/>
    </row>
    <row r="57" spans="1:32" s="88" customFormat="1">
      <c r="A57" s="2556"/>
      <c r="B57" s="2577"/>
      <c r="C57" s="2577"/>
      <c r="D57" s="2580"/>
      <c r="E57" s="268" t="s">
        <v>978</v>
      </c>
      <c r="F57" s="269"/>
      <c r="G57" s="2580"/>
      <c r="H57" s="2640"/>
      <c r="I57" s="2643"/>
      <c r="J57" s="2628"/>
      <c r="K57" s="2643"/>
      <c r="L57" s="2628"/>
      <c r="M57" s="2632"/>
      <c r="N57" s="2633"/>
      <c r="O57" s="2568"/>
      <c r="P57" s="2637"/>
      <c r="Q57" s="2562"/>
      <c r="R57" s="2559"/>
      <c r="S57" s="2559"/>
      <c r="T57" s="2559"/>
      <c r="U57" s="2559"/>
      <c r="V57" s="2559"/>
      <c r="W57" s="2559"/>
      <c r="X57" s="2559"/>
      <c r="Y57" s="2559"/>
      <c r="Z57" s="2565"/>
      <c r="AA57" s="2646"/>
      <c r="AB57" s="344" t="s">
        <v>1060</v>
      </c>
      <c r="AD57" s="2556"/>
      <c r="AE57" s="263">
        <f>B17</f>
        <v>0</v>
      </c>
      <c r="AF57" s="263"/>
    </row>
    <row r="58" spans="1:32" s="88" customFormat="1">
      <c r="A58" s="2557"/>
      <c r="B58" s="2578"/>
      <c r="C58" s="2578"/>
      <c r="D58" s="2581"/>
      <c r="E58" s="340" t="s">
        <v>1041</v>
      </c>
      <c r="F58" s="339"/>
      <c r="G58" s="2581"/>
      <c r="H58" s="2641"/>
      <c r="I58" s="2644"/>
      <c r="J58" s="2629"/>
      <c r="K58" s="2644"/>
      <c r="L58" s="2629"/>
      <c r="M58" s="2634"/>
      <c r="N58" s="2635"/>
      <c r="O58" s="2569"/>
      <c r="P58" s="2638"/>
      <c r="Q58" s="2563"/>
      <c r="R58" s="2560"/>
      <c r="S58" s="2560"/>
      <c r="T58" s="2560"/>
      <c r="U58" s="2560"/>
      <c r="V58" s="2560"/>
      <c r="W58" s="2560"/>
      <c r="X58" s="2560"/>
      <c r="Y58" s="2560"/>
      <c r="Z58" s="2566"/>
      <c r="AA58" s="2647"/>
      <c r="AB58" s="270" t="s">
        <v>1059</v>
      </c>
      <c r="AD58" s="2557"/>
      <c r="AE58" s="263">
        <f>B20</f>
        <v>0</v>
      </c>
      <c r="AF58" s="263"/>
    </row>
    <row r="59" spans="1:32" s="88" customFormat="1">
      <c r="A59" s="2555">
        <v>19</v>
      </c>
      <c r="B59" s="2576"/>
      <c r="C59" s="2576"/>
      <c r="D59" s="2579"/>
      <c r="E59" s="265" t="s">
        <v>696</v>
      </c>
      <c r="F59" s="266"/>
      <c r="G59" s="2579"/>
      <c r="H59" s="2639" t="s">
        <v>702</v>
      </c>
      <c r="I59" s="2642"/>
      <c r="J59" s="2627" t="s">
        <v>315</v>
      </c>
      <c r="K59" s="2642"/>
      <c r="L59" s="2627" t="s">
        <v>341</v>
      </c>
      <c r="M59" s="2630" t="s">
        <v>226</v>
      </c>
      <c r="N59" s="2631"/>
      <c r="O59" s="2567"/>
      <c r="P59" s="2636" t="s">
        <v>337</v>
      </c>
      <c r="Q59" s="2561"/>
      <c r="R59" s="2558"/>
      <c r="S59" s="2558"/>
      <c r="T59" s="2558"/>
      <c r="U59" s="2558"/>
      <c r="V59" s="2558"/>
      <c r="W59" s="2558"/>
      <c r="X59" s="2558"/>
      <c r="Y59" s="2558"/>
      <c r="Z59" s="2564"/>
      <c r="AA59" s="2645"/>
      <c r="AB59" s="267" t="s">
        <v>697</v>
      </c>
      <c r="AD59" s="2555" t="str">
        <f t="shared" ref="AD59" si="17">IF(ISERROR(VLOOKUP(C59,$AE$6:$AF$27,2,0))=TRUE,"",VLOOKUP(C59,$AE$6:$AF$27,2,0))</f>
        <v/>
      </c>
      <c r="AE59" s="263">
        <f>B23</f>
        <v>0</v>
      </c>
      <c r="AF59" s="263"/>
    </row>
    <row r="60" spans="1:32" s="88" customFormat="1">
      <c r="A60" s="2556"/>
      <c r="B60" s="2577"/>
      <c r="C60" s="2577"/>
      <c r="D60" s="2580"/>
      <c r="E60" s="268" t="s">
        <v>978</v>
      </c>
      <c r="F60" s="269"/>
      <c r="G60" s="2580"/>
      <c r="H60" s="2640"/>
      <c r="I60" s="2643"/>
      <c r="J60" s="2628"/>
      <c r="K60" s="2643"/>
      <c r="L60" s="2628"/>
      <c r="M60" s="2632"/>
      <c r="N60" s="2633"/>
      <c r="O60" s="2568"/>
      <c r="P60" s="2637"/>
      <c r="Q60" s="2562"/>
      <c r="R60" s="2559"/>
      <c r="S60" s="2559"/>
      <c r="T60" s="2559"/>
      <c r="U60" s="2559"/>
      <c r="V60" s="2559"/>
      <c r="W60" s="2559"/>
      <c r="X60" s="2559"/>
      <c r="Y60" s="2559"/>
      <c r="Z60" s="2565"/>
      <c r="AA60" s="2646"/>
      <c r="AB60" s="344" t="s">
        <v>980</v>
      </c>
      <c r="AD60" s="2556"/>
      <c r="AE60" s="263">
        <f>B26</f>
        <v>0</v>
      </c>
      <c r="AF60" s="263"/>
    </row>
    <row r="61" spans="1:32" s="88" customFormat="1">
      <c r="A61" s="2557"/>
      <c r="B61" s="2578"/>
      <c r="C61" s="2578"/>
      <c r="D61" s="2581"/>
      <c r="E61" s="340" t="s">
        <v>994</v>
      </c>
      <c r="F61" s="339"/>
      <c r="G61" s="2581"/>
      <c r="H61" s="2641"/>
      <c r="I61" s="2644"/>
      <c r="J61" s="2629"/>
      <c r="K61" s="2644"/>
      <c r="L61" s="2629"/>
      <c r="M61" s="2634"/>
      <c r="N61" s="2635"/>
      <c r="O61" s="2569"/>
      <c r="P61" s="2638"/>
      <c r="Q61" s="2563"/>
      <c r="R61" s="2560"/>
      <c r="S61" s="2560"/>
      <c r="T61" s="2560"/>
      <c r="U61" s="2560"/>
      <c r="V61" s="2560"/>
      <c r="W61" s="2560"/>
      <c r="X61" s="2560"/>
      <c r="Y61" s="2560"/>
      <c r="Z61" s="2566"/>
      <c r="AA61" s="2647"/>
      <c r="AB61" s="270" t="s">
        <v>1059</v>
      </c>
      <c r="AD61" s="2557"/>
      <c r="AE61" s="263">
        <f>B29</f>
        <v>0</v>
      </c>
      <c r="AF61" s="263"/>
    </row>
    <row r="62" spans="1:32" s="88" customFormat="1">
      <c r="A62" s="2555">
        <v>20</v>
      </c>
      <c r="B62" s="2576"/>
      <c r="C62" s="2576"/>
      <c r="D62" s="2579"/>
      <c r="E62" s="265" t="s">
        <v>696</v>
      </c>
      <c r="F62" s="266"/>
      <c r="G62" s="2579"/>
      <c r="H62" s="2639" t="s">
        <v>702</v>
      </c>
      <c r="I62" s="2642"/>
      <c r="J62" s="2627" t="s">
        <v>315</v>
      </c>
      <c r="K62" s="2642"/>
      <c r="L62" s="2627" t="s">
        <v>341</v>
      </c>
      <c r="M62" s="2630" t="s">
        <v>226</v>
      </c>
      <c r="N62" s="2631"/>
      <c r="O62" s="2567"/>
      <c r="P62" s="2636" t="s">
        <v>337</v>
      </c>
      <c r="Q62" s="2561"/>
      <c r="R62" s="2558"/>
      <c r="S62" s="2558"/>
      <c r="T62" s="2558"/>
      <c r="U62" s="2558"/>
      <c r="V62" s="2558"/>
      <c r="W62" s="2558"/>
      <c r="X62" s="2558"/>
      <c r="Y62" s="2558"/>
      <c r="Z62" s="2564"/>
      <c r="AA62" s="2645"/>
      <c r="AB62" s="267" t="s">
        <v>697</v>
      </c>
      <c r="AD62" s="2555" t="str">
        <f t="shared" ref="AD62" si="18">IF(ISERROR(VLOOKUP(C62,$AE$6:$AF$27,2,0))=TRUE,"",VLOOKUP(C62,$AE$6:$AF$27,2,0))</f>
        <v/>
      </c>
      <c r="AE62" s="263">
        <f>B32</f>
        <v>0</v>
      </c>
      <c r="AF62" s="263"/>
    </row>
    <row r="63" spans="1:32" s="88" customFormat="1">
      <c r="A63" s="2556"/>
      <c r="B63" s="2577"/>
      <c r="C63" s="2577"/>
      <c r="D63" s="2580"/>
      <c r="E63" s="268" t="s">
        <v>978</v>
      </c>
      <c r="F63" s="269"/>
      <c r="G63" s="2580"/>
      <c r="H63" s="2640"/>
      <c r="I63" s="2643"/>
      <c r="J63" s="2628"/>
      <c r="K63" s="2643"/>
      <c r="L63" s="2628"/>
      <c r="M63" s="2632"/>
      <c r="N63" s="2633"/>
      <c r="O63" s="2568"/>
      <c r="P63" s="2637"/>
      <c r="Q63" s="2562"/>
      <c r="R63" s="2559"/>
      <c r="S63" s="2559"/>
      <c r="T63" s="2559"/>
      <c r="U63" s="2559"/>
      <c r="V63" s="2559"/>
      <c r="W63" s="2559"/>
      <c r="X63" s="2559"/>
      <c r="Y63" s="2559"/>
      <c r="Z63" s="2565"/>
      <c r="AA63" s="2646"/>
      <c r="AB63" s="344" t="s">
        <v>980</v>
      </c>
      <c r="AD63" s="2556"/>
      <c r="AE63" s="263">
        <f>B35</f>
        <v>0</v>
      </c>
      <c r="AF63" s="263"/>
    </row>
    <row r="64" spans="1:32" s="88" customFormat="1">
      <c r="A64" s="2557"/>
      <c r="B64" s="2578"/>
      <c r="C64" s="2578"/>
      <c r="D64" s="2581"/>
      <c r="E64" s="340" t="s">
        <v>1058</v>
      </c>
      <c r="F64" s="339"/>
      <c r="G64" s="2581"/>
      <c r="H64" s="2641"/>
      <c r="I64" s="2644"/>
      <c r="J64" s="2629"/>
      <c r="K64" s="2644"/>
      <c r="L64" s="2629"/>
      <c r="M64" s="2634"/>
      <c r="N64" s="2635"/>
      <c r="O64" s="2569"/>
      <c r="P64" s="2638"/>
      <c r="Q64" s="2563"/>
      <c r="R64" s="2560"/>
      <c r="S64" s="2560"/>
      <c r="T64" s="2560"/>
      <c r="U64" s="2560"/>
      <c r="V64" s="2560"/>
      <c r="W64" s="2560"/>
      <c r="X64" s="2560"/>
      <c r="Y64" s="2560"/>
      <c r="Z64" s="2566"/>
      <c r="AA64" s="2647"/>
      <c r="AB64" s="270" t="s">
        <v>1042</v>
      </c>
      <c r="AD64" s="2557"/>
      <c r="AE64" s="263">
        <f>B38</f>
        <v>0</v>
      </c>
      <c r="AF64" s="263"/>
    </row>
    <row r="65" spans="1:32" s="88" customFormat="1">
      <c r="A65" s="2555">
        <v>21</v>
      </c>
      <c r="B65" s="2576"/>
      <c r="C65" s="2576"/>
      <c r="D65" s="2579"/>
      <c r="E65" s="265" t="s">
        <v>696</v>
      </c>
      <c r="F65" s="266"/>
      <c r="G65" s="2579"/>
      <c r="H65" s="2639" t="s">
        <v>702</v>
      </c>
      <c r="I65" s="2642"/>
      <c r="J65" s="2627" t="s">
        <v>315</v>
      </c>
      <c r="K65" s="2642"/>
      <c r="L65" s="2627" t="s">
        <v>341</v>
      </c>
      <c r="M65" s="2630" t="s">
        <v>226</v>
      </c>
      <c r="N65" s="2631"/>
      <c r="O65" s="2567"/>
      <c r="P65" s="2636" t="s">
        <v>337</v>
      </c>
      <c r="Q65" s="2561"/>
      <c r="R65" s="2558"/>
      <c r="S65" s="2558"/>
      <c r="T65" s="2558"/>
      <c r="U65" s="2558"/>
      <c r="V65" s="2558"/>
      <c r="W65" s="2558"/>
      <c r="X65" s="2558"/>
      <c r="Y65" s="2558"/>
      <c r="Z65" s="2564"/>
      <c r="AA65" s="2645"/>
      <c r="AB65" s="267" t="s">
        <v>697</v>
      </c>
      <c r="AD65" s="2555" t="str">
        <f t="shared" ref="AD65" si="19">IF(ISERROR(VLOOKUP(C65,$AE$6:$AF$27,2,0))=TRUE,"",VLOOKUP(C65,$AE$6:$AF$27,2,0))</f>
        <v/>
      </c>
      <c r="AE65" s="263">
        <f>B41</f>
        <v>0</v>
      </c>
      <c r="AF65" s="263"/>
    </row>
    <row r="66" spans="1:32" s="88" customFormat="1">
      <c r="A66" s="2556"/>
      <c r="B66" s="2577"/>
      <c r="C66" s="2577"/>
      <c r="D66" s="2580"/>
      <c r="E66" s="268" t="s">
        <v>978</v>
      </c>
      <c r="F66" s="269"/>
      <c r="G66" s="2580"/>
      <c r="H66" s="2640"/>
      <c r="I66" s="2643"/>
      <c r="J66" s="2628"/>
      <c r="K66" s="2643"/>
      <c r="L66" s="2628"/>
      <c r="M66" s="2632"/>
      <c r="N66" s="2633"/>
      <c r="O66" s="2568"/>
      <c r="P66" s="2637"/>
      <c r="Q66" s="2562"/>
      <c r="R66" s="2559"/>
      <c r="S66" s="2559"/>
      <c r="T66" s="2559"/>
      <c r="U66" s="2559"/>
      <c r="V66" s="2559"/>
      <c r="W66" s="2559"/>
      <c r="X66" s="2559"/>
      <c r="Y66" s="2559"/>
      <c r="Z66" s="2565"/>
      <c r="AA66" s="2646"/>
      <c r="AB66" s="344" t="s">
        <v>1048</v>
      </c>
      <c r="AD66" s="2556"/>
      <c r="AE66" s="263">
        <f>B44</f>
        <v>0</v>
      </c>
      <c r="AF66" s="263"/>
    </row>
    <row r="67" spans="1:32" s="88" customFormat="1">
      <c r="A67" s="2557"/>
      <c r="B67" s="2578"/>
      <c r="C67" s="2578"/>
      <c r="D67" s="2581"/>
      <c r="E67" s="340" t="s">
        <v>1041</v>
      </c>
      <c r="F67" s="339"/>
      <c r="G67" s="2581"/>
      <c r="H67" s="2641"/>
      <c r="I67" s="2644"/>
      <c r="J67" s="2629"/>
      <c r="K67" s="2644"/>
      <c r="L67" s="2629"/>
      <c r="M67" s="2634"/>
      <c r="N67" s="2635"/>
      <c r="O67" s="2569"/>
      <c r="P67" s="2638"/>
      <c r="Q67" s="2563"/>
      <c r="R67" s="2560"/>
      <c r="S67" s="2560"/>
      <c r="T67" s="2560"/>
      <c r="U67" s="2560"/>
      <c r="V67" s="2560"/>
      <c r="W67" s="2560"/>
      <c r="X67" s="2560"/>
      <c r="Y67" s="2560"/>
      <c r="Z67" s="2566"/>
      <c r="AA67" s="2647"/>
      <c r="AB67" s="270" t="s">
        <v>1042</v>
      </c>
      <c r="AD67" s="2557"/>
      <c r="AE67" s="263">
        <f>B47</f>
        <v>0</v>
      </c>
      <c r="AF67" s="263"/>
    </row>
    <row r="68" spans="1:32" s="88" customFormat="1">
      <c r="A68" s="2555">
        <v>22</v>
      </c>
      <c r="B68" s="2576"/>
      <c r="C68" s="2576"/>
      <c r="D68" s="2579"/>
      <c r="E68" s="265" t="s">
        <v>696</v>
      </c>
      <c r="F68" s="266"/>
      <c r="G68" s="2579"/>
      <c r="H68" s="2639" t="s">
        <v>702</v>
      </c>
      <c r="I68" s="2642"/>
      <c r="J68" s="2627" t="s">
        <v>315</v>
      </c>
      <c r="K68" s="2642"/>
      <c r="L68" s="2627" t="s">
        <v>341</v>
      </c>
      <c r="M68" s="2630" t="s">
        <v>226</v>
      </c>
      <c r="N68" s="2631"/>
      <c r="O68" s="2567"/>
      <c r="P68" s="2636" t="s">
        <v>337</v>
      </c>
      <c r="Q68" s="2561"/>
      <c r="R68" s="2558"/>
      <c r="S68" s="2558"/>
      <c r="T68" s="2558"/>
      <c r="U68" s="2558"/>
      <c r="V68" s="2558"/>
      <c r="W68" s="2558"/>
      <c r="X68" s="2558"/>
      <c r="Y68" s="2558"/>
      <c r="Z68" s="2564"/>
      <c r="AA68" s="2645"/>
      <c r="AB68" s="267" t="s">
        <v>697</v>
      </c>
      <c r="AD68" s="2555" t="str">
        <f t="shared" ref="AD68" si="20">IF(ISERROR(VLOOKUP(C68,$AE$6:$AF$27,2,0))=TRUE,"",VLOOKUP(C68,$AE$6:$AF$27,2,0))</f>
        <v/>
      </c>
      <c r="AE68" s="263">
        <f>B50</f>
        <v>0</v>
      </c>
      <c r="AF68" s="263"/>
    </row>
    <row r="69" spans="1:32" s="88" customFormat="1">
      <c r="A69" s="2556"/>
      <c r="B69" s="2577"/>
      <c r="C69" s="2577"/>
      <c r="D69" s="2580"/>
      <c r="E69" s="268" t="s">
        <v>978</v>
      </c>
      <c r="F69" s="269"/>
      <c r="G69" s="2580"/>
      <c r="H69" s="2640"/>
      <c r="I69" s="2643"/>
      <c r="J69" s="2628"/>
      <c r="K69" s="2643"/>
      <c r="L69" s="2628"/>
      <c r="M69" s="2632"/>
      <c r="N69" s="2633"/>
      <c r="O69" s="2568"/>
      <c r="P69" s="2637"/>
      <c r="Q69" s="2562"/>
      <c r="R69" s="2559"/>
      <c r="S69" s="2559"/>
      <c r="T69" s="2559"/>
      <c r="U69" s="2559"/>
      <c r="V69" s="2559"/>
      <c r="W69" s="2559"/>
      <c r="X69" s="2559"/>
      <c r="Y69" s="2559"/>
      <c r="Z69" s="2565"/>
      <c r="AA69" s="2646"/>
      <c r="AB69" s="344" t="s">
        <v>1048</v>
      </c>
      <c r="AD69" s="2556"/>
      <c r="AE69" s="263">
        <f>B53</f>
        <v>0</v>
      </c>
      <c r="AF69" s="263"/>
    </row>
    <row r="70" spans="1:32" s="88" customFormat="1">
      <c r="A70" s="2557"/>
      <c r="B70" s="2578"/>
      <c r="C70" s="2578"/>
      <c r="D70" s="2581"/>
      <c r="E70" s="340" t="s">
        <v>1041</v>
      </c>
      <c r="F70" s="339"/>
      <c r="G70" s="2581"/>
      <c r="H70" s="2641"/>
      <c r="I70" s="2644"/>
      <c r="J70" s="2629"/>
      <c r="K70" s="2644"/>
      <c r="L70" s="2629"/>
      <c r="M70" s="2634"/>
      <c r="N70" s="2635"/>
      <c r="O70" s="2569"/>
      <c r="P70" s="2638"/>
      <c r="Q70" s="2563"/>
      <c r="R70" s="2560"/>
      <c r="S70" s="2560"/>
      <c r="T70" s="2560"/>
      <c r="U70" s="2560"/>
      <c r="V70" s="2560"/>
      <c r="W70" s="2560"/>
      <c r="X70" s="2560"/>
      <c r="Y70" s="2560"/>
      <c r="Z70" s="2566"/>
      <c r="AA70" s="2647"/>
      <c r="AB70" s="270" t="s">
        <v>1042</v>
      </c>
      <c r="AD70" s="2557"/>
      <c r="AE70" s="263">
        <f>B56</f>
        <v>0</v>
      </c>
      <c r="AF70" s="263"/>
    </row>
    <row r="71" spans="1:32" s="88" customFormat="1">
      <c r="A71" s="2555">
        <v>23</v>
      </c>
      <c r="B71" s="2576"/>
      <c r="C71" s="2576"/>
      <c r="D71" s="2579"/>
      <c r="E71" s="265" t="s">
        <v>696</v>
      </c>
      <c r="F71" s="266"/>
      <c r="G71" s="2579"/>
      <c r="H71" s="2639" t="s">
        <v>702</v>
      </c>
      <c r="I71" s="2642"/>
      <c r="J71" s="2627" t="s">
        <v>315</v>
      </c>
      <c r="K71" s="2642"/>
      <c r="L71" s="2627" t="s">
        <v>341</v>
      </c>
      <c r="M71" s="2630" t="s">
        <v>226</v>
      </c>
      <c r="N71" s="2631"/>
      <c r="O71" s="2567"/>
      <c r="P71" s="2636" t="s">
        <v>337</v>
      </c>
      <c r="Q71" s="2561"/>
      <c r="R71" s="2558"/>
      <c r="S71" s="2558"/>
      <c r="T71" s="2558"/>
      <c r="U71" s="2558"/>
      <c r="V71" s="2558"/>
      <c r="W71" s="2558"/>
      <c r="X71" s="2558"/>
      <c r="Y71" s="2558"/>
      <c r="Z71" s="2564"/>
      <c r="AA71" s="2645"/>
      <c r="AB71" s="267" t="s">
        <v>697</v>
      </c>
      <c r="AD71" s="2555" t="str">
        <f t="shared" ref="AD71" si="21">IF(ISERROR(VLOOKUP(C71,$AE$6:$AF$27,2,0))=TRUE,"",VLOOKUP(C71,$AE$6:$AF$27,2,0))</f>
        <v/>
      </c>
      <c r="AE71" s="263">
        <f>B59</f>
        <v>0</v>
      </c>
      <c r="AF71" s="263"/>
    </row>
    <row r="72" spans="1:32" s="88" customFormat="1">
      <c r="A72" s="2556"/>
      <c r="B72" s="2577"/>
      <c r="C72" s="2577"/>
      <c r="D72" s="2580"/>
      <c r="E72" s="268" t="s">
        <v>744</v>
      </c>
      <c r="F72" s="269"/>
      <c r="G72" s="2580"/>
      <c r="H72" s="2640"/>
      <c r="I72" s="2643"/>
      <c r="J72" s="2628"/>
      <c r="K72" s="2643"/>
      <c r="L72" s="2628"/>
      <c r="M72" s="2632"/>
      <c r="N72" s="2633"/>
      <c r="O72" s="2568"/>
      <c r="P72" s="2637"/>
      <c r="Q72" s="2562"/>
      <c r="R72" s="2559"/>
      <c r="S72" s="2559"/>
      <c r="T72" s="2559"/>
      <c r="U72" s="2559"/>
      <c r="V72" s="2559"/>
      <c r="W72" s="2559"/>
      <c r="X72" s="2559"/>
      <c r="Y72" s="2559"/>
      <c r="Z72" s="2565"/>
      <c r="AA72" s="2646"/>
      <c r="AB72" s="344" t="s">
        <v>1062</v>
      </c>
      <c r="AD72" s="2556"/>
      <c r="AE72" s="263">
        <f>B62</f>
        <v>0</v>
      </c>
      <c r="AF72" s="263"/>
    </row>
    <row r="73" spans="1:32" s="88" customFormat="1">
      <c r="A73" s="2557"/>
      <c r="B73" s="2578"/>
      <c r="C73" s="2578"/>
      <c r="D73" s="2581"/>
      <c r="E73" s="340" t="s">
        <v>1063</v>
      </c>
      <c r="F73" s="339"/>
      <c r="G73" s="2581"/>
      <c r="H73" s="2641"/>
      <c r="I73" s="2644"/>
      <c r="J73" s="2629"/>
      <c r="K73" s="2644"/>
      <c r="L73" s="2629"/>
      <c r="M73" s="2634"/>
      <c r="N73" s="2635"/>
      <c r="O73" s="2569"/>
      <c r="P73" s="2638"/>
      <c r="Q73" s="2563"/>
      <c r="R73" s="2560"/>
      <c r="S73" s="2560"/>
      <c r="T73" s="2560"/>
      <c r="U73" s="2560"/>
      <c r="V73" s="2560"/>
      <c r="W73" s="2560"/>
      <c r="X73" s="2560"/>
      <c r="Y73" s="2560"/>
      <c r="Z73" s="2566"/>
      <c r="AA73" s="2647"/>
      <c r="AB73" s="270" t="s">
        <v>746</v>
      </c>
      <c r="AD73" s="2557"/>
      <c r="AE73" s="263">
        <f>B65</f>
        <v>0</v>
      </c>
      <c r="AF73" s="263"/>
    </row>
    <row r="74" spans="1:32" s="88" customFormat="1">
      <c r="A74" s="2555">
        <v>24</v>
      </c>
      <c r="B74" s="2576"/>
      <c r="C74" s="2576"/>
      <c r="D74" s="2579"/>
      <c r="E74" s="265" t="s">
        <v>696</v>
      </c>
      <c r="F74" s="266"/>
      <c r="G74" s="2579"/>
      <c r="H74" s="2639" t="s">
        <v>702</v>
      </c>
      <c r="I74" s="2642"/>
      <c r="J74" s="2627" t="s">
        <v>315</v>
      </c>
      <c r="K74" s="2642"/>
      <c r="L74" s="2627" t="s">
        <v>341</v>
      </c>
      <c r="M74" s="2630" t="s">
        <v>226</v>
      </c>
      <c r="N74" s="2631"/>
      <c r="O74" s="2567"/>
      <c r="P74" s="2636" t="s">
        <v>337</v>
      </c>
      <c r="Q74" s="2561"/>
      <c r="R74" s="2558"/>
      <c r="S74" s="2558"/>
      <c r="T74" s="2558"/>
      <c r="U74" s="2558"/>
      <c r="V74" s="2558"/>
      <c r="W74" s="2558"/>
      <c r="X74" s="2558"/>
      <c r="Y74" s="2558"/>
      <c r="Z74" s="2564"/>
      <c r="AA74" s="2645"/>
      <c r="AB74" s="267" t="s">
        <v>697</v>
      </c>
      <c r="AD74" s="2555" t="str">
        <f t="shared" ref="AD74" si="22">IF(ISERROR(VLOOKUP(C74,$AE$6:$AF$27,2,0))=TRUE,"",VLOOKUP(C74,$AE$6:$AF$27,2,0))</f>
        <v/>
      </c>
      <c r="AE74" s="263">
        <f>B68</f>
        <v>0</v>
      </c>
      <c r="AF74" s="263"/>
    </row>
    <row r="75" spans="1:32" s="88" customFormat="1">
      <c r="A75" s="2556"/>
      <c r="B75" s="2577"/>
      <c r="C75" s="2577"/>
      <c r="D75" s="2580"/>
      <c r="E75" s="268" t="s">
        <v>1061</v>
      </c>
      <c r="F75" s="269"/>
      <c r="G75" s="2580"/>
      <c r="H75" s="2640"/>
      <c r="I75" s="2643"/>
      <c r="J75" s="2628"/>
      <c r="K75" s="2643"/>
      <c r="L75" s="2628"/>
      <c r="M75" s="2632"/>
      <c r="N75" s="2633"/>
      <c r="O75" s="2568"/>
      <c r="P75" s="2637"/>
      <c r="Q75" s="2562"/>
      <c r="R75" s="2559"/>
      <c r="S75" s="2559"/>
      <c r="T75" s="2559"/>
      <c r="U75" s="2559"/>
      <c r="V75" s="2559"/>
      <c r="W75" s="2559"/>
      <c r="X75" s="2559"/>
      <c r="Y75" s="2559"/>
      <c r="Z75" s="2565"/>
      <c r="AA75" s="2646"/>
      <c r="AB75" s="344" t="s">
        <v>366</v>
      </c>
      <c r="AD75" s="2556"/>
      <c r="AE75" s="263">
        <f>B71</f>
        <v>0</v>
      </c>
      <c r="AF75" s="263"/>
    </row>
    <row r="76" spans="1:32" s="88" customFormat="1">
      <c r="A76" s="2557"/>
      <c r="B76" s="2578"/>
      <c r="C76" s="2578"/>
      <c r="D76" s="2581"/>
      <c r="E76" s="340" t="s">
        <v>1058</v>
      </c>
      <c r="F76" s="339"/>
      <c r="G76" s="2581"/>
      <c r="H76" s="2641"/>
      <c r="I76" s="2644"/>
      <c r="J76" s="2629"/>
      <c r="K76" s="2644"/>
      <c r="L76" s="2629"/>
      <c r="M76" s="2634"/>
      <c r="N76" s="2635"/>
      <c r="O76" s="2569"/>
      <c r="P76" s="2638"/>
      <c r="Q76" s="2563"/>
      <c r="R76" s="2560"/>
      <c r="S76" s="2560"/>
      <c r="T76" s="2560"/>
      <c r="U76" s="2560"/>
      <c r="V76" s="2560"/>
      <c r="W76" s="2560"/>
      <c r="X76" s="2560"/>
      <c r="Y76" s="2560"/>
      <c r="Z76" s="2566"/>
      <c r="AA76" s="2647"/>
      <c r="AB76" s="270" t="s">
        <v>746</v>
      </c>
      <c r="AD76" s="2557"/>
      <c r="AE76" s="263">
        <f>B74</f>
        <v>0</v>
      </c>
      <c r="AF76" s="263"/>
    </row>
    <row r="77" spans="1:32" s="88" customFormat="1">
      <c r="A77" s="2555">
        <v>25</v>
      </c>
      <c r="B77" s="2576"/>
      <c r="C77" s="2576"/>
      <c r="D77" s="2579"/>
      <c r="E77" s="265" t="s">
        <v>696</v>
      </c>
      <c r="F77" s="266"/>
      <c r="G77" s="2579"/>
      <c r="H77" s="2639" t="s">
        <v>702</v>
      </c>
      <c r="I77" s="2642"/>
      <c r="J77" s="2627" t="s">
        <v>315</v>
      </c>
      <c r="K77" s="2642"/>
      <c r="L77" s="2627" t="s">
        <v>341</v>
      </c>
      <c r="M77" s="2630" t="s">
        <v>226</v>
      </c>
      <c r="N77" s="2631"/>
      <c r="O77" s="2567"/>
      <c r="P77" s="2636" t="s">
        <v>337</v>
      </c>
      <c r="Q77" s="2561"/>
      <c r="R77" s="2558"/>
      <c r="S77" s="2558"/>
      <c r="T77" s="2558"/>
      <c r="U77" s="2558"/>
      <c r="V77" s="2558"/>
      <c r="W77" s="2558"/>
      <c r="X77" s="2558"/>
      <c r="Y77" s="2558"/>
      <c r="Z77" s="2564"/>
      <c r="AA77" s="2645"/>
      <c r="AB77" s="267" t="s">
        <v>697</v>
      </c>
      <c r="AD77" s="2555" t="str">
        <f t="shared" ref="AD77" si="23">IF(ISERROR(VLOOKUP(C77,$AE$6:$AF$27,2,0))=TRUE,"",VLOOKUP(C77,$AE$6:$AF$27,2,0))</f>
        <v/>
      </c>
      <c r="AE77" s="263">
        <f>B77</f>
        <v>0</v>
      </c>
      <c r="AF77" s="263"/>
    </row>
    <row r="78" spans="1:32" s="88" customFormat="1">
      <c r="A78" s="2556"/>
      <c r="B78" s="2577"/>
      <c r="C78" s="2577"/>
      <c r="D78" s="2580"/>
      <c r="E78" s="268" t="s">
        <v>1040</v>
      </c>
      <c r="F78" s="269"/>
      <c r="G78" s="2580"/>
      <c r="H78" s="2640"/>
      <c r="I78" s="2643"/>
      <c r="J78" s="2628"/>
      <c r="K78" s="2643"/>
      <c r="L78" s="2628"/>
      <c r="M78" s="2632"/>
      <c r="N78" s="2633"/>
      <c r="O78" s="2568"/>
      <c r="P78" s="2637"/>
      <c r="Q78" s="2562"/>
      <c r="R78" s="2559"/>
      <c r="S78" s="2559"/>
      <c r="T78" s="2559"/>
      <c r="U78" s="2559"/>
      <c r="V78" s="2559"/>
      <c r="W78" s="2559"/>
      <c r="X78" s="2559"/>
      <c r="Y78" s="2559"/>
      <c r="Z78" s="2565"/>
      <c r="AA78" s="2646"/>
      <c r="AB78" s="344" t="s">
        <v>1060</v>
      </c>
      <c r="AD78" s="2556"/>
      <c r="AE78" s="263">
        <f>B80</f>
        <v>0</v>
      </c>
      <c r="AF78" s="263"/>
    </row>
    <row r="79" spans="1:32" s="88" customFormat="1">
      <c r="A79" s="2557"/>
      <c r="B79" s="2578"/>
      <c r="C79" s="2578"/>
      <c r="D79" s="2581"/>
      <c r="E79" s="340" t="s">
        <v>745</v>
      </c>
      <c r="F79" s="339"/>
      <c r="G79" s="2581"/>
      <c r="H79" s="2641"/>
      <c r="I79" s="2644"/>
      <c r="J79" s="2629"/>
      <c r="K79" s="2644"/>
      <c r="L79" s="2629"/>
      <c r="M79" s="2634"/>
      <c r="N79" s="2635"/>
      <c r="O79" s="2569"/>
      <c r="P79" s="2638"/>
      <c r="Q79" s="2563"/>
      <c r="R79" s="2560"/>
      <c r="S79" s="2560"/>
      <c r="T79" s="2560"/>
      <c r="U79" s="2560"/>
      <c r="V79" s="2560"/>
      <c r="W79" s="2560"/>
      <c r="X79" s="2560"/>
      <c r="Y79" s="2560"/>
      <c r="Z79" s="2566"/>
      <c r="AA79" s="2647"/>
      <c r="AB79" s="270" t="s">
        <v>1042</v>
      </c>
      <c r="AD79" s="2557"/>
      <c r="AE79" s="263">
        <f>B83</f>
        <v>0</v>
      </c>
      <c r="AF79" s="263"/>
    </row>
    <row r="80" spans="1:32" s="88" customFormat="1">
      <c r="A80" s="2555">
        <v>26</v>
      </c>
      <c r="B80" s="2576"/>
      <c r="C80" s="2576"/>
      <c r="D80" s="2579"/>
      <c r="E80" s="265" t="s">
        <v>696</v>
      </c>
      <c r="F80" s="266"/>
      <c r="G80" s="2579"/>
      <c r="H80" s="2639" t="s">
        <v>702</v>
      </c>
      <c r="I80" s="2642"/>
      <c r="J80" s="2627" t="s">
        <v>315</v>
      </c>
      <c r="K80" s="2642"/>
      <c r="L80" s="2627" t="s">
        <v>341</v>
      </c>
      <c r="M80" s="2630" t="s">
        <v>226</v>
      </c>
      <c r="N80" s="2631"/>
      <c r="O80" s="2567"/>
      <c r="P80" s="2636" t="s">
        <v>337</v>
      </c>
      <c r="Q80" s="2561"/>
      <c r="R80" s="2558"/>
      <c r="S80" s="2558"/>
      <c r="T80" s="2558"/>
      <c r="U80" s="2558"/>
      <c r="V80" s="2558"/>
      <c r="W80" s="2558"/>
      <c r="X80" s="2558"/>
      <c r="Y80" s="2558"/>
      <c r="Z80" s="2564"/>
      <c r="AA80" s="2645"/>
      <c r="AB80" s="267" t="s">
        <v>697</v>
      </c>
      <c r="AD80" s="2555" t="str">
        <f t="shared" ref="AD80" si="24">IF(ISERROR(VLOOKUP(C80,$AE$6:$AF$27,2,0))=TRUE,"",VLOOKUP(C80,$AE$6:$AF$27,2,0))</f>
        <v/>
      </c>
      <c r="AE80" s="263">
        <f>B86</f>
        <v>0</v>
      </c>
      <c r="AF80" s="263"/>
    </row>
    <row r="81" spans="1:32" s="88" customFormat="1">
      <c r="A81" s="2556"/>
      <c r="B81" s="2577"/>
      <c r="C81" s="2577"/>
      <c r="D81" s="2580"/>
      <c r="E81" s="268" t="s">
        <v>1064</v>
      </c>
      <c r="F81" s="269"/>
      <c r="G81" s="2580"/>
      <c r="H81" s="2640"/>
      <c r="I81" s="2643"/>
      <c r="J81" s="2628"/>
      <c r="K81" s="2643"/>
      <c r="L81" s="2628"/>
      <c r="M81" s="2632"/>
      <c r="N81" s="2633"/>
      <c r="O81" s="2568"/>
      <c r="P81" s="2637"/>
      <c r="Q81" s="2562"/>
      <c r="R81" s="2559"/>
      <c r="S81" s="2559"/>
      <c r="T81" s="2559"/>
      <c r="U81" s="2559"/>
      <c r="V81" s="2559"/>
      <c r="W81" s="2559"/>
      <c r="X81" s="2559"/>
      <c r="Y81" s="2559"/>
      <c r="Z81" s="2565"/>
      <c r="AA81" s="2646"/>
      <c r="AB81" s="344" t="s">
        <v>366</v>
      </c>
      <c r="AD81" s="2556"/>
      <c r="AE81" s="263">
        <f>B89</f>
        <v>0</v>
      </c>
      <c r="AF81" s="263"/>
    </row>
    <row r="82" spans="1:32" s="88" customFormat="1">
      <c r="A82" s="2557"/>
      <c r="B82" s="2578"/>
      <c r="C82" s="2578"/>
      <c r="D82" s="2581"/>
      <c r="E82" s="340" t="s">
        <v>745</v>
      </c>
      <c r="F82" s="339"/>
      <c r="G82" s="2581"/>
      <c r="H82" s="2641"/>
      <c r="I82" s="2644"/>
      <c r="J82" s="2629"/>
      <c r="K82" s="2644"/>
      <c r="L82" s="2629"/>
      <c r="M82" s="2634"/>
      <c r="N82" s="2635"/>
      <c r="O82" s="2569"/>
      <c r="P82" s="2638"/>
      <c r="Q82" s="2563"/>
      <c r="R82" s="2560"/>
      <c r="S82" s="2560"/>
      <c r="T82" s="2560"/>
      <c r="U82" s="2560"/>
      <c r="V82" s="2560"/>
      <c r="W82" s="2560"/>
      <c r="X82" s="2560"/>
      <c r="Y82" s="2560"/>
      <c r="Z82" s="2566"/>
      <c r="AA82" s="2647"/>
      <c r="AB82" s="270" t="s">
        <v>1042</v>
      </c>
      <c r="AD82" s="2557"/>
      <c r="AE82" s="263">
        <f>B92</f>
        <v>0</v>
      </c>
      <c r="AF82" s="263"/>
    </row>
    <row r="83" spans="1:32" s="88" customFormat="1">
      <c r="A83" s="2555">
        <v>27</v>
      </c>
      <c r="B83" s="2576"/>
      <c r="C83" s="2576"/>
      <c r="D83" s="2579"/>
      <c r="E83" s="265" t="s">
        <v>696</v>
      </c>
      <c r="F83" s="266"/>
      <c r="G83" s="2579"/>
      <c r="H83" s="2639" t="s">
        <v>702</v>
      </c>
      <c r="I83" s="2642"/>
      <c r="J83" s="2627" t="s">
        <v>315</v>
      </c>
      <c r="K83" s="2642"/>
      <c r="L83" s="2627" t="s">
        <v>341</v>
      </c>
      <c r="M83" s="2630" t="s">
        <v>226</v>
      </c>
      <c r="N83" s="2631"/>
      <c r="O83" s="2567"/>
      <c r="P83" s="2636" t="s">
        <v>337</v>
      </c>
      <c r="Q83" s="2561"/>
      <c r="R83" s="2558"/>
      <c r="S83" s="2558"/>
      <c r="T83" s="2558"/>
      <c r="U83" s="2558"/>
      <c r="V83" s="2558"/>
      <c r="W83" s="2558"/>
      <c r="X83" s="2558"/>
      <c r="Y83" s="2558"/>
      <c r="Z83" s="2564"/>
      <c r="AA83" s="2645"/>
      <c r="AB83" s="267" t="s">
        <v>697</v>
      </c>
      <c r="AD83" s="2555" t="str">
        <f t="shared" ref="AD83" si="25">IF(ISERROR(VLOOKUP(C83,$AE$6:$AF$27,2,0))=TRUE,"",VLOOKUP(C83,$AE$6:$AF$27,2,0))</f>
        <v/>
      </c>
      <c r="AE83" s="263">
        <f>B95</f>
        <v>0</v>
      </c>
      <c r="AF83" s="263"/>
    </row>
    <row r="84" spans="1:32" s="88" customFormat="1">
      <c r="A84" s="2556"/>
      <c r="B84" s="2577"/>
      <c r="C84" s="2577"/>
      <c r="D84" s="2580"/>
      <c r="E84" s="268" t="s">
        <v>978</v>
      </c>
      <c r="F84" s="269"/>
      <c r="G84" s="2580"/>
      <c r="H84" s="2640"/>
      <c r="I84" s="2643"/>
      <c r="J84" s="2628"/>
      <c r="K84" s="2643"/>
      <c r="L84" s="2628"/>
      <c r="M84" s="2632"/>
      <c r="N84" s="2633"/>
      <c r="O84" s="2568"/>
      <c r="P84" s="2637"/>
      <c r="Q84" s="2562"/>
      <c r="R84" s="2559"/>
      <c r="S84" s="2559"/>
      <c r="T84" s="2559"/>
      <c r="U84" s="2559"/>
      <c r="V84" s="2559"/>
      <c r="W84" s="2559"/>
      <c r="X84" s="2559"/>
      <c r="Y84" s="2559"/>
      <c r="Z84" s="2565"/>
      <c r="AA84" s="2646"/>
      <c r="AB84" s="344" t="s">
        <v>1048</v>
      </c>
      <c r="AD84" s="2556"/>
      <c r="AE84" s="263">
        <f>B98</f>
        <v>0</v>
      </c>
      <c r="AF84" s="263"/>
    </row>
    <row r="85" spans="1:32" s="88" customFormat="1">
      <c r="A85" s="2557"/>
      <c r="B85" s="2578"/>
      <c r="C85" s="2578"/>
      <c r="D85" s="2581"/>
      <c r="E85" s="340" t="s">
        <v>1041</v>
      </c>
      <c r="F85" s="339"/>
      <c r="G85" s="2581"/>
      <c r="H85" s="2641"/>
      <c r="I85" s="2644"/>
      <c r="J85" s="2629"/>
      <c r="K85" s="2644"/>
      <c r="L85" s="2629"/>
      <c r="M85" s="2634"/>
      <c r="N85" s="2635"/>
      <c r="O85" s="2569"/>
      <c r="P85" s="2638"/>
      <c r="Q85" s="2563"/>
      <c r="R85" s="2560"/>
      <c r="S85" s="2560"/>
      <c r="T85" s="2560"/>
      <c r="U85" s="2560"/>
      <c r="V85" s="2560"/>
      <c r="W85" s="2560"/>
      <c r="X85" s="2560"/>
      <c r="Y85" s="2560"/>
      <c r="Z85" s="2566"/>
      <c r="AA85" s="2647"/>
      <c r="AB85" s="270" t="s">
        <v>995</v>
      </c>
      <c r="AD85" s="2557"/>
      <c r="AE85" s="263">
        <f>B101</f>
        <v>0</v>
      </c>
      <c r="AF85" s="263"/>
    </row>
    <row r="86" spans="1:32" s="88" customFormat="1">
      <c r="A86" s="2555">
        <v>28</v>
      </c>
      <c r="B86" s="2576"/>
      <c r="C86" s="2576"/>
      <c r="D86" s="2579"/>
      <c r="E86" s="265" t="s">
        <v>696</v>
      </c>
      <c r="F86" s="266"/>
      <c r="G86" s="2579"/>
      <c r="H86" s="2639" t="s">
        <v>702</v>
      </c>
      <c r="I86" s="2642"/>
      <c r="J86" s="2627" t="s">
        <v>315</v>
      </c>
      <c r="K86" s="2642"/>
      <c r="L86" s="2627" t="s">
        <v>341</v>
      </c>
      <c r="M86" s="2630" t="s">
        <v>226</v>
      </c>
      <c r="N86" s="2631"/>
      <c r="O86" s="2567"/>
      <c r="P86" s="2636" t="s">
        <v>337</v>
      </c>
      <c r="Q86" s="2561"/>
      <c r="R86" s="2558"/>
      <c r="S86" s="2558"/>
      <c r="T86" s="2558"/>
      <c r="U86" s="2558"/>
      <c r="V86" s="2558"/>
      <c r="W86" s="2558"/>
      <c r="X86" s="2558"/>
      <c r="Y86" s="2558"/>
      <c r="Z86" s="2564"/>
      <c r="AA86" s="2645"/>
      <c r="AB86" s="267" t="s">
        <v>697</v>
      </c>
      <c r="AD86" s="2555" t="str">
        <f t="shared" ref="AD86" si="26">IF(ISERROR(VLOOKUP(C86,$AE$6:$AF$27,2,0))=TRUE,"",VLOOKUP(C86,$AE$6:$AF$27,2,0))</f>
        <v/>
      </c>
      <c r="AE86" s="263">
        <f>B104</f>
        <v>0</v>
      </c>
      <c r="AF86" s="263"/>
    </row>
    <row r="87" spans="1:32" s="88" customFormat="1">
      <c r="A87" s="2556"/>
      <c r="B87" s="2577"/>
      <c r="C87" s="2577"/>
      <c r="D87" s="2580"/>
      <c r="E87" s="268" t="s">
        <v>1040</v>
      </c>
      <c r="F87" s="269"/>
      <c r="G87" s="2580"/>
      <c r="H87" s="2640"/>
      <c r="I87" s="2643"/>
      <c r="J87" s="2628"/>
      <c r="K87" s="2643"/>
      <c r="L87" s="2628"/>
      <c r="M87" s="2632"/>
      <c r="N87" s="2633"/>
      <c r="O87" s="2568"/>
      <c r="P87" s="2637"/>
      <c r="Q87" s="2562"/>
      <c r="R87" s="2559"/>
      <c r="S87" s="2559"/>
      <c r="T87" s="2559"/>
      <c r="U87" s="2559"/>
      <c r="V87" s="2559"/>
      <c r="W87" s="2559"/>
      <c r="X87" s="2559"/>
      <c r="Y87" s="2559"/>
      <c r="Z87" s="2565"/>
      <c r="AA87" s="2646"/>
      <c r="AB87" s="344" t="s">
        <v>1048</v>
      </c>
      <c r="AD87" s="2556"/>
      <c r="AE87" s="263">
        <f>B107</f>
        <v>0</v>
      </c>
      <c r="AF87" s="263"/>
    </row>
    <row r="88" spans="1:32" s="88" customFormat="1">
      <c r="A88" s="2557"/>
      <c r="B88" s="2578"/>
      <c r="C88" s="2578"/>
      <c r="D88" s="2581"/>
      <c r="E88" s="340" t="s">
        <v>1041</v>
      </c>
      <c r="F88" s="339"/>
      <c r="G88" s="2581"/>
      <c r="H88" s="2641"/>
      <c r="I88" s="2644"/>
      <c r="J88" s="2629"/>
      <c r="K88" s="2644"/>
      <c r="L88" s="2629"/>
      <c r="M88" s="2634"/>
      <c r="N88" s="2635"/>
      <c r="O88" s="2569"/>
      <c r="P88" s="2638"/>
      <c r="Q88" s="2563"/>
      <c r="R88" s="2560"/>
      <c r="S88" s="2560"/>
      <c r="T88" s="2560"/>
      <c r="U88" s="2560"/>
      <c r="V88" s="2560"/>
      <c r="W88" s="2560"/>
      <c r="X88" s="2560"/>
      <c r="Y88" s="2560"/>
      <c r="Z88" s="2566"/>
      <c r="AA88" s="2647"/>
      <c r="AB88" s="270" t="s">
        <v>1065</v>
      </c>
      <c r="AD88" s="2557"/>
      <c r="AE88" s="263">
        <f>B110</f>
        <v>0</v>
      </c>
      <c r="AF88" s="263"/>
    </row>
    <row r="89" spans="1:32" s="88" customFormat="1">
      <c r="A89" s="2555">
        <v>29</v>
      </c>
      <c r="B89" s="2576"/>
      <c r="C89" s="2576"/>
      <c r="D89" s="2579"/>
      <c r="E89" s="265" t="s">
        <v>696</v>
      </c>
      <c r="F89" s="266"/>
      <c r="G89" s="2579"/>
      <c r="H89" s="2639" t="s">
        <v>702</v>
      </c>
      <c r="I89" s="2642"/>
      <c r="J89" s="2627" t="s">
        <v>315</v>
      </c>
      <c r="K89" s="2642"/>
      <c r="L89" s="2627" t="s">
        <v>341</v>
      </c>
      <c r="M89" s="2630" t="s">
        <v>226</v>
      </c>
      <c r="N89" s="2631"/>
      <c r="O89" s="2567"/>
      <c r="P89" s="2636" t="s">
        <v>337</v>
      </c>
      <c r="Q89" s="2561"/>
      <c r="R89" s="2558"/>
      <c r="S89" s="2558"/>
      <c r="T89" s="2558"/>
      <c r="U89" s="2558"/>
      <c r="V89" s="2558"/>
      <c r="W89" s="2558"/>
      <c r="X89" s="2558"/>
      <c r="Y89" s="2558"/>
      <c r="Z89" s="2564"/>
      <c r="AA89" s="2645"/>
      <c r="AB89" s="267" t="s">
        <v>697</v>
      </c>
      <c r="AD89" s="2555" t="str">
        <f t="shared" ref="AD89" si="27">IF(ISERROR(VLOOKUP(C89,$AE$6:$AF$27,2,0))=TRUE,"",VLOOKUP(C89,$AE$6:$AF$27,2,0))</f>
        <v/>
      </c>
      <c r="AE89" s="263">
        <f>B113</f>
        <v>0</v>
      </c>
      <c r="AF89" s="263"/>
    </row>
    <row r="90" spans="1:32" s="88" customFormat="1">
      <c r="A90" s="2556"/>
      <c r="B90" s="2577"/>
      <c r="C90" s="2577"/>
      <c r="D90" s="2580"/>
      <c r="E90" s="268" t="s">
        <v>978</v>
      </c>
      <c r="F90" s="269"/>
      <c r="G90" s="2580"/>
      <c r="H90" s="2640"/>
      <c r="I90" s="2643"/>
      <c r="J90" s="2628"/>
      <c r="K90" s="2643"/>
      <c r="L90" s="2628"/>
      <c r="M90" s="2632"/>
      <c r="N90" s="2633"/>
      <c r="O90" s="2568"/>
      <c r="P90" s="2637"/>
      <c r="Q90" s="2562"/>
      <c r="R90" s="2559"/>
      <c r="S90" s="2559"/>
      <c r="T90" s="2559"/>
      <c r="U90" s="2559"/>
      <c r="V90" s="2559"/>
      <c r="W90" s="2559"/>
      <c r="X90" s="2559"/>
      <c r="Y90" s="2559"/>
      <c r="Z90" s="2565"/>
      <c r="AA90" s="2646"/>
      <c r="AB90" s="344" t="s">
        <v>980</v>
      </c>
      <c r="AD90" s="2556"/>
      <c r="AE90" s="263">
        <f>B116</f>
        <v>0</v>
      </c>
      <c r="AF90" s="263"/>
    </row>
    <row r="91" spans="1:32" s="88" customFormat="1">
      <c r="A91" s="2557"/>
      <c r="B91" s="2578"/>
      <c r="C91" s="2578"/>
      <c r="D91" s="2581"/>
      <c r="E91" s="340" t="s">
        <v>994</v>
      </c>
      <c r="F91" s="339"/>
      <c r="G91" s="2581"/>
      <c r="H91" s="2641"/>
      <c r="I91" s="2644"/>
      <c r="J91" s="2629"/>
      <c r="K91" s="2644"/>
      <c r="L91" s="2629"/>
      <c r="M91" s="2634"/>
      <c r="N91" s="2635"/>
      <c r="O91" s="2569"/>
      <c r="P91" s="2638"/>
      <c r="Q91" s="2563"/>
      <c r="R91" s="2560"/>
      <c r="S91" s="2560"/>
      <c r="T91" s="2560"/>
      <c r="U91" s="2560"/>
      <c r="V91" s="2560"/>
      <c r="W91" s="2560"/>
      <c r="X91" s="2560"/>
      <c r="Y91" s="2560"/>
      <c r="Z91" s="2566"/>
      <c r="AA91" s="2647"/>
      <c r="AB91" s="270" t="s">
        <v>746</v>
      </c>
      <c r="AD91" s="2557"/>
      <c r="AE91" s="263">
        <f>B119</f>
        <v>0</v>
      </c>
      <c r="AF91" s="263"/>
    </row>
    <row r="92" spans="1:32" s="88" customFormat="1">
      <c r="A92" s="2555">
        <v>30</v>
      </c>
      <c r="B92" s="2576"/>
      <c r="C92" s="2576"/>
      <c r="D92" s="2579"/>
      <c r="E92" s="265" t="s">
        <v>696</v>
      </c>
      <c r="F92" s="266"/>
      <c r="G92" s="2579"/>
      <c r="H92" s="2639" t="s">
        <v>702</v>
      </c>
      <c r="I92" s="2642"/>
      <c r="J92" s="2627" t="s">
        <v>315</v>
      </c>
      <c r="K92" s="2642"/>
      <c r="L92" s="2627" t="s">
        <v>341</v>
      </c>
      <c r="M92" s="2630" t="s">
        <v>226</v>
      </c>
      <c r="N92" s="2631"/>
      <c r="O92" s="2567"/>
      <c r="P92" s="2636" t="s">
        <v>337</v>
      </c>
      <c r="Q92" s="2561"/>
      <c r="R92" s="2558"/>
      <c r="S92" s="2558"/>
      <c r="T92" s="2558"/>
      <c r="U92" s="2558"/>
      <c r="V92" s="2558"/>
      <c r="W92" s="2558"/>
      <c r="X92" s="2558"/>
      <c r="Y92" s="2558"/>
      <c r="Z92" s="2564"/>
      <c r="AA92" s="2645"/>
      <c r="AB92" s="267" t="s">
        <v>697</v>
      </c>
      <c r="AD92" s="2555" t="str">
        <f t="shared" ref="AD92" si="28">IF(ISERROR(VLOOKUP(C92,$AE$6:$AF$27,2,0))=TRUE,"",VLOOKUP(C92,$AE$6:$AF$27,2,0))</f>
        <v/>
      </c>
      <c r="AE92" s="263">
        <f>B122</f>
        <v>0</v>
      </c>
      <c r="AF92" s="263"/>
    </row>
    <row r="93" spans="1:32" s="88" customFormat="1">
      <c r="A93" s="2556"/>
      <c r="B93" s="2577"/>
      <c r="C93" s="2577"/>
      <c r="D93" s="2580"/>
      <c r="E93" s="268" t="s">
        <v>1066</v>
      </c>
      <c r="F93" s="269"/>
      <c r="G93" s="2580"/>
      <c r="H93" s="2640"/>
      <c r="I93" s="2643"/>
      <c r="J93" s="2628"/>
      <c r="K93" s="2643"/>
      <c r="L93" s="2628"/>
      <c r="M93" s="2632"/>
      <c r="N93" s="2633"/>
      <c r="O93" s="2568"/>
      <c r="P93" s="2637"/>
      <c r="Q93" s="2562"/>
      <c r="R93" s="2559"/>
      <c r="S93" s="2559"/>
      <c r="T93" s="2559"/>
      <c r="U93" s="2559"/>
      <c r="V93" s="2559"/>
      <c r="W93" s="2559"/>
      <c r="X93" s="2559"/>
      <c r="Y93" s="2559"/>
      <c r="Z93" s="2565"/>
      <c r="AA93" s="2646"/>
      <c r="AB93" s="344" t="s">
        <v>1048</v>
      </c>
      <c r="AD93" s="2556"/>
      <c r="AE93" s="263">
        <f>B125</f>
        <v>0</v>
      </c>
      <c r="AF93" s="263"/>
    </row>
    <row r="94" spans="1:32" s="88" customFormat="1">
      <c r="A94" s="2557"/>
      <c r="B94" s="2578"/>
      <c r="C94" s="2578"/>
      <c r="D94" s="2581"/>
      <c r="E94" s="340" t="s">
        <v>1041</v>
      </c>
      <c r="F94" s="339"/>
      <c r="G94" s="2581"/>
      <c r="H94" s="2641"/>
      <c r="I94" s="2644"/>
      <c r="J94" s="2629"/>
      <c r="K94" s="2644"/>
      <c r="L94" s="2629"/>
      <c r="M94" s="2634"/>
      <c r="N94" s="2635"/>
      <c r="O94" s="2569"/>
      <c r="P94" s="2638"/>
      <c r="Q94" s="2563"/>
      <c r="R94" s="2560"/>
      <c r="S94" s="2560"/>
      <c r="T94" s="2560"/>
      <c r="U94" s="2560"/>
      <c r="V94" s="2560"/>
      <c r="W94" s="2560"/>
      <c r="X94" s="2560"/>
      <c r="Y94" s="2560"/>
      <c r="Z94" s="2566"/>
      <c r="AA94" s="2647"/>
      <c r="AB94" s="270" t="s">
        <v>1059</v>
      </c>
      <c r="AD94" s="2557"/>
      <c r="AE94" s="263">
        <f>B128</f>
        <v>0</v>
      </c>
      <c r="AF94" s="263"/>
    </row>
    <row r="95" spans="1:32" s="88" customFormat="1">
      <c r="A95" s="2555">
        <v>31</v>
      </c>
      <c r="B95" s="2576"/>
      <c r="C95" s="2576"/>
      <c r="D95" s="2579"/>
      <c r="E95" s="265" t="s">
        <v>696</v>
      </c>
      <c r="F95" s="266"/>
      <c r="G95" s="2579"/>
      <c r="H95" s="2639" t="s">
        <v>702</v>
      </c>
      <c r="I95" s="2642"/>
      <c r="J95" s="2627" t="s">
        <v>315</v>
      </c>
      <c r="K95" s="2642"/>
      <c r="L95" s="2627" t="s">
        <v>341</v>
      </c>
      <c r="M95" s="2630" t="s">
        <v>226</v>
      </c>
      <c r="N95" s="2631"/>
      <c r="O95" s="2567"/>
      <c r="P95" s="2636" t="s">
        <v>337</v>
      </c>
      <c r="Q95" s="2561"/>
      <c r="R95" s="2558"/>
      <c r="S95" s="2558"/>
      <c r="T95" s="2558"/>
      <c r="U95" s="2558"/>
      <c r="V95" s="2558"/>
      <c r="W95" s="2558"/>
      <c r="X95" s="2558"/>
      <c r="Y95" s="2558"/>
      <c r="Z95" s="2564"/>
      <c r="AA95" s="2645"/>
      <c r="AB95" s="267" t="s">
        <v>697</v>
      </c>
      <c r="AD95" s="2555" t="str">
        <f t="shared" ref="AD95" si="29">IF(ISERROR(VLOOKUP(C95,$AE$6:$AF$27,2,0))=TRUE,"",VLOOKUP(C95,$AE$6:$AF$27,2,0))</f>
        <v/>
      </c>
      <c r="AE95" s="263">
        <f>B131</f>
        <v>0</v>
      </c>
      <c r="AF95" s="263"/>
    </row>
    <row r="96" spans="1:32" s="88" customFormat="1">
      <c r="A96" s="2556"/>
      <c r="B96" s="2577"/>
      <c r="C96" s="2577"/>
      <c r="D96" s="2580"/>
      <c r="E96" s="268" t="s">
        <v>1040</v>
      </c>
      <c r="F96" s="269"/>
      <c r="G96" s="2580"/>
      <c r="H96" s="2640"/>
      <c r="I96" s="2643"/>
      <c r="J96" s="2628"/>
      <c r="K96" s="2643"/>
      <c r="L96" s="2628"/>
      <c r="M96" s="2632"/>
      <c r="N96" s="2633"/>
      <c r="O96" s="2568"/>
      <c r="P96" s="2637"/>
      <c r="Q96" s="2562"/>
      <c r="R96" s="2559"/>
      <c r="S96" s="2559"/>
      <c r="T96" s="2559"/>
      <c r="U96" s="2559"/>
      <c r="V96" s="2559"/>
      <c r="W96" s="2559"/>
      <c r="X96" s="2559"/>
      <c r="Y96" s="2559"/>
      <c r="Z96" s="2565"/>
      <c r="AA96" s="2646"/>
      <c r="AB96" s="344" t="s">
        <v>980</v>
      </c>
      <c r="AD96" s="2556"/>
      <c r="AE96" s="263">
        <f>B134</f>
        <v>0</v>
      </c>
      <c r="AF96" s="263"/>
    </row>
    <row r="97" spans="1:32" s="88" customFormat="1">
      <c r="A97" s="2557"/>
      <c r="B97" s="2578"/>
      <c r="C97" s="2578"/>
      <c r="D97" s="2581"/>
      <c r="E97" s="340" t="s">
        <v>1041</v>
      </c>
      <c r="F97" s="339"/>
      <c r="G97" s="2581"/>
      <c r="H97" s="2641"/>
      <c r="I97" s="2644"/>
      <c r="J97" s="2629"/>
      <c r="K97" s="2644"/>
      <c r="L97" s="2629"/>
      <c r="M97" s="2634"/>
      <c r="N97" s="2635"/>
      <c r="O97" s="2569"/>
      <c r="P97" s="2638"/>
      <c r="Q97" s="2563"/>
      <c r="R97" s="2560"/>
      <c r="S97" s="2560"/>
      <c r="T97" s="2560"/>
      <c r="U97" s="2560"/>
      <c r="V97" s="2560"/>
      <c r="W97" s="2560"/>
      <c r="X97" s="2560"/>
      <c r="Y97" s="2560"/>
      <c r="Z97" s="2566"/>
      <c r="AA97" s="2647"/>
      <c r="AB97" s="270" t="s">
        <v>1042</v>
      </c>
      <c r="AD97" s="2557"/>
      <c r="AE97" s="263">
        <f>B137</f>
        <v>0</v>
      </c>
      <c r="AF97" s="263"/>
    </row>
    <row r="98" spans="1:32" s="88" customFormat="1">
      <c r="A98" s="2555">
        <v>32</v>
      </c>
      <c r="B98" s="2576"/>
      <c r="C98" s="2576"/>
      <c r="D98" s="2579"/>
      <c r="E98" s="265" t="s">
        <v>696</v>
      </c>
      <c r="F98" s="266"/>
      <c r="G98" s="2579"/>
      <c r="H98" s="2639" t="s">
        <v>702</v>
      </c>
      <c r="I98" s="2642"/>
      <c r="J98" s="2627" t="s">
        <v>315</v>
      </c>
      <c r="K98" s="2642"/>
      <c r="L98" s="2627" t="s">
        <v>341</v>
      </c>
      <c r="M98" s="2630" t="s">
        <v>226</v>
      </c>
      <c r="N98" s="2631"/>
      <c r="O98" s="2567"/>
      <c r="P98" s="2636" t="s">
        <v>337</v>
      </c>
      <c r="Q98" s="2561"/>
      <c r="R98" s="2558"/>
      <c r="S98" s="2558"/>
      <c r="T98" s="2558"/>
      <c r="U98" s="2558"/>
      <c r="V98" s="2558"/>
      <c r="W98" s="2558"/>
      <c r="X98" s="2558"/>
      <c r="Y98" s="2558"/>
      <c r="Z98" s="2564"/>
      <c r="AA98" s="2645"/>
      <c r="AB98" s="267" t="s">
        <v>697</v>
      </c>
      <c r="AD98" s="2555" t="str">
        <f t="shared" ref="AD98" si="30">IF(ISERROR(VLOOKUP(C98,$AE$6:$AF$27,2,0))=TRUE,"",VLOOKUP(C98,$AE$6:$AF$27,2,0))</f>
        <v/>
      </c>
      <c r="AE98" s="263">
        <f>B140</f>
        <v>0</v>
      </c>
      <c r="AF98" s="263"/>
    </row>
    <row r="99" spans="1:32" s="88" customFormat="1">
      <c r="A99" s="2556"/>
      <c r="B99" s="2577"/>
      <c r="C99" s="2577"/>
      <c r="D99" s="2580"/>
      <c r="E99" s="268" t="s">
        <v>978</v>
      </c>
      <c r="F99" s="269"/>
      <c r="G99" s="2580"/>
      <c r="H99" s="2640"/>
      <c r="I99" s="2643"/>
      <c r="J99" s="2628"/>
      <c r="K99" s="2643"/>
      <c r="L99" s="2628"/>
      <c r="M99" s="2632"/>
      <c r="N99" s="2633"/>
      <c r="O99" s="2568"/>
      <c r="P99" s="2637"/>
      <c r="Q99" s="2562"/>
      <c r="R99" s="2559"/>
      <c r="S99" s="2559"/>
      <c r="T99" s="2559"/>
      <c r="U99" s="2559"/>
      <c r="V99" s="2559"/>
      <c r="W99" s="2559"/>
      <c r="X99" s="2559"/>
      <c r="Y99" s="2559"/>
      <c r="Z99" s="2565"/>
      <c r="AA99" s="2646"/>
      <c r="AB99" s="344" t="s">
        <v>980</v>
      </c>
      <c r="AD99" s="2556"/>
      <c r="AE99" s="263">
        <f>B143</f>
        <v>0</v>
      </c>
      <c r="AF99" s="263"/>
    </row>
    <row r="100" spans="1:32" s="88" customFormat="1">
      <c r="A100" s="2557"/>
      <c r="B100" s="2578"/>
      <c r="C100" s="2578"/>
      <c r="D100" s="2581"/>
      <c r="E100" s="340" t="s">
        <v>994</v>
      </c>
      <c r="F100" s="339"/>
      <c r="G100" s="2581"/>
      <c r="H100" s="2641"/>
      <c r="I100" s="2644"/>
      <c r="J100" s="2629"/>
      <c r="K100" s="2644"/>
      <c r="L100" s="2629"/>
      <c r="M100" s="2634"/>
      <c r="N100" s="2635"/>
      <c r="O100" s="2569"/>
      <c r="P100" s="2638"/>
      <c r="Q100" s="2563"/>
      <c r="R100" s="2560"/>
      <c r="S100" s="2560"/>
      <c r="T100" s="2560"/>
      <c r="U100" s="2560"/>
      <c r="V100" s="2560"/>
      <c r="W100" s="2560"/>
      <c r="X100" s="2560"/>
      <c r="Y100" s="2560"/>
      <c r="Z100" s="2566"/>
      <c r="AA100" s="2647"/>
      <c r="AB100" s="270" t="s">
        <v>1067</v>
      </c>
      <c r="AD100" s="2557"/>
      <c r="AE100" s="263">
        <f>B146</f>
        <v>0</v>
      </c>
      <c r="AF100" s="263"/>
    </row>
    <row r="101" spans="1:32" s="88" customFormat="1">
      <c r="A101" s="2555">
        <v>33</v>
      </c>
      <c r="B101" s="2576"/>
      <c r="C101" s="2576"/>
      <c r="D101" s="2579"/>
      <c r="E101" s="265" t="s">
        <v>696</v>
      </c>
      <c r="F101" s="266"/>
      <c r="G101" s="2579"/>
      <c r="H101" s="2639" t="s">
        <v>702</v>
      </c>
      <c r="I101" s="2642"/>
      <c r="J101" s="2627" t="s">
        <v>315</v>
      </c>
      <c r="K101" s="2642"/>
      <c r="L101" s="2627" t="s">
        <v>341</v>
      </c>
      <c r="M101" s="2630" t="s">
        <v>226</v>
      </c>
      <c r="N101" s="2631"/>
      <c r="O101" s="2567"/>
      <c r="P101" s="2636" t="s">
        <v>337</v>
      </c>
      <c r="Q101" s="2561"/>
      <c r="R101" s="2558"/>
      <c r="S101" s="2558"/>
      <c r="T101" s="2558"/>
      <c r="U101" s="2558"/>
      <c r="V101" s="2558"/>
      <c r="W101" s="2558"/>
      <c r="X101" s="2558"/>
      <c r="Y101" s="2558"/>
      <c r="Z101" s="2564"/>
      <c r="AA101" s="2645"/>
      <c r="AB101" s="267" t="s">
        <v>697</v>
      </c>
      <c r="AD101" s="2555" t="str">
        <f t="shared" ref="AD101" si="31">IF(ISERROR(VLOOKUP(C101,$AE$6:$AF$27,2,0))=TRUE,"",VLOOKUP(C101,$AE$6:$AF$27,2,0))</f>
        <v/>
      </c>
      <c r="AE101" s="263">
        <f>B149</f>
        <v>0</v>
      </c>
      <c r="AF101" s="263"/>
    </row>
    <row r="102" spans="1:32" s="88" customFormat="1">
      <c r="A102" s="2556"/>
      <c r="B102" s="2577"/>
      <c r="C102" s="2577"/>
      <c r="D102" s="2580"/>
      <c r="E102" s="268" t="s">
        <v>978</v>
      </c>
      <c r="F102" s="269"/>
      <c r="G102" s="2580"/>
      <c r="H102" s="2640"/>
      <c r="I102" s="2643"/>
      <c r="J102" s="2628"/>
      <c r="K102" s="2643"/>
      <c r="L102" s="2628"/>
      <c r="M102" s="2632"/>
      <c r="N102" s="2633"/>
      <c r="O102" s="2568"/>
      <c r="P102" s="2637"/>
      <c r="Q102" s="2562"/>
      <c r="R102" s="2559"/>
      <c r="S102" s="2559"/>
      <c r="T102" s="2559"/>
      <c r="U102" s="2559"/>
      <c r="V102" s="2559"/>
      <c r="W102" s="2559"/>
      <c r="X102" s="2559"/>
      <c r="Y102" s="2559"/>
      <c r="Z102" s="2565"/>
      <c r="AA102" s="2646"/>
      <c r="AB102" s="344" t="s">
        <v>980</v>
      </c>
      <c r="AD102" s="2556"/>
      <c r="AE102" s="263">
        <f>B152</f>
        <v>0</v>
      </c>
      <c r="AF102" s="263"/>
    </row>
    <row r="103" spans="1:32" s="88" customFormat="1">
      <c r="A103" s="2557"/>
      <c r="B103" s="2578"/>
      <c r="C103" s="2578"/>
      <c r="D103" s="2581"/>
      <c r="E103" s="340" t="s">
        <v>745</v>
      </c>
      <c r="F103" s="339"/>
      <c r="G103" s="2581"/>
      <c r="H103" s="2641"/>
      <c r="I103" s="2644"/>
      <c r="J103" s="2629"/>
      <c r="K103" s="2644"/>
      <c r="L103" s="2629"/>
      <c r="M103" s="2634"/>
      <c r="N103" s="2635"/>
      <c r="O103" s="2569"/>
      <c r="P103" s="2638"/>
      <c r="Q103" s="2563"/>
      <c r="R103" s="2560"/>
      <c r="S103" s="2560"/>
      <c r="T103" s="2560"/>
      <c r="U103" s="2560"/>
      <c r="V103" s="2560"/>
      <c r="W103" s="2560"/>
      <c r="X103" s="2560"/>
      <c r="Y103" s="2560"/>
      <c r="Z103" s="2566"/>
      <c r="AA103" s="2647"/>
      <c r="AB103" s="270" t="s">
        <v>746</v>
      </c>
      <c r="AD103" s="2557"/>
      <c r="AE103" s="263">
        <f>B155</f>
        <v>0</v>
      </c>
      <c r="AF103" s="263"/>
    </row>
    <row r="104" spans="1:32" s="88" customFormat="1">
      <c r="A104" s="2555">
        <v>34</v>
      </c>
      <c r="B104" s="2576"/>
      <c r="C104" s="2576"/>
      <c r="D104" s="2579"/>
      <c r="E104" s="265" t="s">
        <v>696</v>
      </c>
      <c r="F104" s="266"/>
      <c r="G104" s="2579"/>
      <c r="H104" s="2639" t="s">
        <v>702</v>
      </c>
      <c r="I104" s="2642"/>
      <c r="J104" s="2627" t="s">
        <v>315</v>
      </c>
      <c r="K104" s="2642"/>
      <c r="L104" s="2627" t="s">
        <v>341</v>
      </c>
      <c r="M104" s="2630" t="s">
        <v>226</v>
      </c>
      <c r="N104" s="2631"/>
      <c r="O104" s="2567"/>
      <c r="P104" s="2636" t="s">
        <v>337</v>
      </c>
      <c r="Q104" s="2561"/>
      <c r="R104" s="2558"/>
      <c r="S104" s="2558"/>
      <c r="T104" s="2558"/>
      <c r="U104" s="2558"/>
      <c r="V104" s="2558"/>
      <c r="W104" s="2558"/>
      <c r="X104" s="2558"/>
      <c r="Y104" s="2558"/>
      <c r="Z104" s="2564"/>
      <c r="AA104" s="2645"/>
      <c r="AB104" s="267" t="s">
        <v>697</v>
      </c>
      <c r="AD104" s="2555" t="str">
        <f t="shared" ref="AD104" si="32">IF(ISERROR(VLOOKUP(C104,$AE$6:$AF$27,2,0))=TRUE,"",VLOOKUP(C104,$AE$6:$AF$27,2,0))</f>
        <v/>
      </c>
      <c r="AE104" s="263">
        <f>B158</f>
        <v>0</v>
      </c>
      <c r="AF104" s="263"/>
    </row>
    <row r="105" spans="1:32" s="88" customFormat="1">
      <c r="A105" s="2556"/>
      <c r="B105" s="2577"/>
      <c r="C105" s="2577"/>
      <c r="D105" s="2580"/>
      <c r="E105" s="268" t="s">
        <v>744</v>
      </c>
      <c r="F105" s="269"/>
      <c r="G105" s="2580"/>
      <c r="H105" s="2640"/>
      <c r="I105" s="2643"/>
      <c r="J105" s="2628"/>
      <c r="K105" s="2643"/>
      <c r="L105" s="2628"/>
      <c r="M105" s="2632"/>
      <c r="N105" s="2633"/>
      <c r="O105" s="2568"/>
      <c r="P105" s="2637"/>
      <c r="Q105" s="2562"/>
      <c r="R105" s="2559"/>
      <c r="S105" s="2559"/>
      <c r="T105" s="2559"/>
      <c r="U105" s="2559"/>
      <c r="V105" s="2559"/>
      <c r="W105" s="2559"/>
      <c r="X105" s="2559"/>
      <c r="Y105" s="2559"/>
      <c r="Z105" s="2565"/>
      <c r="AA105" s="2646"/>
      <c r="AB105" s="344" t="s">
        <v>1068</v>
      </c>
      <c r="AD105" s="2556"/>
      <c r="AE105" s="263">
        <f>B161</f>
        <v>0</v>
      </c>
      <c r="AF105" s="263"/>
    </row>
    <row r="106" spans="1:32" s="88" customFormat="1">
      <c r="A106" s="2557"/>
      <c r="B106" s="2578"/>
      <c r="C106" s="2578"/>
      <c r="D106" s="2581"/>
      <c r="E106" s="340" t="s">
        <v>1069</v>
      </c>
      <c r="F106" s="339"/>
      <c r="G106" s="2581"/>
      <c r="H106" s="2641"/>
      <c r="I106" s="2644"/>
      <c r="J106" s="2629"/>
      <c r="K106" s="2644"/>
      <c r="L106" s="2629"/>
      <c r="M106" s="2634"/>
      <c r="N106" s="2635"/>
      <c r="O106" s="2569"/>
      <c r="P106" s="2638"/>
      <c r="Q106" s="2563"/>
      <c r="R106" s="2560"/>
      <c r="S106" s="2560"/>
      <c r="T106" s="2560"/>
      <c r="U106" s="2560"/>
      <c r="V106" s="2560"/>
      <c r="W106" s="2560"/>
      <c r="X106" s="2560"/>
      <c r="Y106" s="2560"/>
      <c r="Z106" s="2566"/>
      <c r="AA106" s="2647"/>
      <c r="AB106" s="270" t="s">
        <v>746</v>
      </c>
      <c r="AD106" s="2557"/>
      <c r="AE106" s="263">
        <f>B164</f>
        <v>0</v>
      </c>
      <c r="AF106" s="263"/>
    </row>
    <row r="107" spans="1:32" s="88" customFormat="1">
      <c r="A107" s="2555">
        <v>35</v>
      </c>
      <c r="B107" s="2576"/>
      <c r="C107" s="2576"/>
      <c r="D107" s="2579"/>
      <c r="E107" s="265" t="s">
        <v>696</v>
      </c>
      <c r="F107" s="266"/>
      <c r="G107" s="2579"/>
      <c r="H107" s="2639" t="s">
        <v>702</v>
      </c>
      <c r="I107" s="2642"/>
      <c r="J107" s="2627" t="s">
        <v>315</v>
      </c>
      <c r="K107" s="2642"/>
      <c r="L107" s="2627" t="s">
        <v>341</v>
      </c>
      <c r="M107" s="2630" t="s">
        <v>226</v>
      </c>
      <c r="N107" s="2631"/>
      <c r="O107" s="2567"/>
      <c r="P107" s="2636" t="s">
        <v>337</v>
      </c>
      <c r="Q107" s="2561"/>
      <c r="R107" s="2558"/>
      <c r="S107" s="2558"/>
      <c r="T107" s="2558"/>
      <c r="U107" s="2558"/>
      <c r="V107" s="2558"/>
      <c r="W107" s="2558"/>
      <c r="X107" s="2558"/>
      <c r="Y107" s="2558"/>
      <c r="Z107" s="2564"/>
      <c r="AA107" s="2645"/>
      <c r="AB107" s="267" t="s">
        <v>697</v>
      </c>
      <c r="AD107" s="2555" t="str">
        <f t="shared" ref="AD107" si="33">IF(ISERROR(VLOOKUP(C107,$AE$6:$AF$27,2,0))=TRUE,"",VLOOKUP(C107,$AE$6:$AF$27,2,0))</f>
        <v/>
      </c>
      <c r="AE107" s="263">
        <f>B167</f>
        <v>0</v>
      </c>
      <c r="AF107" s="263"/>
    </row>
    <row r="108" spans="1:32" s="88" customFormat="1">
      <c r="A108" s="2556"/>
      <c r="B108" s="2577"/>
      <c r="C108" s="2577"/>
      <c r="D108" s="2580"/>
      <c r="E108" s="268" t="s">
        <v>744</v>
      </c>
      <c r="F108" s="269"/>
      <c r="G108" s="2580"/>
      <c r="H108" s="2640"/>
      <c r="I108" s="2643"/>
      <c r="J108" s="2628"/>
      <c r="K108" s="2643"/>
      <c r="L108" s="2628"/>
      <c r="M108" s="2632"/>
      <c r="N108" s="2633"/>
      <c r="O108" s="2568"/>
      <c r="P108" s="2637"/>
      <c r="Q108" s="2562"/>
      <c r="R108" s="2559"/>
      <c r="S108" s="2559"/>
      <c r="T108" s="2559"/>
      <c r="U108" s="2559"/>
      <c r="V108" s="2559"/>
      <c r="W108" s="2559"/>
      <c r="X108" s="2559"/>
      <c r="Y108" s="2559"/>
      <c r="Z108" s="2565"/>
      <c r="AA108" s="2646"/>
      <c r="AB108" s="344" t="s">
        <v>1048</v>
      </c>
      <c r="AD108" s="2556"/>
      <c r="AE108" s="263">
        <f>B170</f>
        <v>0</v>
      </c>
      <c r="AF108" s="263"/>
    </row>
    <row r="109" spans="1:32" s="88" customFormat="1">
      <c r="A109" s="2557"/>
      <c r="B109" s="2578"/>
      <c r="C109" s="2578"/>
      <c r="D109" s="2581"/>
      <c r="E109" s="340" t="s">
        <v>1041</v>
      </c>
      <c r="F109" s="339"/>
      <c r="G109" s="2581"/>
      <c r="H109" s="2641"/>
      <c r="I109" s="2644"/>
      <c r="J109" s="2629"/>
      <c r="K109" s="2644"/>
      <c r="L109" s="2629"/>
      <c r="M109" s="2634"/>
      <c r="N109" s="2635"/>
      <c r="O109" s="2569"/>
      <c r="P109" s="2638"/>
      <c r="Q109" s="2563"/>
      <c r="R109" s="2560"/>
      <c r="S109" s="2560"/>
      <c r="T109" s="2560"/>
      <c r="U109" s="2560"/>
      <c r="V109" s="2560"/>
      <c r="W109" s="2560"/>
      <c r="X109" s="2560"/>
      <c r="Y109" s="2560"/>
      <c r="Z109" s="2566"/>
      <c r="AA109" s="2647"/>
      <c r="AB109" s="270" t="s">
        <v>746</v>
      </c>
      <c r="AD109" s="2557"/>
      <c r="AE109" s="263">
        <f>B173</f>
        <v>0</v>
      </c>
      <c r="AF109" s="263"/>
    </row>
    <row r="110" spans="1:32" s="88" customFormat="1">
      <c r="A110" s="2555">
        <v>36</v>
      </c>
      <c r="B110" s="2576"/>
      <c r="C110" s="2576"/>
      <c r="D110" s="2579"/>
      <c r="E110" s="265" t="s">
        <v>696</v>
      </c>
      <c r="F110" s="266"/>
      <c r="G110" s="2579"/>
      <c r="H110" s="2639" t="s">
        <v>702</v>
      </c>
      <c r="I110" s="2642"/>
      <c r="J110" s="2627" t="s">
        <v>315</v>
      </c>
      <c r="K110" s="2642"/>
      <c r="L110" s="2627" t="s">
        <v>341</v>
      </c>
      <c r="M110" s="2630" t="s">
        <v>226</v>
      </c>
      <c r="N110" s="2631"/>
      <c r="O110" s="2567"/>
      <c r="P110" s="2636" t="s">
        <v>337</v>
      </c>
      <c r="Q110" s="2561"/>
      <c r="R110" s="2558"/>
      <c r="S110" s="2558"/>
      <c r="T110" s="2558"/>
      <c r="U110" s="2558"/>
      <c r="V110" s="2558"/>
      <c r="W110" s="2558"/>
      <c r="X110" s="2558"/>
      <c r="Y110" s="2558"/>
      <c r="Z110" s="2564"/>
      <c r="AA110" s="2645"/>
      <c r="AB110" s="267" t="s">
        <v>697</v>
      </c>
      <c r="AD110" s="2555" t="str">
        <f t="shared" ref="AD110" si="34">IF(ISERROR(VLOOKUP(C110,$AE$6:$AF$27,2,0))=TRUE,"",VLOOKUP(C110,$AE$6:$AF$27,2,0))</f>
        <v/>
      </c>
      <c r="AE110" s="263">
        <f>B176</f>
        <v>0</v>
      </c>
      <c r="AF110" s="263"/>
    </row>
    <row r="111" spans="1:32" s="88" customFormat="1">
      <c r="A111" s="2556"/>
      <c r="B111" s="2577"/>
      <c r="C111" s="2577"/>
      <c r="D111" s="2580"/>
      <c r="E111" s="268" t="s">
        <v>978</v>
      </c>
      <c r="F111" s="269"/>
      <c r="G111" s="2580"/>
      <c r="H111" s="2640"/>
      <c r="I111" s="2643"/>
      <c r="J111" s="2628"/>
      <c r="K111" s="2643"/>
      <c r="L111" s="2628"/>
      <c r="M111" s="2632"/>
      <c r="N111" s="2633"/>
      <c r="O111" s="2568"/>
      <c r="P111" s="2637"/>
      <c r="Q111" s="2562"/>
      <c r="R111" s="2559"/>
      <c r="S111" s="2559"/>
      <c r="T111" s="2559"/>
      <c r="U111" s="2559"/>
      <c r="V111" s="2559"/>
      <c r="W111" s="2559"/>
      <c r="X111" s="2559"/>
      <c r="Y111" s="2559"/>
      <c r="Z111" s="2565"/>
      <c r="AA111" s="2646"/>
      <c r="AB111" s="344" t="s">
        <v>1048</v>
      </c>
      <c r="AD111" s="2556"/>
      <c r="AE111" s="263">
        <f>B179</f>
        <v>0</v>
      </c>
      <c r="AF111" s="263"/>
    </row>
    <row r="112" spans="1:32" s="88" customFormat="1">
      <c r="A112" s="2557"/>
      <c r="B112" s="2578"/>
      <c r="C112" s="2578"/>
      <c r="D112" s="2581"/>
      <c r="E112" s="340" t="s">
        <v>1041</v>
      </c>
      <c r="F112" s="339"/>
      <c r="G112" s="2581"/>
      <c r="H112" s="2641"/>
      <c r="I112" s="2644"/>
      <c r="J112" s="2629"/>
      <c r="K112" s="2644"/>
      <c r="L112" s="2629"/>
      <c r="M112" s="2634"/>
      <c r="N112" s="2635"/>
      <c r="O112" s="2569"/>
      <c r="P112" s="2638"/>
      <c r="Q112" s="2563"/>
      <c r="R112" s="2560"/>
      <c r="S112" s="2560"/>
      <c r="T112" s="2560"/>
      <c r="U112" s="2560"/>
      <c r="V112" s="2560"/>
      <c r="W112" s="2560"/>
      <c r="X112" s="2560"/>
      <c r="Y112" s="2560"/>
      <c r="Z112" s="2566"/>
      <c r="AA112" s="2647"/>
      <c r="AB112" s="270" t="s">
        <v>1042</v>
      </c>
      <c r="AD112" s="2557"/>
      <c r="AE112" s="263">
        <f>B182</f>
        <v>0</v>
      </c>
      <c r="AF112" s="263"/>
    </row>
    <row r="113" spans="1:32" s="88" customFormat="1">
      <c r="A113" s="2555">
        <v>37</v>
      </c>
      <c r="B113" s="2576"/>
      <c r="C113" s="2576"/>
      <c r="D113" s="2579"/>
      <c r="E113" s="265" t="s">
        <v>696</v>
      </c>
      <c r="F113" s="266"/>
      <c r="G113" s="2579"/>
      <c r="H113" s="2639" t="s">
        <v>702</v>
      </c>
      <c r="I113" s="2642"/>
      <c r="J113" s="2627" t="s">
        <v>315</v>
      </c>
      <c r="K113" s="2642"/>
      <c r="L113" s="2627" t="s">
        <v>341</v>
      </c>
      <c r="M113" s="2630" t="s">
        <v>226</v>
      </c>
      <c r="N113" s="2631"/>
      <c r="O113" s="2567"/>
      <c r="P113" s="2636" t="s">
        <v>337</v>
      </c>
      <c r="Q113" s="2561"/>
      <c r="R113" s="2558"/>
      <c r="S113" s="2558"/>
      <c r="T113" s="2558"/>
      <c r="U113" s="2558"/>
      <c r="V113" s="2558"/>
      <c r="W113" s="2558"/>
      <c r="X113" s="2558"/>
      <c r="Y113" s="2558"/>
      <c r="Z113" s="2564"/>
      <c r="AA113" s="2645"/>
      <c r="AB113" s="267" t="s">
        <v>697</v>
      </c>
      <c r="AD113" s="2555" t="str">
        <f t="shared" ref="AD113" si="35">IF(ISERROR(VLOOKUP(C113,$AE$6:$AF$27,2,0))=TRUE,"",VLOOKUP(C113,$AE$6:$AF$27,2,0))</f>
        <v/>
      </c>
      <c r="AE113" s="263"/>
      <c r="AF113" s="263"/>
    </row>
    <row r="114" spans="1:32" s="88" customFormat="1">
      <c r="A114" s="2556"/>
      <c r="B114" s="2577"/>
      <c r="C114" s="2577"/>
      <c r="D114" s="2580"/>
      <c r="E114" s="268" t="s">
        <v>978</v>
      </c>
      <c r="F114" s="269"/>
      <c r="G114" s="2580"/>
      <c r="H114" s="2640"/>
      <c r="I114" s="2643"/>
      <c r="J114" s="2628"/>
      <c r="K114" s="2643"/>
      <c r="L114" s="2628"/>
      <c r="M114" s="2632"/>
      <c r="N114" s="2633"/>
      <c r="O114" s="2568"/>
      <c r="P114" s="2637"/>
      <c r="Q114" s="2562"/>
      <c r="R114" s="2559"/>
      <c r="S114" s="2559"/>
      <c r="T114" s="2559"/>
      <c r="U114" s="2559"/>
      <c r="V114" s="2559"/>
      <c r="W114" s="2559"/>
      <c r="X114" s="2559"/>
      <c r="Y114" s="2559"/>
      <c r="Z114" s="2565"/>
      <c r="AA114" s="2646"/>
      <c r="AB114" s="344" t="s">
        <v>1048</v>
      </c>
      <c r="AD114" s="2556"/>
      <c r="AE114" s="263"/>
      <c r="AF114" s="263"/>
    </row>
    <row r="115" spans="1:32" s="88" customFormat="1">
      <c r="A115" s="2557"/>
      <c r="B115" s="2578"/>
      <c r="C115" s="2578"/>
      <c r="D115" s="2581"/>
      <c r="E115" s="340" t="s">
        <v>1041</v>
      </c>
      <c r="F115" s="339"/>
      <c r="G115" s="2581"/>
      <c r="H115" s="2641"/>
      <c r="I115" s="2644"/>
      <c r="J115" s="2629"/>
      <c r="K115" s="2644"/>
      <c r="L115" s="2629"/>
      <c r="M115" s="2634"/>
      <c r="N115" s="2635"/>
      <c r="O115" s="2569"/>
      <c r="P115" s="2638"/>
      <c r="Q115" s="2563"/>
      <c r="R115" s="2560"/>
      <c r="S115" s="2560"/>
      <c r="T115" s="2560"/>
      <c r="U115" s="2560"/>
      <c r="V115" s="2560"/>
      <c r="W115" s="2560"/>
      <c r="X115" s="2560"/>
      <c r="Y115" s="2560"/>
      <c r="Z115" s="2566"/>
      <c r="AA115" s="2647"/>
      <c r="AB115" s="270" t="s">
        <v>1042</v>
      </c>
      <c r="AD115" s="2557"/>
      <c r="AE115" s="263"/>
      <c r="AF115" s="263"/>
    </row>
    <row r="116" spans="1:32" s="88" customFormat="1">
      <c r="A116" s="2555">
        <v>38</v>
      </c>
      <c r="B116" s="2576"/>
      <c r="C116" s="2576"/>
      <c r="D116" s="2579"/>
      <c r="E116" s="265" t="s">
        <v>696</v>
      </c>
      <c r="F116" s="266"/>
      <c r="G116" s="2579"/>
      <c r="H116" s="2639" t="s">
        <v>702</v>
      </c>
      <c r="I116" s="2642"/>
      <c r="J116" s="2627" t="s">
        <v>315</v>
      </c>
      <c r="K116" s="2642"/>
      <c r="L116" s="2627" t="s">
        <v>341</v>
      </c>
      <c r="M116" s="2630" t="s">
        <v>226</v>
      </c>
      <c r="N116" s="2631"/>
      <c r="O116" s="2567"/>
      <c r="P116" s="2636" t="s">
        <v>337</v>
      </c>
      <c r="Q116" s="2561"/>
      <c r="R116" s="2558"/>
      <c r="S116" s="2558"/>
      <c r="T116" s="2558"/>
      <c r="U116" s="2558"/>
      <c r="V116" s="2558"/>
      <c r="W116" s="2558"/>
      <c r="X116" s="2558"/>
      <c r="Y116" s="2558"/>
      <c r="Z116" s="2564"/>
      <c r="AA116" s="2645"/>
      <c r="AB116" s="267" t="s">
        <v>697</v>
      </c>
      <c r="AD116" s="2555" t="str">
        <f t="shared" ref="AD116" si="36">IF(ISERROR(VLOOKUP(C116,$AE$6:$AF$27,2,0))=TRUE,"",VLOOKUP(C116,$AE$6:$AF$27,2,0))</f>
        <v/>
      </c>
      <c r="AE116" s="263"/>
      <c r="AF116" s="263"/>
    </row>
    <row r="117" spans="1:32" s="88" customFormat="1">
      <c r="A117" s="2556"/>
      <c r="B117" s="2577"/>
      <c r="C117" s="2577"/>
      <c r="D117" s="2580"/>
      <c r="E117" s="268" t="s">
        <v>744</v>
      </c>
      <c r="F117" s="269"/>
      <c r="G117" s="2580"/>
      <c r="H117" s="2640"/>
      <c r="I117" s="2643"/>
      <c r="J117" s="2628"/>
      <c r="K117" s="2643"/>
      <c r="L117" s="2628"/>
      <c r="M117" s="2632"/>
      <c r="N117" s="2633"/>
      <c r="O117" s="2568"/>
      <c r="P117" s="2637"/>
      <c r="Q117" s="2562"/>
      <c r="R117" s="2559"/>
      <c r="S117" s="2559"/>
      <c r="T117" s="2559"/>
      <c r="U117" s="2559"/>
      <c r="V117" s="2559"/>
      <c r="W117" s="2559"/>
      <c r="X117" s="2559"/>
      <c r="Y117" s="2559"/>
      <c r="Z117" s="2565"/>
      <c r="AA117" s="2646"/>
      <c r="AB117" s="344" t="s">
        <v>980</v>
      </c>
      <c r="AD117" s="2556"/>
      <c r="AE117" s="263"/>
      <c r="AF117" s="263"/>
    </row>
    <row r="118" spans="1:32" s="88" customFormat="1">
      <c r="A118" s="2557"/>
      <c r="B118" s="2578"/>
      <c r="C118" s="2578"/>
      <c r="D118" s="2581"/>
      <c r="E118" s="340" t="s">
        <v>1058</v>
      </c>
      <c r="F118" s="339"/>
      <c r="G118" s="2581"/>
      <c r="H118" s="2641"/>
      <c r="I118" s="2644"/>
      <c r="J118" s="2629"/>
      <c r="K118" s="2644"/>
      <c r="L118" s="2629"/>
      <c r="M118" s="2634"/>
      <c r="N118" s="2635"/>
      <c r="O118" s="2569"/>
      <c r="P118" s="2638"/>
      <c r="Q118" s="2563"/>
      <c r="R118" s="2560"/>
      <c r="S118" s="2560"/>
      <c r="T118" s="2560"/>
      <c r="U118" s="2560"/>
      <c r="V118" s="2560"/>
      <c r="W118" s="2560"/>
      <c r="X118" s="2560"/>
      <c r="Y118" s="2560"/>
      <c r="Z118" s="2566"/>
      <c r="AA118" s="2647"/>
      <c r="AB118" s="270" t="s">
        <v>995</v>
      </c>
      <c r="AD118" s="2557"/>
      <c r="AE118" s="263"/>
      <c r="AF118" s="263"/>
    </row>
    <row r="119" spans="1:32" s="88" customFormat="1">
      <c r="A119" s="2555">
        <v>39</v>
      </c>
      <c r="B119" s="2576"/>
      <c r="C119" s="2576"/>
      <c r="D119" s="2579"/>
      <c r="E119" s="265" t="s">
        <v>696</v>
      </c>
      <c r="F119" s="266"/>
      <c r="G119" s="2579"/>
      <c r="H119" s="2639" t="s">
        <v>702</v>
      </c>
      <c r="I119" s="2642"/>
      <c r="J119" s="2627" t="s">
        <v>315</v>
      </c>
      <c r="K119" s="2642"/>
      <c r="L119" s="2627" t="s">
        <v>341</v>
      </c>
      <c r="M119" s="2630" t="s">
        <v>226</v>
      </c>
      <c r="N119" s="2631"/>
      <c r="O119" s="2567"/>
      <c r="P119" s="2636" t="s">
        <v>337</v>
      </c>
      <c r="Q119" s="2561"/>
      <c r="R119" s="2558"/>
      <c r="S119" s="2558"/>
      <c r="T119" s="2558"/>
      <c r="U119" s="2558"/>
      <c r="V119" s="2558"/>
      <c r="W119" s="2558"/>
      <c r="X119" s="2558"/>
      <c r="Y119" s="2558"/>
      <c r="Z119" s="2564"/>
      <c r="AA119" s="2645"/>
      <c r="AB119" s="267" t="s">
        <v>697</v>
      </c>
      <c r="AD119" s="2555" t="str">
        <f t="shared" ref="AD119" si="37">IF(ISERROR(VLOOKUP(C119,$AE$6:$AF$27,2,0))=TRUE,"",VLOOKUP(C119,$AE$6:$AF$27,2,0))</f>
        <v/>
      </c>
      <c r="AE119" s="263"/>
      <c r="AF119" s="263"/>
    </row>
    <row r="120" spans="1:32" s="88" customFormat="1">
      <c r="A120" s="2556"/>
      <c r="B120" s="2577"/>
      <c r="C120" s="2577"/>
      <c r="D120" s="2580"/>
      <c r="E120" s="268" t="s">
        <v>744</v>
      </c>
      <c r="F120" s="269"/>
      <c r="G120" s="2580"/>
      <c r="H120" s="2640"/>
      <c r="I120" s="2643"/>
      <c r="J120" s="2628"/>
      <c r="K120" s="2643"/>
      <c r="L120" s="2628"/>
      <c r="M120" s="2632"/>
      <c r="N120" s="2633"/>
      <c r="O120" s="2568"/>
      <c r="P120" s="2637"/>
      <c r="Q120" s="2562"/>
      <c r="R120" s="2559"/>
      <c r="S120" s="2559"/>
      <c r="T120" s="2559"/>
      <c r="U120" s="2559"/>
      <c r="V120" s="2559"/>
      <c r="W120" s="2559"/>
      <c r="X120" s="2559"/>
      <c r="Y120" s="2559"/>
      <c r="Z120" s="2565"/>
      <c r="AA120" s="2646"/>
      <c r="AB120" s="344" t="s">
        <v>980</v>
      </c>
      <c r="AD120" s="2556"/>
      <c r="AE120" s="263"/>
      <c r="AF120" s="263"/>
    </row>
    <row r="121" spans="1:32" s="88" customFormat="1">
      <c r="A121" s="2557"/>
      <c r="B121" s="2578"/>
      <c r="C121" s="2578"/>
      <c r="D121" s="2581"/>
      <c r="E121" s="340" t="s">
        <v>745</v>
      </c>
      <c r="F121" s="339"/>
      <c r="G121" s="2581"/>
      <c r="H121" s="2641"/>
      <c r="I121" s="2644"/>
      <c r="J121" s="2629"/>
      <c r="K121" s="2644"/>
      <c r="L121" s="2629"/>
      <c r="M121" s="2634"/>
      <c r="N121" s="2635"/>
      <c r="O121" s="2569"/>
      <c r="P121" s="2638"/>
      <c r="Q121" s="2563"/>
      <c r="R121" s="2560"/>
      <c r="S121" s="2560"/>
      <c r="T121" s="2560"/>
      <c r="U121" s="2560"/>
      <c r="V121" s="2560"/>
      <c r="W121" s="2560"/>
      <c r="X121" s="2560"/>
      <c r="Y121" s="2560"/>
      <c r="Z121" s="2566"/>
      <c r="AA121" s="2647"/>
      <c r="AB121" s="270" t="s">
        <v>995</v>
      </c>
      <c r="AD121" s="2557"/>
      <c r="AE121" s="263"/>
      <c r="AF121" s="263"/>
    </row>
    <row r="122" spans="1:32" s="88" customFormat="1">
      <c r="A122" s="2555">
        <v>40</v>
      </c>
      <c r="B122" s="2576"/>
      <c r="C122" s="2576"/>
      <c r="D122" s="2579"/>
      <c r="E122" s="265" t="s">
        <v>696</v>
      </c>
      <c r="F122" s="266"/>
      <c r="G122" s="2579"/>
      <c r="H122" s="2639" t="s">
        <v>702</v>
      </c>
      <c r="I122" s="2642"/>
      <c r="J122" s="2627" t="s">
        <v>315</v>
      </c>
      <c r="K122" s="2642"/>
      <c r="L122" s="2627" t="s">
        <v>341</v>
      </c>
      <c r="M122" s="2630" t="s">
        <v>226</v>
      </c>
      <c r="N122" s="2631"/>
      <c r="O122" s="2567"/>
      <c r="P122" s="2636" t="s">
        <v>337</v>
      </c>
      <c r="Q122" s="2561"/>
      <c r="R122" s="2558"/>
      <c r="S122" s="2558"/>
      <c r="T122" s="2558"/>
      <c r="U122" s="2558"/>
      <c r="V122" s="2558"/>
      <c r="W122" s="2558"/>
      <c r="X122" s="2558"/>
      <c r="Y122" s="2558"/>
      <c r="Z122" s="2564"/>
      <c r="AA122" s="2645"/>
      <c r="AB122" s="267" t="s">
        <v>697</v>
      </c>
      <c r="AD122" s="2555" t="str">
        <f t="shared" ref="AD122" si="38">IF(ISERROR(VLOOKUP(C122,$AE$6:$AF$27,2,0))=TRUE,"",VLOOKUP(C122,$AE$6:$AF$27,2,0))</f>
        <v/>
      </c>
      <c r="AE122" s="263"/>
      <c r="AF122" s="263"/>
    </row>
    <row r="123" spans="1:32" s="88" customFormat="1">
      <c r="A123" s="2556"/>
      <c r="B123" s="2577"/>
      <c r="C123" s="2577"/>
      <c r="D123" s="2580"/>
      <c r="E123" s="268" t="s">
        <v>1040</v>
      </c>
      <c r="F123" s="269"/>
      <c r="G123" s="2580"/>
      <c r="H123" s="2640"/>
      <c r="I123" s="2643"/>
      <c r="J123" s="2628"/>
      <c r="K123" s="2643"/>
      <c r="L123" s="2628"/>
      <c r="M123" s="2632"/>
      <c r="N123" s="2633"/>
      <c r="O123" s="2568"/>
      <c r="P123" s="2637"/>
      <c r="Q123" s="2562"/>
      <c r="R123" s="2559"/>
      <c r="S123" s="2559"/>
      <c r="T123" s="2559"/>
      <c r="U123" s="2559"/>
      <c r="V123" s="2559"/>
      <c r="W123" s="2559"/>
      <c r="X123" s="2559"/>
      <c r="Y123" s="2559"/>
      <c r="Z123" s="2565"/>
      <c r="AA123" s="2646"/>
      <c r="AB123" s="344" t="s">
        <v>1060</v>
      </c>
      <c r="AD123" s="2556"/>
      <c r="AE123" s="263"/>
      <c r="AF123" s="263"/>
    </row>
    <row r="124" spans="1:32" s="88" customFormat="1">
      <c r="A124" s="2557"/>
      <c r="B124" s="2578"/>
      <c r="C124" s="2578"/>
      <c r="D124" s="2581"/>
      <c r="E124" s="340" t="s">
        <v>994</v>
      </c>
      <c r="F124" s="339"/>
      <c r="G124" s="2581"/>
      <c r="H124" s="2641"/>
      <c r="I124" s="2644"/>
      <c r="J124" s="2629"/>
      <c r="K124" s="2644"/>
      <c r="L124" s="2629"/>
      <c r="M124" s="2634"/>
      <c r="N124" s="2635"/>
      <c r="O124" s="2569"/>
      <c r="P124" s="2638"/>
      <c r="Q124" s="2563"/>
      <c r="R124" s="2560"/>
      <c r="S124" s="2560"/>
      <c r="T124" s="2560"/>
      <c r="U124" s="2560"/>
      <c r="V124" s="2560"/>
      <c r="W124" s="2560"/>
      <c r="X124" s="2560"/>
      <c r="Y124" s="2560"/>
      <c r="Z124" s="2566"/>
      <c r="AA124" s="2647"/>
      <c r="AB124" s="270" t="s">
        <v>995</v>
      </c>
      <c r="AD124" s="2557"/>
      <c r="AE124" s="263"/>
      <c r="AF124" s="263"/>
    </row>
    <row r="125" spans="1:32" s="88" customFormat="1">
      <c r="A125" s="2555">
        <v>41</v>
      </c>
      <c r="B125" s="2576"/>
      <c r="C125" s="2576"/>
      <c r="D125" s="2579"/>
      <c r="E125" s="265" t="s">
        <v>696</v>
      </c>
      <c r="F125" s="266"/>
      <c r="G125" s="2579"/>
      <c r="H125" s="2639" t="s">
        <v>702</v>
      </c>
      <c r="I125" s="2642"/>
      <c r="J125" s="2627" t="s">
        <v>315</v>
      </c>
      <c r="K125" s="2642"/>
      <c r="L125" s="2627" t="s">
        <v>341</v>
      </c>
      <c r="M125" s="2630" t="s">
        <v>226</v>
      </c>
      <c r="N125" s="2631"/>
      <c r="O125" s="2567"/>
      <c r="P125" s="2636" t="s">
        <v>337</v>
      </c>
      <c r="Q125" s="2561"/>
      <c r="R125" s="2558"/>
      <c r="S125" s="2558"/>
      <c r="T125" s="2558"/>
      <c r="U125" s="2558"/>
      <c r="V125" s="2558"/>
      <c r="W125" s="2558"/>
      <c r="X125" s="2558"/>
      <c r="Y125" s="2558"/>
      <c r="Z125" s="2564"/>
      <c r="AA125" s="2645"/>
      <c r="AB125" s="267" t="s">
        <v>697</v>
      </c>
      <c r="AD125" s="2555" t="str">
        <f t="shared" ref="AD125" si="39">IF(ISERROR(VLOOKUP(C125,$AE$6:$AF$27,2,0))=TRUE,"",VLOOKUP(C125,$AE$6:$AF$27,2,0))</f>
        <v/>
      </c>
      <c r="AE125" s="263"/>
      <c r="AF125" s="263"/>
    </row>
    <row r="126" spans="1:32" s="88" customFormat="1">
      <c r="A126" s="2556"/>
      <c r="B126" s="2577"/>
      <c r="C126" s="2577"/>
      <c r="D126" s="2580"/>
      <c r="E126" s="268" t="s">
        <v>978</v>
      </c>
      <c r="F126" s="269"/>
      <c r="G126" s="2580"/>
      <c r="H126" s="2640"/>
      <c r="I126" s="2643"/>
      <c r="J126" s="2628"/>
      <c r="K126" s="2643"/>
      <c r="L126" s="2628"/>
      <c r="M126" s="2632"/>
      <c r="N126" s="2633"/>
      <c r="O126" s="2568"/>
      <c r="P126" s="2637"/>
      <c r="Q126" s="2562"/>
      <c r="R126" s="2559"/>
      <c r="S126" s="2559"/>
      <c r="T126" s="2559"/>
      <c r="U126" s="2559"/>
      <c r="V126" s="2559"/>
      <c r="W126" s="2559"/>
      <c r="X126" s="2559"/>
      <c r="Y126" s="2559"/>
      <c r="Z126" s="2565"/>
      <c r="AA126" s="2646"/>
      <c r="AB126" s="344" t="s">
        <v>980</v>
      </c>
      <c r="AD126" s="2556"/>
      <c r="AE126" s="263"/>
      <c r="AF126" s="263"/>
    </row>
    <row r="127" spans="1:32" s="88" customFormat="1">
      <c r="A127" s="2557"/>
      <c r="B127" s="2578"/>
      <c r="C127" s="2578"/>
      <c r="D127" s="2581"/>
      <c r="E127" s="340" t="s">
        <v>1058</v>
      </c>
      <c r="F127" s="339"/>
      <c r="G127" s="2581"/>
      <c r="H127" s="2641"/>
      <c r="I127" s="2644"/>
      <c r="J127" s="2629"/>
      <c r="K127" s="2644"/>
      <c r="L127" s="2629"/>
      <c r="M127" s="2634"/>
      <c r="N127" s="2635"/>
      <c r="O127" s="2569"/>
      <c r="P127" s="2638"/>
      <c r="Q127" s="2563"/>
      <c r="R127" s="2560"/>
      <c r="S127" s="2560"/>
      <c r="T127" s="2560"/>
      <c r="U127" s="2560"/>
      <c r="V127" s="2560"/>
      <c r="W127" s="2560"/>
      <c r="X127" s="2560"/>
      <c r="Y127" s="2560"/>
      <c r="Z127" s="2566"/>
      <c r="AA127" s="2647"/>
      <c r="AB127" s="270" t="s">
        <v>1059</v>
      </c>
      <c r="AD127" s="2557"/>
      <c r="AE127" s="263"/>
      <c r="AF127" s="263"/>
    </row>
    <row r="128" spans="1:32" s="88" customFormat="1">
      <c r="A128" s="2555">
        <v>42</v>
      </c>
      <c r="B128" s="2576"/>
      <c r="C128" s="2576"/>
      <c r="D128" s="2579"/>
      <c r="E128" s="265" t="s">
        <v>696</v>
      </c>
      <c r="F128" s="266"/>
      <c r="G128" s="2579"/>
      <c r="H128" s="2639" t="s">
        <v>702</v>
      </c>
      <c r="I128" s="2642"/>
      <c r="J128" s="2627" t="s">
        <v>315</v>
      </c>
      <c r="K128" s="2642"/>
      <c r="L128" s="2627" t="s">
        <v>341</v>
      </c>
      <c r="M128" s="2630" t="s">
        <v>226</v>
      </c>
      <c r="N128" s="2631"/>
      <c r="O128" s="2567"/>
      <c r="P128" s="2636" t="s">
        <v>337</v>
      </c>
      <c r="Q128" s="2561"/>
      <c r="R128" s="2558"/>
      <c r="S128" s="2558"/>
      <c r="T128" s="2558"/>
      <c r="U128" s="2558"/>
      <c r="V128" s="2558"/>
      <c r="W128" s="2558"/>
      <c r="X128" s="2558"/>
      <c r="Y128" s="2558"/>
      <c r="Z128" s="2564"/>
      <c r="AA128" s="2645"/>
      <c r="AB128" s="267" t="s">
        <v>697</v>
      </c>
      <c r="AD128" s="2555" t="str">
        <f t="shared" ref="AD128" si="40">IF(ISERROR(VLOOKUP(C128,$AE$6:$AF$27,2,0))=TRUE,"",VLOOKUP(C128,$AE$6:$AF$27,2,0))</f>
        <v/>
      </c>
      <c r="AE128" s="263"/>
      <c r="AF128" s="263"/>
    </row>
    <row r="129" spans="1:32" s="88" customFormat="1">
      <c r="A129" s="2556"/>
      <c r="B129" s="2577"/>
      <c r="C129" s="2577"/>
      <c r="D129" s="2580"/>
      <c r="E129" s="268" t="s">
        <v>978</v>
      </c>
      <c r="F129" s="269"/>
      <c r="G129" s="2580"/>
      <c r="H129" s="2640"/>
      <c r="I129" s="2643"/>
      <c r="J129" s="2628"/>
      <c r="K129" s="2643"/>
      <c r="L129" s="2628"/>
      <c r="M129" s="2632"/>
      <c r="N129" s="2633"/>
      <c r="O129" s="2568"/>
      <c r="P129" s="2637"/>
      <c r="Q129" s="2562"/>
      <c r="R129" s="2559"/>
      <c r="S129" s="2559"/>
      <c r="T129" s="2559"/>
      <c r="U129" s="2559"/>
      <c r="V129" s="2559"/>
      <c r="W129" s="2559"/>
      <c r="X129" s="2559"/>
      <c r="Y129" s="2559"/>
      <c r="Z129" s="2565"/>
      <c r="AA129" s="2646"/>
      <c r="AB129" s="344" t="s">
        <v>980</v>
      </c>
      <c r="AD129" s="2556"/>
      <c r="AE129" s="263"/>
      <c r="AF129" s="263"/>
    </row>
    <row r="130" spans="1:32" s="88" customFormat="1">
      <c r="A130" s="2557"/>
      <c r="B130" s="2578"/>
      <c r="C130" s="2578"/>
      <c r="D130" s="2581"/>
      <c r="E130" s="340" t="s">
        <v>994</v>
      </c>
      <c r="F130" s="339"/>
      <c r="G130" s="2581"/>
      <c r="H130" s="2641"/>
      <c r="I130" s="2644"/>
      <c r="J130" s="2629"/>
      <c r="K130" s="2644"/>
      <c r="L130" s="2629"/>
      <c r="M130" s="2634"/>
      <c r="N130" s="2635"/>
      <c r="O130" s="2569"/>
      <c r="P130" s="2638"/>
      <c r="Q130" s="2563"/>
      <c r="R130" s="2560"/>
      <c r="S130" s="2560"/>
      <c r="T130" s="2560"/>
      <c r="U130" s="2560"/>
      <c r="V130" s="2560"/>
      <c r="W130" s="2560"/>
      <c r="X130" s="2560"/>
      <c r="Y130" s="2560"/>
      <c r="Z130" s="2566"/>
      <c r="AA130" s="2647"/>
      <c r="AB130" s="270" t="s">
        <v>995</v>
      </c>
      <c r="AD130" s="2557"/>
      <c r="AE130" s="263"/>
      <c r="AF130" s="263"/>
    </row>
    <row r="131" spans="1:32" s="88" customFormat="1">
      <c r="A131" s="2555">
        <v>43</v>
      </c>
      <c r="B131" s="2576"/>
      <c r="C131" s="2576"/>
      <c r="D131" s="2579"/>
      <c r="E131" s="265" t="s">
        <v>696</v>
      </c>
      <c r="F131" s="266"/>
      <c r="G131" s="2579"/>
      <c r="H131" s="2639" t="s">
        <v>702</v>
      </c>
      <c r="I131" s="2642"/>
      <c r="J131" s="2627" t="s">
        <v>315</v>
      </c>
      <c r="K131" s="2642"/>
      <c r="L131" s="2627" t="s">
        <v>341</v>
      </c>
      <c r="M131" s="2630" t="s">
        <v>226</v>
      </c>
      <c r="N131" s="2631"/>
      <c r="O131" s="2567"/>
      <c r="P131" s="2636" t="s">
        <v>337</v>
      </c>
      <c r="Q131" s="2561"/>
      <c r="R131" s="2558"/>
      <c r="S131" s="2558"/>
      <c r="T131" s="2558"/>
      <c r="U131" s="2558"/>
      <c r="V131" s="2558"/>
      <c r="W131" s="2558"/>
      <c r="X131" s="2558"/>
      <c r="Y131" s="2558"/>
      <c r="Z131" s="2564"/>
      <c r="AA131" s="2645"/>
      <c r="AB131" s="267" t="s">
        <v>697</v>
      </c>
      <c r="AD131" s="2555" t="str">
        <f t="shared" ref="AD131" si="41">IF(ISERROR(VLOOKUP(C131,$AE$6:$AF$27,2,0))=TRUE,"",VLOOKUP(C131,$AE$6:$AF$27,2,0))</f>
        <v/>
      </c>
      <c r="AE131" s="263"/>
      <c r="AF131" s="263"/>
    </row>
    <row r="132" spans="1:32" s="88" customFormat="1">
      <c r="A132" s="2556"/>
      <c r="B132" s="2577"/>
      <c r="C132" s="2577"/>
      <c r="D132" s="2580"/>
      <c r="E132" s="268" t="s">
        <v>1040</v>
      </c>
      <c r="F132" s="269"/>
      <c r="G132" s="2580"/>
      <c r="H132" s="2640"/>
      <c r="I132" s="2643"/>
      <c r="J132" s="2628"/>
      <c r="K132" s="2643"/>
      <c r="L132" s="2628"/>
      <c r="M132" s="2632"/>
      <c r="N132" s="2633"/>
      <c r="O132" s="2568"/>
      <c r="P132" s="2637"/>
      <c r="Q132" s="2562"/>
      <c r="R132" s="2559"/>
      <c r="S132" s="2559"/>
      <c r="T132" s="2559"/>
      <c r="U132" s="2559"/>
      <c r="V132" s="2559"/>
      <c r="W132" s="2559"/>
      <c r="X132" s="2559"/>
      <c r="Y132" s="2559"/>
      <c r="Z132" s="2565"/>
      <c r="AA132" s="2646"/>
      <c r="AB132" s="344" t="s">
        <v>1048</v>
      </c>
      <c r="AD132" s="2556"/>
      <c r="AE132" s="263"/>
      <c r="AF132" s="263"/>
    </row>
    <row r="133" spans="1:32" s="88" customFormat="1">
      <c r="A133" s="2557"/>
      <c r="B133" s="2578"/>
      <c r="C133" s="2578"/>
      <c r="D133" s="2581"/>
      <c r="E133" s="340" t="s">
        <v>1058</v>
      </c>
      <c r="F133" s="339"/>
      <c r="G133" s="2581"/>
      <c r="H133" s="2641"/>
      <c r="I133" s="2644"/>
      <c r="J133" s="2629"/>
      <c r="K133" s="2644"/>
      <c r="L133" s="2629"/>
      <c r="M133" s="2634"/>
      <c r="N133" s="2635"/>
      <c r="O133" s="2569"/>
      <c r="P133" s="2638"/>
      <c r="Q133" s="2563"/>
      <c r="R133" s="2560"/>
      <c r="S133" s="2560"/>
      <c r="T133" s="2560"/>
      <c r="U133" s="2560"/>
      <c r="V133" s="2560"/>
      <c r="W133" s="2560"/>
      <c r="X133" s="2560"/>
      <c r="Y133" s="2560"/>
      <c r="Z133" s="2566"/>
      <c r="AA133" s="2647"/>
      <c r="AB133" s="270" t="s">
        <v>995</v>
      </c>
      <c r="AD133" s="2557"/>
      <c r="AE133" s="263"/>
      <c r="AF133" s="263"/>
    </row>
    <row r="134" spans="1:32" s="88" customFormat="1">
      <c r="A134" s="2555">
        <v>44</v>
      </c>
      <c r="B134" s="2576"/>
      <c r="C134" s="2576"/>
      <c r="D134" s="2579"/>
      <c r="E134" s="265" t="s">
        <v>696</v>
      </c>
      <c r="F134" s="266"/>
      <c r="G134" s="2579"/>
      <c r="H134" s="2639" t="s">
        <v>702</v>
      </c>
      <c r="I134" s="2642"/>
      <c r="J134" s="2627" t="s">
        <v>315</v>
      </c>
      <c r="K134" s="2642"/>
      <c r="L134" s="2627" t="s">
        <v>341</v>
      </c>
      <c r="M134" s="2630" t="s">
        <v>226</v>
      </c>
      <c r="N134" s="2631"/>
      <c r="O134" s="2567"/>
      <c r="P134" s="2636" t="s">
        <v>337</v>
      </c>
      <c r="Q134" s="2561"/>
      <c r="R134" s="2558"/>
      <c r="S134" s="2558"/>
      <c r="T134" s="2558"/>
      <c r="U134" s="2558"/>
      <c r="V134" s="2558"/>
      <c r="W134" s="2558"/>
      <c r="X134" s="2558"/>
      <c r="Y134" s="2558"/>
      <c r="Z134" s="2564"/>
      <c r="AA134" s="2645"/>
      <c r="AB134" s="267" t="s">
        <v>697</v>
      </c>
      <c r="AD134" s="2555" t="str">
        <f t="shared" ref="AD134" si="42">IF(ISERROR(VLOOKUP(C134,$AE$6:$AF$27,2,0))=TRUE,"",VLOOKUP(C134,$AE$6:$AF$27,2,0))</f>
        <v/>
      </c>
      <c r="AE134" s="263"/>
      <c r="AF134" s="263"/>
    </row>
    <row r="135" spans="1:32" s="88" customFormat="1">
      <c r="A135" s="2556"/>
      <c r="B135" s="2577"/>
      <c r="C135" s="2577"/>
      <c r="D135" s="2580"/>
      <c r="E135" s="268" t="s">
        <v>1061</v>
      </c>
      <c r="F135" s="269"/>
      <c r="G135" s="2580"/>
      <c r="H135" s="2640"/>
      <c r="I135" s="2643"/>
      <c r="J135" s="2628"/>
      <c r="K135" s="2643"/>
      <c r="L135" s="2628"/>
      <c r="M135" s="2632"/>
      <c r="N135" s="2633"/>
      <c r="O135" s="2568"/>
      <c r="P135" s="2637"/>
      <c r="Q135" s="2562"/>
      <c r="R135" s="2559"/>
      <c r="S135" s="2559"/>
      <c r="T135" s="2559"/>
      <c r="U135" s="2559"/>
      <c r="V135" s="2559"/>
      <c r="W135" s="2559"/>
      <c r="X135" s="2559"/>
      <c r="Y135" s="2559"/>
      <c r="Z135" s="2565"/>
      <c r="AA135" s="2646"/>
      <c r="AB135" s="344" t="s">
        <v>1060</v>
      </c>
      <c r="AD135" s="2556"/>
      <c r="AE135" s="263"/>
      <c r="AF135" s="263"/>
    </row>
    <row r="136" spans="1:32" s="88" customFormat="1">
      <c r="A136" s="2557"/>
      <c r="B136" s="2578"/>
      <c r="C136" s="2578"/>
      <c r="D136" s="2581"/>
      <c r="E136" s="340" t="s">
        <v>1058</v>
      </c>
      <c r="F136" s="339"/>
      <c r="G136" s="2581"/>
      <c r="H136" s="2641"/>
      <c r="I136" s="2644"/>
      <c r="J136" s="2629"/>
      <c r="K136" s="2644"/>
      <c r="L136" s="2629"/>
      <c r="M136" s="2634"/>
      <c r="N136" s="2635"/>
      <c r="O136" s="2569"/>
      <c r="P136" s="2638"/>
      <c r="Q136" s="2563"/>
      <c r="R136" s="2560"/>
      <c r="S136" s="2560"/>
      <c r="T136" s="2560"/>
      <c r="U136" s="2560"/>
      <c r="V136" s="2560"/>
      <c r="W136" s="2560"/>
      <c r="X136" s="2560"/>
      <c r="Y136" s="2560"/>
      <c r="Z136" s="2566"/>
      <c r="AA136" s="2647"/>
      <c r="AB136" s="270" t="s">
        <v>1059</v>
      </c>
      <c r="AD136" s="2557"/>
      <c r="AE136" s="263"/>
      <c r="AF136" s="263"/>
    </row>
    <row r="137" spans="1:32" s="88" customFormat="1">
      <c r="A137" s="2555">
        <v>45</v>
      </c>
      <c r="B137" s="2576"/>
      <c r="C137" s="2576"/>
      <c r="D137" s="2579"/>
      <c r="E137" s="265" t="s">
        <v>696</v>
      </c>
      <c r="F137" s="266"/>
      <c r="G137" s="2579"/>
      <c r="H137" s="2639" t="s">
        <v>702</v>
      </c>
      <c r="I137" s="2642"/>
      <c r="J137" s="2627" t="s">
        <v>315</v>
      </c>
      <c r="K137" s="2642"/>
      <c r="L137" s="2627" t="s">
        <v>341</v>
      </c>
      <c r="M137" s="2630" t="s">
        <v>226</v>
      </c>
      <c r="N137" s="2631"/>
      <c r="O137" s="2567"/>
      <c r="P137" s="2636" t="s">
        <v>337</v>
      </c>
      <c r="Q137" s="2561"/>
      <c r="R137" s="2558"/>
      <c r="S137" s="2558"/>
      <c r="T137" s="2558"/>
      <c r="U137" s="2558"/>
      <c r="V137" s="2558"/>
      <c r="W137" s="2558"/>
      <c r="X137" s="2558"/>
      <c r="Y137" s="2558"/>
      <c r="Z137" s="2564"/>
      <c r="AA137" s="2645"/>
      <c r="AB137" s="267" t="s">
        <v>697</v>
      </c>
      <c r="AD137" s="2555" t="str">
        <f t="shared" ref="AD137" si="43">IF(ISERROR(VLOOKUP(C137,$AE$6:$AF$27,2,0))=TRUE,"",VLOOKUP(C137,$AE$6:$AF$27,2,0))</f>
        <v/>
      </c>
      <c r="AE137" s="263"/>
      <c r="AF137" s="263"/>
    </row>
    <row r="138" spans="1:32" s="88" customFormat="1">
      <c r="A138" s="2556"/>
      <c r="B138" s="2577"/>
      <c r="C138" s="2577"/>
      <c r="D138" s="2580"/>
      <c r="E138" s="268" t="s">
        <v>1040</v>
      </c>
      <c r="F138" s="269"/>
      <c r="G138" s="2580"/>
      <c r="H138" s="2640"/>
      <c r="I138" s="2643"/>
      <c r="J138" s="2628"/>
      <c r="K138" s="2643"/>
      <c r="L138" s="2628"/>
      <c r="M138" s="2632"/>
      <c r="N138" s="2633"/>
      <c r="O138" s="2568"/>
      <c r="P138" s="2637"/>
      <c r="Q138" s="2562"/>
      <c r="R138" s="2559"/>
      <c r="S138" s="2559"/>
      <c r="T138" s="2559"/>
      <c r="U138" s="2559"/>
      <c r="V138" s="2559"/>
      <c r="W138" s="2559"/>
      <c r="X138" s="2559"/>
      <c r="Y138" s="2559"/>
      <c r="Z138" s="2565"/>
      <c r="AA138" s="2646"/>
      <c r="AB138" s="344" t="s">
        <v>1048</v>
      </c>
      <c r="AD138" s="2556"/>
      <c r="AE138" s="263"/>
      <c r="AF138" s="263"/>
    </row>
    <row r="139" spans="1:32" s="88" customFormat="1">
      <c r="A139" s="2557"/>
      <c r="B139" s="2578"/>
      <c r="C139" s="2578"/>
      <c r="D139" s="2581"/>
      <c r="E139" s="340" t="s">
        <v>1041</v>
      </c>
      <c r="F139" s="339"/>
      <c r="G139" s="2581"/>
      <c r="H139" s="2641"/>
      <c r="I139" s="2644"/>
      <c r="J139" s="2629"/>
      <c r="K139" s="2644"/>
      <c r="L139" s="2629"/>
      <c r="M139" s="2634"/>
      <c r="N139" s="2635"/>
      <c r="O139" s="2569"/>
      <c r="P139" s="2638"/>
      <c r="Q139" s="2563"/>
      <c r="R139" s="2560"/>
      <c r="S139" s="2560"/>
      <c r="T139" s="2560"/>
      <c r="U139" s="2560"/>
      <c r="V139" s="2560"/>
      <c r="W139" s="2560"/>
      <c r="X139" s="2560"/>
      <c r="Y139" s="2560"/>
      <c r="Z139" s="2566"/>
      <c r="AA139" s="2647"/>
      <c r="AB139" s="270" t="s">
        <v>1059</v>
      </c>
      <c r="AD139" s="2557"/>
      <c r="AE139" s="263"/>
      <c r="AF139" s="263"/>
    </row>
    <row r="140" spans="1:32" s="88" customFormat="1">
      <c r="A140" s="2555">
        <v>46</v>
      </c>
      <c r="B140" s="2576"/>
      <c r="C140" s="2576"/>
      <c r="D140" s="2579"/>
      <c r="E140" s="265" t="s">
        <v>696</v>
      </c>
      <c r="F140" s="266"/>
      <c r="G140" s="2579"/>
      <c r="H140" s="2639" t="s">
        <v>702</v>
      </c>
      <c r="I140" s="2642"/>
      <c r="J140" s="2627" t="s">
        <v>315</v>
      </c>
      <c r="K140" s="2642"/>
      <c r="L140" s="2627" t="s">
        <v>341</v>
      </c>
      <c r="M140" s="2630" t="s">
        <v>226</v>
      </c>
      <c r="N140" s="2631"/>
      <c r="O140" s="2567"/>
      <c r="P140" s="2636" t="s">
        <v>337</v>
      </c>
      <c r="Q140" s="2561"/>
      <c r="R140" s="2558"/>
      <c r="S140" s="2558"/>
      <c r="T140" s="2558"/>
      <c r="U140" s="2558"/>
      <c r="V140" s="2558"/>
      <c r="W140" s="2558"/>
      <c r="X140" s="2558"/>
      <c r="Y140" s="2558"/>
      <c r="Z140" s="2564"/>
      <c r="AA140" s="2645"/>
      <c r="AB140" s="267" t="s">
        <v>697</v>
      </c>
      <c r="AD140" s="2555" t="str">
        <f t="shared" ref="AD140" si="44">IF(ISERROR(VLOOKUP(C140,$AE$6:$AF$27,2,0))=TRUE,"",VLOOKUP(C140,$AE$6:$AF$27,2,0))</f>
        <v/>
      </c>
      <c r="AE140" s="263"/>
      <c r="AF140" s="263"/>
    </row>
    <row r="141" spans="1:32" s="88" customFormat="1">
      <c r="A141" s="2556"/>
      <c r="B141" s="2577"/>
      <c r="C141" s="2577"/>
      <c r="D141" s="2580"/>
      <c r="E141" s="268" t="s">
        <v>978</v>
      </c>
      <c r="F141" s="269"/>
      <c r="G141" s="2580"/>
      <c r="H141" s="2640"/>
      <c r="I141" s="2643"/>
      <c r="J141" s="2628"/>
      <c r="K141" s="2643"/>
      <c r="L141" s="2628"/>
      <c r="M141" s="2632"/>
      <c r="N141" s="2633"/>
      <c r="O141" s="2568"/>
      <c r="P141" s="2637"/>
      <c r="Q141" s="2562"/>
      <c r="R141" s="2559"/>
      <c r="S141" s="2559"/>
      <c r="T141" s="2559"/>
      <c r="U141" s="2559"/>
      <c r="V141" s="2559"/>
      <c r="W141" s="2559"/>
      <c r="X141" s="2559"/>
      <c r="Y141" s="2559"/>
      <c r="Z141" s="2565"/>
      <c r="AA141" s="2646"/>
      <c r="AB141" s="344" t="s">
        <v>1060</v>
      </c>
      <c r="AD141" s="2556"/>
      <c r="AE141" s="263"/>
      <c r="AF141" s="263"/>
    </row>
    <row r="142" spans="1:32" s="88" customFormat="1">
      <c r="A142" s="2557"/>
      <c r="B142" s="2578"/>
      <c r="C142" s="2578"/>
      <c r="D142" s="2581"/>
      <c r="E142" s="340" t="s">
        <v>1041</v>
      </c>
      <c r="F142" s="339"/>
      <c r="G142" s="2581"/>
      <c r="H142" s="2641"/>
      <c r="I142" s="2644"/>
      <c r="J142" s="2629"/>
      <c r="K142" s="2644"/>
      <c r="L142" s="2629"/>
      <c r="M142" s="2634"/>
      <c r="N142" s="2635"/>
      <c r="O142" s="2569"/>
      <c r="P142" s="2638"/>
      <c r="Q142" s="2563"/>
      <c r="R142" s="2560"/>
      <c r="S142" s="2560"/>
      <c r="T142" s="2560"/>
      <c r="U142" s="2560"/>
      <c r="V142" s="2560"/>
      <c r="W142" s="2560"/>
      <c r="X142" s="2560"/>
      <c r="Y142" s="2560"/>
      <c r="Z142" s="2566"/>
      <c r="AA142" s="2647"/>
      <c r="AB142" s="270" t="s">
        <v>1059</v>
      </c>
      <c r="AD142" s="2557"/>
      <c r="AE142" s="263"/>
      <c r="AF142" s="263"/>
    </row>
    <row r="143" spans="1:32" s="88" customFormat="1">
      <c r="A143" s="2555">
        <v>47</v>
      </c>
      <c r="B143" s="2576"/>
      <c r="C143" s="2576"/>
      <c r="D143" s="2579"/>
      <c r="E143" s="265" t="s">
        <v>696</v>
      </c>
      <c r="F143" s="266"/>
      <c r="G143" s="2579"/>
      <c r="H143" s="2639" t="s">
        <v>702</v>
      </c>
      <c r="I143" s="2642"/>
      <c r="J143" s="2627" t="s">
        <v>315</v>
      </c>
      <c r="K143" s="2642"/>
      <c r="L143" s="2627" t="s">
        <v>341</v>
      </c>
      <c r="M143" s="2630" t="s">
        <v>226</v>
      </c>
      <c r="N143" s="2631"/>
      <c r="O143" s="2567"/>
      <c r="P143" s="2636" t="s">
        <v>337</v>
      </c>
      <c r="Q143" s="2561"/>
      <c r="R143" s="2558"/>
      <c r="S143" s="2558"/>
      <c r="T143" s="2558"/>
      <c r="U143" s="2558"/>
      <c r="V143" s="2558"/>
      <c r="W143" s="2558"/>
      <c r="X143" s="2558"/>
      <c r="Y143" s="2558"/>
      <c r="Z143" s="2564"/>
      <c r="AA143" s="2645"/>
      <c r="AB143" s="267" t="s">
        <v>697</v>
      </c>
      <c r="AD143" s="2555" t="str">
        <f t="shared" ref="AD143" si="45">IF(ISERROR(VLOOKUP(C143,$AE$6:$AF$27,2,0))=TRUE,"",VLOOKUP(C143,$AE$6:$AF$27,2,0))</f>
        <v/>
      </c>
      <c r="AE143" s="263"/>
      <c r="AF143" s="263"/>
    </row>
    <row r="144" spans="1:32" s="88" customFormat="1">
      <c r="A144" s="2556"/>
      <c r="B144" s="2577"/>
      <c r="C144" s="2577"/>
      <c r="D144" s="2580"/>
      <c r="E144" s="268" t="s">
        <v>1061</v>
      </c>
      <c r="F144" s="269"/>
      <c r="G144" s="2580"/>
      <c r="H144" s="2640"/>
      <c r="I144" s="2643"/>
      <c r="J144" s="2628"/>
      <c r="K144" s="2643"/>
      <c r="L144" s="2628"/>
      <c r="M144" s="2632"/>
      <c r="N144" s="2633"/>
      <c r="O144" s="2568"/>
      <c r="P144" s="2637"/>
      <c r="Q144" s="2562"/>
      <c r="R144" s="2559"/>
      <c r="S144" s="2559"/>
      <c r="T144" s="2559"/>
      <c r="U144" s="2559"/>
      <c r="V144" s="2559"/>
      <c r="W144" s="2559"/>
      <c r="X144" s="2559"/>
      <c r="Y144" s="2559"/>
      <c r="Z144" s="2565"/>
      <c r="AA144" s="2646"/>
      <c r="AB144" s="344" t="s">
        <v>1048</v>
      </c>
      <c r="AD144" s="2556"/>
      <c r="AE144" s="263"/>
      <c r="AF144" s="263"/>
    </row>
    <row r="145" spans="1:32" s="88" customFormat="1">
      <c r="A145" s="2557"/>
      <c r="B145" s="2578"/>
      <c r="C145" s="2578"/>
      <c r="D145" s="2581"/>
      <c r="E145" s="340" t="s">
        <v>1041</v>
      </c>
      <c r="F145" s="339"/>
      <c r="G145" s="2581"/>
      <c r="H145" s="2641"/>
      <c r="I145" s="2644"/>
      <c r="J145" s="2629"/>
      <c r="K145" s="2644"/>
      <c r="L145" s="2629"/>
      <c r="M145" s="2634"/>
      <c r="N145" s="2635"/>
      <c r="O145" s="2569"/>
      <c r="P145" s="2638"/>
      <c r="Q145" s="2563"/>
      <c r="R145" s="2560"/>
      <c r="S145" s="2560"/>
      <c r="T145" s="2560"/>
      <c r="U145" s="2560"/>
      <c r="V145" s="2560"/>
      <c r="W145" s="2560"/>
      <c r="X145" s="2560"/>
      <c r="Y145" s="2560"/>
      <c r="Z145" s="2566"/>
      <c r="AA145" s="2647"/>
      <c r="AB145" s="270" t="s">
        <v>995</v>
      </c>
      <c r="AD145" s="2557"/>
      <c r="AE145" s="263"/>
      <c r="AF145" s="263"/>
    </row>
    <row r="146" spans="1:32" s="88" customFormat="1">
      <c r="A146" s="2555">
        <v>48</v>
      </c>
      <c r="B146" s="2576"/>
      <c r="C146" s="2576"/>
      <c r="D146" s="2579"/>
      <c r="E146" s="265" t="s">
        <v>696</v>
      </c>
      <c r="F146" s="266"/>
      <c r="G146" s="2579"/>
      <c r="H146" s="2639" t="s">
        <v>702</v>
      </c>
      <c r="I146" s="2642"/>
      <c r="J146" s="2627" t="s">
        <v>315</v>
      </c>
      <c r="K146" s="2642"/>
      <c r="L146" s="2627" t="s">
        <v>341</v>
      </c>
      <c r="M146" s="2630" t="s">
        <v>226</v>
      </c>
      <c r="N146" s="2631"/>
      <c r="O146" s="2567"/>
      <c r="P146" s="2636" t="s">
        <v>337</v>
      </c>
      <c r="Q146" s="2561"/>
      <c r="R146" s="2558"/>
      <c r="S146" s="2558"/>
      <c r="T146" s="2558"/>
      <c r="U146" s="2558"/>
      <c r="V146" s="2558"/>
      <c r="W146" s="2558"/>
      <c r="X146" s="2558"/>
      <c r="Y146" s="2558"/>
      <c r="Z146" s="2564"/>
      <c r="AA146" s="2645"/>
      <c r="AB146" s="267" t="s">
        <v>697</v>
      </c>
      <c r="AD146" s="2555" t="str">
        <f t="shared" ref="AD146" si="46">IF(ISERROR(VLOOKUP(C146,$AE$6:$AF$27,2,0))=TRUE,"",VLOOKUP(C146,$AE$6:$AF$27,2,0))</f>
        <v/>
      </c>
      <c r="AE146" s="263"/>
      <c r="AF146" s="263"/>
    </row>
    <row r="147" spans="1:32" s="88" customFormat="1">
      <c r="A147" s="2556"/>
      <c r="B147" s="2577"/>
      <c r="C147" s="2577"/>
      <c r="D147" s="2580"/>
      <c r="E147" s="268" t="s">
        <v>978</v>
      </c>
      <c r="F147" s="269"/>
      <c r="G147" s="2580"/>
      <c r="H147" s="2640"/>
      <c r="I147" s="2643"/>
      <c r="J147" s="2628"/>
      <c r="K147" s="2643"/>
      <c r="L147" s="2628"/>
      <c r="M147" s="2632"/>
      <c r="N147" s="2633"/>
      <c r="O147" s="2568"/>
      <c r="P147" s="2637"/>
      <c r="Q147" s="2562"/>
      <c r="R147" s="2559"/>
      <c r="S147" s="2559"/>
      <c r="T147" s="2559"/>
      <c r="U147" s="2559"/>
      <c r="V147" s="2559"/>
      <c r="W147" s="2559"/>
      <c r="X147" s="2559"/>
      <c r="Y147" s="2559"/>
      <c r="Z147" s="2565"/>
      <c r="AA147" s="2646"/>
      <c r="AB147" s="344" t="s">
        <v>1060</v>
      </c>
      <c r="AD147" s="2556"/>
      <c r="AE147" s="263"/>
      <c r="AF147" s="263"/>
    </row>
    <row r="148" spans="1:32" s="88" customFormat="1">
      <c r="A148" s="2557"/>
      <c r="B148" s="2578"/>
      <c r="C148" s="2578"/>
      <c r="D148" s="2581"/>
      <c r="E148" s="340" t="s">
        <v>1058</v>
      </c>
      <c r="F148" s="339"/>
      <c r="G148" s="2581"/>
      <c r="H148" s="2641"/>
      <c r="I148" s="2644"/>
      <c r="J148" s="2629"/>
      <c r="K148" s="2644"/>
      <c r="L148" s="2629"/>
      <c r="M148" s="2634"/>
      <c r="N148" s="2635"/>
      <c r="O148" s="2569"/>
      <c r="P148" s="2638"/>
      <c r="Q148" s="2563"/>
      <c r="R148" s="2560"/>
      <c r="S148" s="2560"/>
      <c r="T148" s="2560"/>
      <c r="U148" s="2560"/>
      <c r="V148" s="2560"/>
      <c r="W148" s="2560"/>
      <c r="X148" s="2560"/>
      <c r="Y148" s="2560"/>
      <c r="Z148" s="2566"/>
      <c r="AA148" s="2647"/>
      <c r="AB148" s="270" t="s">
        <v>995</v>
      </c>
      <c r="AD148" s="2557"/>
      <c r="AE148" s="263"/>
      <c r="AF148" s="263"/>
    </row>
    <row r="149" spans="1:32" s="88" customFormat="1">
      <c r="A149" s="2555">
        <v>49</v>
      </c>
      <c r="B149" s="2576"/>
      <c r="C149" s="2576"/>
      <c r="D149" s="2579"/>
      <c r="E149" s="265" t="s">
        <v>696</v>
      </c>
      <c r="F149" s="266"/>
      <c r="G149" s="2579"/>
      <c r="H149" s="2639" t="s">
        <v>702</v>
      </c>
      <c r="I149" s="2642"/>
      <c r="J149" s="2627" t="s">
        <v>315</v>
      </c>
      <c r="K149" s="2642"/>
      <c r="L149" s="2627" t="s">
        <v>341</v>
      </c>
      <c r="M149" s="2630" t="s">
        <v>226</v>
      </c>
      <c r="N149" s="2631"/>
      <c r="O149" s="2567"/>
      <c r="P149" s="2636" t="s">
        <v>337</v>
      </c>
      <c r="Q149" s="2561"/>
      <c r="R149" s="2558"/>
      <c r="S149" s="2558"/>
      <c r="T149" s="2558"/>
      <c r="U149" s="2558"/>
      <c r="V149" s="2558"/>
      <c r="W149" s="2558"/>
      <c r="X149" s="2558"/>
      <c r="Y149" s="2558"/>
      <c r="Z149" s="2564"/>
      <c r="AA149" s="2645"/>
      <c r="AB149" s="267" t="s">
        <v>697</v>
      </c>
      <c r="AD149" s="2555" t="str">
        <f t="shared" ref="AD149" si="47">IF(ISERROR(VLOOKUP(C149,$AE$6:$AF$27,2,0))=TRUE,"",VLOOKUP(C149,$AE$6:$AF$27,2,0))</f>
        <v/>
      </c>
      <c r="AE149" s="263"/>
      <c r="AF149" s="263"/>
    </row>
    <row r="150" spans="1:32" s="88" customFormat="1">
      <c r="A150" s="2556"/>
      <c r="B150" s="2577"/>
      <c r="C150" s="2577"/>
      <c r="D150" s="2580"/>
      <c r="E150" s="268" t="s">
        <v>978</v>
      </c>
      <c r="F150" s="269"/>
      <c r="G150" s="2580"/>
      <c r="H150" s="2640"/>
      <c r="I150" s="2643"/>
      <c r="J150" s="2628"/>
      <c r="K150" s="2643"/>
      <c r="L150" s="2628"/>
      <c r="M150" s="2632"/>
      <c r="N150" s="2633"/>
      <c r="O150" s="2568"/>
      <c r="P150" s="2637"/>
      <c r="Q150" s="2562"/>
      <c r="R150" s="2559"/>
      <c r="S150" s="2559"/>
      <c r="T150" s="2559"/>
      <c r="U150" s="2559"/>
      <c r="V150" s="2559"/>
      <c r="W150" s="2559"/>
      <c r="X150" s="2559"/>
      <c r="Y150" s="2559"/>
      <c r="Z150" s="2565"/>
      <c r="AA150" s="2646"/>
      <c r="AB150" s="344" t="s">
        <v>980</v>
      </c>
      <c r="AD150" s="2556"/>
      <c r="AE150" s="263"/>
      <c r="AF150" s="263"/>
    </row>
    <row r="151" spans="1:32" s="88" customFormat="1">
      <c r="A151" s="2557"/>
      <c r="B151" s="2578"/>
      <c r="C151" s="2578"/>
      <c r="D151" s="2581"/>
      <c r="E151" s="340" t="s">
        <v>1041</v>
      </c>
      <c r="F151" s="339"/>
      <c r="G151" s="2581"/>
      <c r="H151" s="2641"/>
      <c r="I151" s="2644"/>
      <c r="J151" s="2629"/>
      <c r="K151" s="2644"/>
      <c r="L151" s="2629"/>
      <c r="M151" s="2634"/>
      <c r="N151" s="2635"/>
      <c r="O151" s="2569"/>
      <c r="P151" s="2638"/>
      <c r="Q151" s="2563"/>
      <c r="R151" s="2560"/>
      <c r="S151" s="2560"/>
      <c r="T151" s="2560"/>
      <c r="U151" s="2560"/>
      <c r="V151" s="2560"/>
      <c r="W151" s="2560"/>
      <c r="X151" s="2560"/>
      <c r="Y151" s="2560"/>
      <c r="Z151" s="2566"/>
      <c r="AA151" s="2647"/>
      <c r="AB151" s="270" t="s">
        <v>1059</v>
      </c>
      <c r="AD151" s="2557"/>
      <c r="AE151" s="263"/>
      <c r="AF151" s="263"/>
    </row>
    <row r="152" spans="1:32" s="88" customFormat="1">
      <c r="A152" s="2555">
        <v>50</v>
      </c>
      <c r="B152" s="2576"/>
      <c r="C152" s="2576"/>
      <c r="D152" s="2579"/>
      <c r="E152" s="265" t="s">
        <v>696</v>
      </c>
      <c r="F152" s="266"/>
      <c r="G152" s="2579"/>
      <c r="H152" s="2639" t="s">
        <v>702</v>
      </c>
      <c r="I152" s="2642"/>
      <c r="J152" s="2627" t="s">
        <v>315</v>
      </c>
      <c r="K152" s="2642"/>
      <c r="L152" s="2627" t="s">
        <v>341</v>
      </c>
      <c r="M152" s="2630" t="s">
        <v>226</v>
      </c>
      <c r="N152" s="2631"/>
      <c r="O152" s="2567"/>
      <c r="P152" s="2636" t="s">
        <v>337</v>
      </c>
      <c r="Q152" s="2561"/>
      <c r="R152" s="2558"/>
      <c r="S152" s="2558"/>
      <c r="T152" s="2558"/>
      <c r="U152" s="2558"/>
      <c r="V152" s="2558"/>
      <c r="W152" s="2558"/>
      <c r="X152" s="2558"/>
      <c r="Y152" s="2558"/>
      <c r="Z152" s="2564"/>
      <c r="AA152" s="2645"/>
      <c r="AB152" s="267" t="s">
        <v>697</v>
      </c>
      <c r="AD152" s="2555" t="str">
        <f t="shared" ref="AD152" si="48">IF(ISERROR(VLOOKUP(C152,$AE$6:$AF$27,2,0))=TRUE,"",VLOOKUP(C152,$AE$6:$AF$27,2,0))</f>
        <v/>
      </c>
      <c r="AE152" s="263"/>
      <c r="AF152" s="263"/>
    </row>
    <row r="153" spans="1:32" s="88" customFormat="1">
      <c r="A153" s="2556"/>
      <c r="B153" s="2577"/>
      <c r="C153" s="2577"/>
      <c r="D153" s="2580"/>
      <c r="E153" s="268" t="s">
        <v>978</v>
      </c>
      <c r="F153" s="269"/>
      <c r="G153" s="2580"/>
      <c r="H153" s="2640"/>
      <c r="I153" s="2643"/>
      <c r="J153" s="2628"/>
      <c r="K153" s="2643"/>
      <c r="L153" s="2628"/>
      <c r="M153" s="2632"/>
      <c r="N153" s="2633"/>
      <c r="O153" s="2568"/>
      <c r="P153" s="2637"/>
      <c r="Q153" s="2562"/>
      <c r="R153" s="2559"/>
      <c r="S153" s="2559"/>
      <c r="T153" s="2559"/>
      <c r="U153" s="2559"/>
      <c r="V153" s="2559"/>
      <c r="W153" s="2559"/>
      <c r="X153" s="2559"/>
      <c r="Y153" s="2559"/>
      <c r="Z153" s="2565"/>
      <c r="AA153" s="2646"/>
      <c r="AB153" s="344" t="s">
        <v>1048</v>
      </c>
      <c r="AD153" s="2556"/>
      <c r="AE153" s="263"/>
      <c r="AF153" s="263"/>
    </row>
    <row r="154" spans="1:32" s="88" customFormat="1">
      <c r="A154" s="2557"/>
      <c r="B154" s="2578"/>
      <c r="C154" s="2578"/>
      <c r="D154" s="2581"/>
      <c r="E154" s="340" t="s">
        <v>1041</v>
      </c>
      <c r="F154" s="339"/>
      <c r="G154" s="2581"/>
      <c r="H154" s="2641"/>
      <c r="I154" s="2644"/>
      <c r="J154" s="2629"/>
      <c r="K154" s="2644"/>
      <c r="L154" s="2629"/>
      <c r="M154" s="2634"/>
      <c r="N154" s="2635"/>
      <c r="O154" s="2569"/>
      <c r="P154" s="2638"/>
      <c r="Q154" s="2563"/>
      <c r="R154" s="2560"/>
      <c r="S154" s="2560"/>
      <c r="T154" s="2560"/>
      <c r="U154" s="2560"/>
      <c r="V154" s="2560"/>
      <c r="W154" s="2560"/>
      <c r="X154" s="2560"/>
      <c r="Y154" s="2560"/>
      <c r="Z154" s="2566"/>
      <c r="AA154" s="2647"/>
      <c r="AB154" s="270" t="s">
        <v>995</v>
      </c>
      <c r="AD154" s="2557"/>
      <c r="AE154" s="263"/>
      <c r="AF154" s="263"/>
    </row>
    <row r="155" spans="1:32" s="88" customFormat="1">
      <c r="A155" s="2555">
        <v>51</v>
      </c>
      <c r="B155" s="2576"/>
      <c r="C155" s="2576"/>
      <c r="D155" s="2579"/>
      <c r="E155" s="265" t="s">
        <v>696</v>
      </c>
      <c r="F155" s="266"/>
      <c r="G155" s="2579"/>
      <c r="H155" s="2639" t="s">
        <v>702</v>
      </c>
      <c r="I155" s="2642"/>
      <c r="J155" s="2627" t="s">
        <v>315</v>
      </c>
      <c r="K155" s="2642"/>
      <c r="L155" s="2627" t="s">
        <v>341</v>
      </c>
      <c r="M155" s="2630" t="s">
        <v>226</v>
      </c>
      <c r="N155" s="2631"/>
      <c r="O155" s="2567"/>
      <c r="P155" s="2636" t="s">
        <v>337</v>
      </c>
      <c r="Q155" s="2561"/>
      <c r="R155" s="2558"/>
      <c r="S155" s="2558"/>
      <c r="T155" s="2558"/>
      <c r="U155" s="2558"/>
      <c r="V155" s="2558"/>
      <c r="W155" s="2558"/>
      <c r="X155" s="2558"/>
      <c r="Y155" s="2558"/>
      <c r="Z155" s="2564"/>
      <c r="AA155" s="2645"/>
      <c r="AB155" s="267" t="s">
        <v>697</v>
      </c>
      <c r="AD155" s="2555" t="str">
        <f t="shared" ref="AD155" si="49">IF(ISERROR(VLOOKUP(C155,$AE$6:$AF$27,2,0))=TRUE,"",VLOOKUP(C155,$AE$6:$AF$27,2,0))</f>
        <v/>
      </c>
      <c r="AE155" s="263"/>
      <c r="AF155" s="263"/>
    </row>
    <row r="156" spans="1:32" s="88" customFormat="1">
      <c r="A156" s="2556"/>
      <c r="B156" s="2577"/>
      <c r="C156" s="2577"/>
      <c r="D156" s="2580"/>
      <c r="E156" s="268" t="s">
        <v>978</v>
      </c>
      <c r="F156" s="269"/>
      <c r="G156" s="2580"/>
      <c r="H156" s="2640"/>
      <c r="I156" s="2643"/>
      <c r="J156" s="2628"/>
      <c r="K156" s="2643"/>
      <c r="L156" s="2628"/>
      <c r="M156" s="2632"/>
      <c r="N156" s="2633"/>
      <c r="O156" s="2568"/>
      <c r="P156" s="2637"/>
      <c r="Q156" s="2562"/>
      <c r="R156" s="2559"/>
      <c r="S156" s="2559"/>
      <c r="T156" s="2559"/>
      <c r="U156" s="2559"/>
      <c r="V156" s="2559"/>
      <c r="W156" s="2559"/>
      <c r="X156" s="2559"/>
      <c r="Y156" s="2559"/>
      <c r="Z156" s="2565"/>
      <c r="AA156" s="2646"/>
      <c r="AB156" s="344" t="s">
        <v>980</v>
      </c>
      <c r="AD156" s="2556"/>
      <c r="AE156" s="263"/>
      <c r="AF156" s="263"/>
    </row>
    <row r="157" spans="1:32" s="88" customFormat="1">
      <c r="A157" s="2557"/>
      <c r="B157" s="2578"/>
      <c r="C157" s="2578"/>
      <c r="D157" s="2581"/>
      <c r="E157" s="340" t="s">
        <v>1041</v>
      </c>
      <c r="F157" s="339"/>
      <c r="G157" s="2581"/>
      <c r="H157" s="2641"/>
      <c r="I157" s="2644"/>
      <c r="J157" s="2629"/>
      <c r="K157" s="2644"/>
      <c r="L157" s="2629"/>
      <c r="M157" s="2634"/>
      <c r="N157" s="2635"/>
      <c r="O157" s="2569"/>
      <c r="P157" s="2638"/>
      <c r="Q157" s="2563"/>
      <c r="R157" s="2560"/>
      <c r="S157" s="2560"/>
      <c r="T157" s="2560"/>
      <c r="U157" s="2560"/>
      <c r="V157" s="2560"/>
      <c r="W157" s="2560"/>
      <c r="X157" s="2560"/>
      <c r="Y157" s="2560"/>
      <c r="Z157" s="2566"/>
      <c r="AA157" s="2647"/>
      <c r="AB157" s="270" t="s">
        <v>995</v>
      </c>
      <c r="AD157" s="2557"/>
      <c r="AE157" s="263"/>
      <c r="AF157" s="263"/>
    </row>
    <row r="158" spans="1:32" s="88" customFormat="1">
      <c r="A158" s="2555">
        <v>52</v>
      </c>
      <c r="B158" s="2576"/>
      <c r="C158" s="2576"/>
      <c r="D158" s="2579"/>
      <c r="E158" s="265" t="s">
        <v>696</v>
      </c>
      <c r="F158" s="266"/>
      <c r="G158" s="2579"/>
      <c r="H158" s="2639" t="s">
        <v>702</v>
      </c>
      <c r="I158" s="2642"/>
      <c r="J158" s="2627" t="s">
        <v>315</v>
      </c>
      <c r="K158" s="2642"/>
      <c r="L158" s="2627" t="s">
        <v>341</v>
      </c>
      <c r="M158" s="2630" t="s">
        <v>226</v>
      </c>
      <c r="N158" s="2631"/>
      <c r="O158" s="2567"/>
      <c r="P158" s="2636" t="s">
        <v>337</v>
      </c>
      <c r="Q158" s="2561"/>
      <c r="R158" s="2558"/>
      <c r="S158" s="2558"/>
      <c r="T158" s="2558"/>
      <c r="U158" s="2558"/>
      <c r="V158" s="2558"/>
      <c r="W158" s="2558"/>
      <c r="X158" s="2558"/>
      <c r="Y158" s="2558"/>
      <c r="Z158" s="2564"/>
      <c r="AA158" s="2645"/>
      <c r="AB158" s="267" t="s">
        <v>697</v>
      </c>
      <c r="AD158" s="2555" t="str">
        <f t="shared" ref="AD158" si="50">IF(ISERROR(VLOOKUP(C158,$AE$6:$AF$27,2,0))=TRUE,"",VLOOKUP(C158,$AE$6:$AF$27,2,0))</f>
        <v/>
      </c>
      <c r="AE158" s="263"/>
      <c r="AF158" s="263"/>
    </row>
    <row r="159" spans="1:32" s="88" customFormat="1">
      <c r="A159" s="2556"/>
      <c r="B159" s="2577"/>
      <c r="C159" s="2577"/>
      <c r="D159" s="2580"/>
      <c r="E159" s="268" t="s">
        <v>978</v>
      </c>
      <c r="F159" s="269"/>
      <c r="G159" s="2580"/>
      <c r="H159" s="2640"/>
      <c r="I159" s="2643"/>
      <c r="J159" s="2628"/>
      <c r="K159" s="2643"/>
      <c r="L159" s="2628"/>
      <c r="M159" s="2632"/>
      <c r="N159" s="2633"/>
      <c r="O159" s="2568"/>
      <c r="P159" s="2637"/>
      <c r="Q159" s="2562"/>
      <c r="R159" s="2559"/>
      <c r="S159" s="2559"/>
      <c r="T159" s="2559"/>
      <c r="U159" s="2559"/>
      <c r="V159" s="2559"/>
      <c r="W159" s="2559"/>
      <c r="X159" s="2559"/>
      <c r="Y159" s="2559"/>
      <c r="Z159" s="2565"/>
      <c r="AA159" s="2646"/>
      <c r="AB159" s="344" t="s">
        <v>1048</v>
      </c>
      <c r="AD159" s="2556"/>
      <c r="AE159" s="263"/>
      <c r="AF159" s="263"/>
    </row>
    <row r="160" spans="1:32" s="88" customFormat="1">
      <c r="A160" s="2557"/>
      <c r="B160" s="2578"/>
      <c r="C160" s="2578"/>
      <c r="D160" s="2581"/>
      <c r="E160" s="340" t="s">
        <v>994</v>
      </c>
      <c r="F160" s="339"/>
      <c r="G160" s="2581"/>
      <c r="H160" s="2641"/>
      <c r="I160" s="2644"/>
      <c r="J160" s="2629"/>
      <c r="K160" s="2644"/>
      <c r="L160" s="2629"/>
      <c r="M160" s="2634"/>
      <c r="N160" s="2635"/>
      <c r="O160" s="2569"/>
      <c r="P160" s="2638"/>
      <c r="Q160" s="2563"/>
      <c r="R160" s="2560"/>
      <c r="S160" s="2560"/>
      <c r="T160" s="2560"/>
      <c r="U160" s="2560"/>
      <c r="V160" s="2560"/>
      <c r="W160" s="2560"/>
      <c r="X160" s="2560"/>
      <c r="Y160" s="2560"/>
      <c r="Z160" s="2566"/>
      <c r="AA160" s="2647"/>
      <c r="AB160" s="270" t="s">
        <v>1042</v>
      </c>
      <c r="AD160" s="2557"/>
      <c r="AE160" s="263"/>
      <c r="AF160" s="263"/>
    </row>
    <row r="161" spans="1:32" s="88" customFormat="1">
      <c r="A161" s="2555">
        <v>53</v>
      </c>
      <c r="B161" s="2576"/>
      <c r="C161" s="2576"/>
      <c r="D161" s="2579"/>
      <c r="E161" s="265" t="s">
        <v>696</v>
      </c>
      <c r="F161" s="266"/>
      <c r="G161" s="2579"/>
      <c r="H161" s="2639" t="s">
        <v>702</v>
      </c>
      <c r="I161" s="2642"/>
      <c r="J161" s="2627" t="s">
        <v>315</v>
      </c>
      <c r="K161" s="2642"/>
      <c r="L161" s="2627" t="s">
        <v>341</v>
      </c>
      <c r="M161" s="2630" t="s">
        <v>226</v>
      </c>
      <c r="N161" s="2631"/>
      <c r="O161" s="2567"/>
      <c r="P161" s="2636" t="s">
        <v>337</v>
      </c>
      <c r="Q161" s="2561"/>
      <c r="R161" s="2558"/>
      <c r="S161" s="2558"/>
      <c r="T161" s="2558"/>
      <c r="U161" s="2558"/>
      <c r="V161" s="2558"/>
      <c r="W161" s="2558"/>
      <c r="X161" s="2558"/>
      <c r="Y161" s="2558"/>
      <c r="Z161" s="2564"/>
      <c r="AA161" s="2645"/>
      <c r="AB161" s="267" t="s">
        <v>697</v>
      </c>
      <c r="AD161" s="2555" t="str">
        <f t="shared" ref="AD161" si="51">IF(ISERROR(VLOOKUP(C161,$AE$6:$AF$27,2,0))=TRUE,"",VLOOKUP(C161,$AE$6:$AF$27,2,0))</f>
        <v/>
      </c>
      <c r="AE161" s="263"/>
      <c r="AF161" s="263"/>
    </row>
    <row r="162" spans="1:32" s="88" customFormat="1">
      <c r="A162" s="2556"/>
      <c r="B162" s="2577"/>
      <c r="C162" s="2577"/>
      <c r="D162" s="2580"/>
      <c r="E162" s="268" t="s">
        <v>978</v>
      </c>
      <c r="F162" s="269"/>
      <c r="G162" s="2580"/>
      <c r="H162" s="2640"/>
      <c r="I162" s="2643"/>
      <c r="J162" s="2628"/>
      <c r="K162" s="2643"/>
      <c r="L162" s="2628"/>
      <c r="M162" s="2632"/>
      <c r="N162" s="2633"/>
      <c r="O162" s="2568"/>
      <c r="P162" s="2637"/>
      <c r="Q162" s="2562"/>
      <c r="R162" s="2559"/>
      <c r="S162" s="2559"/>
      <c r="T162" s="2559"/>
      <c r="U162" s="2559"/>
      <c r="V162" s="2559"/>
      <c r="W162" s="2559"/>
      <c r="X162" s="2559"/>
      <c r="Y162" s="2559"/>
      <c r="Z162" s="2565"/>
      <c r="AA162" s="2646"/>
      <c r="AB162" s="344" t="s">
        <v>1060</v>
      </c>
      <c r="AD162" s="2556"/>
      <c r="AE162" s="263"/>
      <c r="AF162" s="263"/>
    </row>
    <row r="163" spans="1:32" s="88" customFormat="1">
      <c r="A163" s="2557"/>
      <c r="B163" s="2578"/>
      <c r="C163" s="2578"/>
      <c r="D163" s="2581"/>
      <c r="E163" s="340" t="s">
        <v>1041</v>
      </c>
      <c r="F163" s="339"/>
      <c r="G163" s="2581"/>
      <c r="H163" s="2641"/>
      <c r="I163" s="2644"/>
      <c r="J163" s="2629"/>
      <c r="K163" s="2644"/>
      <c r="L163" s="2629"/>
      <c r="M163" s="2634"/>
      <c r="N163" s="2635"/>
      <c r="O163" s="2569"/>
      <c r="P163" s="2638"/>
      <c r="Q163" s="2563"/>
      <c r="R163" s="2560"/>
      <c r="S163" s="2560"/>
      <c r="T163" s="2560"/>
      <c r="U163" s="2560"/>
      <c r="V163" s="2560"/>
      <c r="W163" s="2560"/>
      <c r="X163" s="2560"/>
      <c r="Y163" s="2560"/>
      <c r="Z163" s="2566"/>
      <c r="AA163" s="2647"/>
      <c r="AB163" s="270" t="s">
        <v>995</v>
      </c>
      <c r="AD163" s="2557"/>
      <c r="AE163" s="263"/>
      <c r="AF163" s="263"/>
    </row>
    <row r="164" spans="1:32" s="88" customFormat="1">
      <c r="A164" s="2555">
        <v>54</v>
      </c>
      <c r="B164" s="2576"/>
      <c r="C164" s="2576"/>
      <c r="D164" s="2579"/>
      <c r="E164" s="265" t="s">
        <v>696</v>
      </c>
      <c r="F164" s="266"/>
      <c r="G164" s="2579"/>
      <c r="H164" s="2639" t="s">
        <v>702</v>
      </c>
      <c r="I164" s="2642"/>
      <c r="J164" s="2627" t="s">
        <v>315</v>
      </c>
      <c r="K164" s="2642"/>
      <c r="L164" s="2627" t="s">
        <v>341</v>
      </c>
      <c r="M164" s="2630" t="s">
        <v>226</v>
      </c>
      <c r="N164" s="2631"/>
      <c r="O164" s="2567"/>
      <c r="P164" s="2636" t="s">
        <v>337</v>
      </c>
      <c r="Q164" s="2561"/>
      <c r="R164" s="2558"/>
      <c r="S164" s="2558"/>
      <c r="T164" s="2558"/>
      <c r="U164" s="2558"/>
      <c r="V164" s="2558"/>
      <c r="W164" s="2558"/>
      <c r="X164" s="2558"/>
      <c r="Y164" s="2558"/>
      <c r="Z164" s="2564"/>
      <c r="AA164" s="2645"/>
      <c r="AB164" s="267" t="s">
        <v>697</v>
      </c>
      <c r="AD164" s="2555" t="str">
        <f t="shared" ref="AD164" si="52">IF(ISERROR(VLOOKUP(C164,$AE$6:$AF$27,2,0))=TRUE,"",VLOOKUP(C164,$AE$6:$AF$27,2,0))</f>
        <v/>
      </c>
      <c r="AE164" s="263"/>
      <c r="AF164" s="263"/>
    </row>
    <row r="165" spans="1:32" s="88" customFormat="1">
      <c r="A165" s="2556"/>
      <c r="B165" s="2577"/>
      <c r="C165" s="2577"/>
      <c r="D165" s="2580"/>
      <c r="E165" s="268" t="s">
        <v>978</v>
      </c>
      <c r="F165" s="269"/>
      <c r="G165" s="2580"/>
      <c r="H165" s="2640"/>
      <c r="I165" s="2643"/>
      <c r="J165" s="2628"/>
      <c r="K165" s="2643"/>
      <c r="L165" s="2628"/>
      <c r="M165" s="2632"/>
      <c r="N165" s="2633"/>
      <c r="O165" s="2568"/>
      <c r="P165" s="2637"/>
      <c r="Q165" s="2562"/>
      <c r="R165" s="2559"/>
      <c r="S165" s="2559"/>
      <c r="T165" s="2559"/>
      <c r="U165" s="2559"/>
      <c r="V165" s="2559"/>
      <c r="W165" s="2559"/>
      <c r="X165" s="2559"/>
      <c r="Y165" s="2559"/>
      <c r="Z165" s="2565"/>
      <c r="AA165" s="2646"/>
      <c r="AB165" s="344" t="s">
        <v>980</v>
      </c>
      <c r="AD165" s="2556"/>
      <c r="AE165" s="263"/>
      <c r="AF165" s="263"/>
    </row>
    <row r="166" spans="1:32" s="88" customFormat="1">
      <c r="A166" s="2557"/>
      <c r="B166" s="2578"/>
      <c r="C166" s="2578"/>
      <c r="D166" s="2581"/>
      <c r="E166" s="340" t="s">
        <v>994</v>
      </c>
      <c r="F166" s="339"/>
      <c r="G166" s="2581"/>
      <c r="H166" s="2641"/>
      <c r="I166" s="2644"/>
      <c r="J166" s="2629"/>
      <c r="K166" s="2644"/>
      <c r="L166" s="2629"/>
      <c r="M166" s="2634"/>
      <c r="N166" s="2635"/>
      <c r="O166" s="2569"/>
      <c r="P166" s="2638"/>
      <c r="Q166" s="2563"/>
      <c r="R166" s="2560"/>
      <c r="S166" s="2560"/>
      <c r="T166" s="2560"/>
      <c r="U166" s="2560"/>
      <c r="V166" s="2560"/>
      <c r="W166" s="2560"/>
      <c r="X166" s="2560"/>
      <c r="Y166" s="2560"/>
      <c r="Z166" s="2566"/>
      <c r="AA166" s="2647"/>
      <c r="AB166" s="270" t="s">
        <v>1042</v>
      </c>
      <c r="AD166" s="2557"/>
      <c r="AE166" s="263"/>
      <c r="AF166" s="263"/>
    </row>
    <row r="167" spans="1:32" s="88" customFormat="1">
      <c r="A167" s="2555">
        <v>55</v>
      </c>
      <c r="B167" s="2576"/>
      <c r="C167" s="2576"/>
      <c r="D167" s="2579"/>
      <c r="E167" s="265" t="s">
        <v>696</v>
      </c>
      <c r="F167" s="266"/>
      <c r="G167" s="2579"/>
      <c r="H167" s="2639" t="s">
        <v>702</v>
      </c>
      <c r="I167" s="2642"/>
      <c r="J167" s="2627" t="s">
        <v>315</v>
      </c>
      <c r="K167" s="2642"/>
      <c r="L167" s="2627" t="s">
        <v>341</v>
      </c>
      <c r="M167" s="2630" t="s">
        <v>226</v>
      </c>
      <c r="N167" s="2631"/>
      <c r="O167" s="2567"/>
      <c r="P167" s="2636" t="s">
        <v>337</v>
      </c>
      <c r="Q167" s="2561"/>
      <c r="R167" s="2558"/>
      <c r="S167" s="2558"/>
      <c r="T167" s="2558"/>
      <c r="U167" s="2558"/>
      <c r="V167" s="2558"/>
      <c r="W167" s="2558"/>
      <c r="X167" s="2558"/>
      <c r="Y167" s="2558"/>
      <c r="Z167" s="2564"/>
      <c r="AA167" s="2645"/>
      <c r="AB167" s="267" t="s">
        <v>697</v>
      </c>
      <c r="AD167" s="2555" t="str">
        <f t="shared" ref="AD167" si="53">IF(ISERROR(VLOOKUP(C167,$AE$6:$AF$27,2,0))=TRUE,"",VLOOKUP(C167,$AE$6:$AF$27,2,0))</f>
        <v/>
      </c>
      <c r="AE167" s="263"/>
      <c r="AF167" s="263"/>
    </row>
    <row r="168" spans="1:32" s="88" customFormat="1">
      <c r="A168" s="2556"/>
      <c r="B168" s="2577"/>
      <c r="C168" s="2577"/>
      <c r="D168" s="2580"/>
      <c r="E168" s="268" t="s">
        <v>1040</v>
      </c>
      <c r="F168" s="269"/>
      <c r="G168" s="2580"/>
      <c r="H168" s="2640"/>
      <c r="I168" s="2643"/>
      <c r="J168" s="2628"/>
      <c r="K168" s="2643"/>
      <c r="L168" s="2628"/>
      <c r="M168" s="2632"/>
      <c r="N168" s="2633"/>
      <c r="O168" s="2568"/>
      <c r="P168" s="2637"/>
      <c r="Q168" s="2562"/>
      <c r="R168" s="2559"/>
      <c r="S168" s="2559"/>
      <c r="T168" s="2559"/>
      <c r="U168" s="2559"/>
      <c r="V168" s="2559"/>
      <c r="W168" s="2559"/>
      <c r="X168" s="2559"/>
      <c r="Y168" s="2559"/>
      <c r="Z168" s="2565"/>
      <c r="AA168" s="2646"/>
      <c r="AB168" s="344" t="s">
        <v>1060</v>
      </c>
      <c r="AD168" s="2556"/>
      <c r="AE168" s="263"/>
      <c r="AF168" s="263"/>
    </row>
    <row r="169" spans="1:32" s="88" customFormat="1">
      <c r="A169" s="2557"/>
      <c r="B169" s="2578"/>
      <c r="C169" s="2578"/>
      <c r="D169" s="2581"/>
      <c r="E169" s="340" t="s">
        <v>1058</v>
      </c>
      <c r="F169" s="339"/>
      <c r="G169" s="2581"/>
      <c r="H169" s="2641"/>
      <c r="I169" s="2644"/>
      <c r="J169" s="2629"/>
      <c r="K169" s="2644"/>
      <c r="L169" s="2629"/>
      <c r="M169" s="2634"/>
      <c r="N169" s="2635"/>
      <c r="O169" s="2569"/>
      <c r="P169" s="2638"/>
      <c r="Q169" s="2563"/>
      <c r="R169" s="2560"/>
      <c r="S169" s="2560"/>
      <c r="T169" s="2560"/>
      <c r="U169" s="2560"/>
      <c r="V169" s="2560"/>
      <c r="W169" s="2560"/>
      <c r="X169" s="2560"/>
      <c r="Y169" s="2560"/>
      <c r="Z169" s="2566"/>
      <c r="AA169" s="2647"/>
      <c r="AB169" s="270" t="s">
        <v>1059</v>
      </c>
      <c r="AD169" s="2557"/>
      <c r="AE169" s="263"/>
      <c r="AF169" s="263"/>
    </row>
    <row r="170" spans="1:32" s="88" customFormat="1">
      <c r="A170" s="2555">
        <v>56</v>
      </c>
      <c r="B170" s="2576"/>
      <c r="C170" s="2576"/>
      <c r="D170" s="2579"/>
      <c r="E170" s="265" t="s">
        <v>696</v>
      </c>
      <c r="F170" s="266"/>
      <c r="G170" s="2579"/>
      <c r="H170" s="2639" t="s">
        <v>702</v>
      </c>
      <c r="I170" s="2642"/>
      <c r="J170" s="2627" t="s">
        <v>315</v>
      </c>
      <c r="K170" s="2642"/>
      <c r="L170" s="2627" t="s">
        <v>341</v>
      </c>
      <c r="M170" s="2630" t="s">
        <v>226</v>
      </c>
      <c r="N170" s="2631"/>
      <c r="O170" s="2567"/>
      <c r="P170" s="2636" t="s">
        <v>337</v>
      </c>
      <c r="Q170" s="2561"/>
      <c r="R170" s="2558"/>
      <c r="S170" s="2558"/>
      <c r="T170" s="2558"/>
      <c r="U170" s="2558"/>
      <c r="V170" s="2558"/>
      <c r="W170" s="2558"/>
      <c r="X170" s="2558"/>
      <c r="Y170" s="2558"/>
      <c r="Z170" s="2564"/>
      <c r="AA170" s="2645"/>
      <c r="AB170" s="267" t="s">
        <v>697</v>
      </c>
      <c r="AD170" s="2555" t="str">
        <f t="shared" ref="AD170" si="54">IF(ISERROR(VLOOKUP(C170,$AE$6:$AF$27,2,0))=TRUE,"",VLOOKUP(C170,$AE$6:$AF$27,2,0))</f>
        <v/>
      </c>
      <c r="AE170" s="263"/>
      <c r="AF170" s="263"/>
    </row>
    <row r="171" spans="1:32" s="88" customFormat="1">
      <c r="A171" s="2556"/>
      <c r="B171" s="2577"/>
      <c r="C171" s="2577"/>
      <c r="D171" s="2580"/>
      <c r="E171" s="268" t="s">
        <v>978</v>
      </c>
      <c r="F171" s="269"/>
      <c r="G171" s="2580"/>
      <c r="H171" s="2640"/>
      <c r="I171" s="2643"/>
      <c r="J171" s="2628"/>
      <c r="K171" s="2643"/>
      <c r="L171" s="2628"/>
      <c r="M171" s="2632"/>
      <c r="N171" s="2633"/>
      <c r="O171" s="2568"/>
      <c r="P171" s="2637"/>
      <c r="Q171" s="2562"/>
      <c r="R171" s="2559"/>
      <c r="S171" s="2559"/>
      <c r="T171" s="2559"/>
      <c r="U171" s="2559"/>
      <c r="V171" s="2559"/>
      <c r="W171" s="2559"/>
      <c r="X171" s="2559"/>
      <c r="Y171" s="2559"/>
      <c r="Z171" s="2565"/>
      <c r="AA171" s="2646"/>
      <c r="AB171" s="344" t="s">
        <v>1048</v>
      </c>
      <c r="AD171" s="2556"/>
      <c r="AE171" s="263"/>
      <c r="AF171" s="263"/>
    </row>
    <row r="172" spans="1:32" s="88" customFormat="1">
      <c r="A172" s="2557"/>
      <c r="B172" s="2578"/>
      <c r="C172" s="2578"/>
      <c r="D172" s="2581"/>
      <c r="E172" s="340" t="s">
        <v>1058</v>
      </c>
      <c r="F172" s="339"/>
      <c r="G172" s="2581"/>
      <c r="H172" s="2641"/>
      <c r="I172" s="2644"/>
      <c r="J172" s="2629"/>
      <c r="K172" s="2644"/>
      <c r="L172" s="2629"/>
      <c r="M172" s="2634"/>
      <c r="N172" s="2635"/>
      <c r="O172" s="2569"/>
      <c r="P172" s="2638"/>
      <c r="Q172" s="2563"/>
      <c r="R172" s="2560"/>
      <c r="S172" s="2560"/>
      <c r="T172" s="2560"/>
      <c r="U172" s="2560"/>
      <c r="V172" s="2560"/>
      <c r="W172" s="2560"/>
      <c r="X172" s="2560"/>
      <c r="Y172" s="2560"/>
      <c r="Z172" s="2566"/>
      <c r="AA172" s="2647"/>
      <c r="AB172" s="270" t="s">
        <v>1059</v>
      </c>
      <c r="AD172" s="2557"/>
      <c r="AE172" s="263"/>
      <c r="AF172" s="263"/>
    </row>
    <row r="173" spans="1:32" s="88" customFormat="1">
      <c r="A173" s="2555">
        <v>57</v>
      </c>
      <c r="B173" s="2576"/>
      <c r="C173" s="2576"/>
      <c r="D173" s="2579"/>
      <c r="E173" s="265" t="s">
        <v>696</v>
      </c>
      <c r="F173" s="266"/>
      <c r="G173" s="2579"/>
      <c r="H173" s="2639" t="s">
        <v>702</v>
      </c>
      <c r="I173" s="2642"/>
      <c r="J173" s="2627" t="s">
        <v>315</v>
      </c>
      <c r="K173" s="2642"/>
      <c r="L173" s="2627" t="s">
        <v>341</v>
      </c>
      <c r="M173" s="2630" t="s">
        <v>226</v>
      </c>
      <c r="N173" s="2631"/>
      <c r="O173" s="2567"/>
      <c r="P173" s="2636" t="s">
        <v>337</v>
      </c>
      <c r="Q173" s="2561"/>
      <c r="R173" s="2558"/>
      <c r="S173" s="2558"/>
      <c r="T173" s="2558"/>
      <c r="U173" s="2558"/>
      <c r="V173" s="2558"/>
      <c r="W173" s="2558"/>
      <c r="X173" s="2558"/>
      <c r="Y173" s="2558"/>
      <c r="Z173" s="2564"/>
      <c r="AA173" s="2645"/>
      <c r="AB173" s="267" t="s">
        <v>697</v>
      </c>
      <c r="AD173" s="2555" t="str">
        <f t="shared" ref="AD173" si="55">IF(ISERROR(VLOOKUP(C173,$AE$6:$AF$27,2,0))=TRUE,"",VLOOKUP(C173,$AE$6:$AF$27,2,0))</f>
        <v/>
      </c>
      <c r="AE173" s="263"/>
      <c r="AF173" s="263"/>
    </row>
    <row r="174" spans="1:32" s="88" customFormat="1">
      <c r="A174" s="2556"/>
      <c r="B174" s="2577"/>
      <c r="C174" s="2577"/>
      <c r="D174" s="2580"/>
      <c r="E174" s="268" t="s">
        <v>1061</v>
      </c>
      <c r="F174" s="269"/>
      <c r="G174" s="2580"/>
      <c r="H174" s="2640"/>
      <c r="I174" s="2643"/>
      <c r="J174" s="2628"/>
      <c r="K174" s="2643"/>
      <c r="L174" s="2628"/>
      <c r="M174" s="2632"/>
      <c r="N174" s="2633"/>
      <c r="O174" s="2568"/>
      <c r="P174" s="2637"/>
      <c r="Q174" s="2562"/>
      <c r="R174" s="2559"/>
      <c r="S174" s="2559"/>
      <c r="T174" s="2559"/>
      <c r="U174" s="2559"/>
      <c r="V174" s="2559"/>
      <c r="W174" s="2559"/>
      <c r="X174" s="2559"/>
      <c r="Y174" s="2559"/>
      <c r="Z174" s="2565"/>
      <c r="AA174" s="2646"/>
      <c r="AB174" s="344" t="s">
        <v>1060</v>
      </c>
      <c r="AD174" s="2556"/>
      <c r="AE174" s="263"/>
      <c r="AF174" s="263"/>
    </row>
    <row r="175" spans="1:32" s="88" customFormat="1">
      <c r="A175" s="2557"/>
      <c r="B175" s="2578"/>
      <c r="C175" s="2578"/>
      <c r="D175" s="2581"/>
      <c r="E175" s="340" t="s">
        <v>994</v>
      </c>
      <c r="F175" s="339"/>
      <c r="G175" s="2581"/>
      <c r="H175" s="2641"/>
      <c r="I175" s="2644"/>
      <c r="J175" s="2629"/>
      <c r="K175" s="2644"/>
      <c r="L175" s="2629"/>
      <c r="M175" s="2634"/>
      <c r="N175" s="2635"/>
      <c r="O175" s="2569"/>
      <c r="P175" s="2638"/>
      <c r="Q175" s="2563"/>
      <c r="R175" s="2560"/>
      <c r="S175" s="2560"/>
      <c r="T175" s="2560"/>
      <c r="U175" s="2560"/>
      <c r="V175" s="2560"/>
      <c r="W175" s="2560"/>
      <c r="X175" s="2560"/>
      <c r="Y175" s="2560"/>
      <c r="Z175" s="2566"/>
      <c r="AA175" s="2647"/>
      <c r="AB175" s="270" t="s">
        <v>995</v>
      </c>
      <c r="AD175" s="2557"/>
      <c r="AE175" s="263"/>
      <c r="AF175" s="263"/>
    </row>
    <row r="176" spans="1:32" s="88" customFormat="1">
      <c r="A176" s="2555">
        <v>58</v>
      </c>
      <c r="B176" s="2576"/>
      <c r="C176" s="2576"/>
      <c r="D176" s="2579"/>
      <c r="E176" s="265" t="s">
        <v>696</v>
      </c>
      <c r="F176" s="266"/>
      <c r="G176" s="2579"/>
      <c r="H176" s="2639" t="s">
        <v>702</v>
      </c>
      <c r="I176" s="2642"/>
      <c r="J176" s="2627" t="s">
        <v>315</v>
      </c>
      <c r="K176" s="2642"/>
      <c r="L176" s="2627" t="s">
        <v>341</v>
      </c>
      <c r="M176" s="2630" t="s">
        <v>226</v>
      </c>
      <c r="N176" s="2631"/>
      <c r="O176" s="2567"/>
      <c r="P176" s="2636" t="s">
        <v>337</v>
      </c>
      <c r="Q176" s="2561"/>
      <c r="R176" s="2558"/>
      <c r="S176" s="2558"/>
      <c r="T176" s="2558"/>
      <c r="U176" s="2558"/>
      <c r="V176" s="2558"/>
      <c r="W176" s="2558"/>
      <c r="X176" s="2558"/>
      <c r="Y176" s="2558"/>
      <c r="Z176" s="2564"/>
      <c r="AA176" s="2645"/>
      <c r="AB176" s="267" t="s">
        <v>697</v>
      </c>
      <c r="AD176" s="2555" t="str">
        <f t="shared" ref="AD176" si="56">IF(ISERROR(VLOOKUP(C176,$AE$6:$AF$27,2,0))=TRUE,"",VLOOKUP(C176,$AE$6:$AF$27,2,0))</f>
        <v/>
      </c>
      <c r="AE176" s="263"/>
      <c r="AF176" s="263"/>
    </row>
    <row r="177" spans="1:32" s="88" customFormat="1">
      <c r="A177" s="2556"/>
      <c r="B177" s="2577"/>
      <c r="C177" s="2577"/>
      <c r="D177" s="2580"/>
      <c r="E177" s="268" t="s">
        <v>1040</v>
      </c>
      <c r="F177" s="269"/>
      <c r="G177" s="2580"/>
      <c r="H177" s="2640"/>
      <c r="I177" s="2643"/>
      <c r="J177" s="2628"/>
      <c r="K177" s="2643"/>
      <c r="L177" s="2628"/>
      <c r="M177" s="2632"/>
      <c r="N177" s="2633"/>
      <c r="O177" s="2568"/>
      <c r="P177" s="2637"/>
      <c r="Q177" s="2562"/>
      <c r="R177" s="2559"/>
      <c r="S177" s="2559"/>
      <c r="T177" s="2559"/>
      <c r="U177" s="2559"/>
      <c r="V177" s="2559"/>
      <c r="W177" s="2559"/>
      <c r="X177" s="2559"/>
      <c r="Y177" s="2559"/>
      <c r="Z177" s="2565"/>
      <c r="AA177" s="2646"/>
      <c r="AB177" s="344" t="s">
        <v>1060</v>
      </c>
      <c r="AD177" s="2556"/>
      <c r="AE177" s="263"/>
      <c r="AF177" s="263"/>
    </row>
    <row r="178" spans="1:32" s="88" customFormat="1">
      <c r="A178" s="2557"/>
      <c r="B178" s="2578"/>
      <c r="C178" s="2578"/>
      <c r="D178" s="2581"/>
      <c r="E178" s="340" t="s">
        <v>1058</v>
      </c>
      <c r="F178" s="339"/>
      <c r="G178" s="2581"/>
      <c r="H178" s="2641"/>
      <c r="I178" s="2644"/>
      <c r="J178" s="2629"/>
      <c r="K178" s="2644"/>
      <c r="L178" s="2629"/>
      <c r="M178" s="2634"/>
      <c r="N178" s="2635"/>
      <c r="O178" s="2569"/>
      <c r="P178" s="2638"/>
      <c r="Q178" s="2563"/>
      <c r="R178" s="2560"/>
      <c r="S178" s="2560"/>
      <c r="T178" s="2560"/>
      <c r="U178" s="2560"/>
      <c r="V178" s="2560"/>
      <c r="W178" s="2560"/>
      <c r="X178" s="2560"/>
      <c r="Y178" s="2560"/>
      <c r="Z178" s="2566"/>
      <c r="AA178" s="2647"/>
      <c r="AB178" s="270" t="s">
        <v>1059</v>
      </c>
      <c r="AD178" s="2557"/>
      <c r="AE178" s="263"/>
      <c r="AF178" s="263"/>
    </row>
    <row r="179" spans="1:32" s="88" customFormat="1">
      <c r="A179" s="2555">
        <v>59</v>
      </c>
      <c r="B179" s="2576"/>
      <c r="C179" s="2576"/>
      <c r="D179" s="2579"/>
      <c r="E179" s="265" t="s">
        <v>696</v>
      </c>
      <c r="F179" s="266"/>
      <c r="G179" s="2579"/>
      <c r="H179" s="2639" t="s">
        <v>702</v>
      </c>
      <c r="I179" s="2642"/>
      <c r="J179" s="2627" t="s">
        <v>315</v>
      </c>
      <c r="K179" s="2642"/>
      <c r="L179" s="2627" t="s">
        <v>341</v>
      </c>
      <c r="M179" s="2630" t="s">
        <v>226</v>
      </c>
      <c r="N179" s="2631"/>
      <c r="O179" s="2567"/>
      <c r="P179" s="2636" t="s">
        <v>337</v>
      </c>
      <c r="Q179" s="2561"/>
      <c r="R179" s="2558"/>
      <c r="S179" s="2558"/>
      <c r="T179" s="2558"/>
      <c r="U179" s="2558"/>
      <c r="V179" s="2558"/>
      <c r="W179" s="2558"/>
      <c r="X179" s="2558"/>
      <c r="Y179" s="2558"/>
      <c r="Z179" s="2564"/>
      <c r="AA179" s="2645"/>
      <c r="AB179" s="267" t="s">
        <v>697</v>
      </c>
      <c r="AD179" s="2555" t="str">
        <f t="shared" ref="AD179" si="57">IF(ISERROR(VLOOKUP(C179,$AE$6:$AF$27,2,0))=TRUE,"",VLOOKUP(C179,$AE$6:$AF$27,2,0))</f>
        <v/>
      </c>
      <c r="AE179" s="263"/>
      <c r="AF179" s="263"/>
    </row>
    <row r="180" spans="1:32" s="88" customFormat="1">
      <c r="A180" s="2556"/>
      <c r="B180" s="2577"/>
      <c r="C180" s="2577"/>
      <c r="D180" s="2580"/>
      <c r="E180" s="268" t="s">
        <v>978</v>
      </c>
      <c r="F180" s="269"/>
      <c r="G180" s="2580"/>
      <c r="H180" s="2640"/>
      <c r="I180" s="2643"/>
      <c r="J180" s="2628"/>
      <c r="K180" s="2643"/>
      <c r="L180" s="2628"/>
      <c r="M180" s="2632"/>
      <c r="N180" s="2633"/>
      <c r="O180" s="2568"/>
      <c r="P180" s="2637"/>
      <c r="Q180" s="2562"/>
      <c r="R180" s="2559"/>
      <c r="S180" s="2559"/>
      <c r="T180" s="2559"/>
      <c r="U180" s="2559"/>
      <c r="V180" s="2559"/>
      <c r="W180" s="2559"/>
      <c r="X180" s="2559"/>
      <c r="Y180" s="2559"/>
      <c r="Z180" s="2565"/>
      <c r="AA180" s="2646"/>
      <c r="AB180" s="344" t="s">
        <v>1048</v>
      </c>
      <c r="AD180" s="2556"/>
      <c r="AE180" s="263"/>
      <c r="AF180" s="263"/>
    </row>
    <row r="181" spans="1:32" s="88" customFormat="1">
      <c r="A181" s="2557"/>
      <c r="B181" s="2578"/>
      <c r="C181" s="2578"/>
      <c r="D181" s="2581"/>
      <c r="E181" s="340" t="s">
        <v>994</v>
      </c>
      <c r="F181" s="339"/>
      <c r="G181" s="2581"/>
      <c r="H181" s="2641"/>
      <c r="I181" s="2644"/>
      <c r="J181" s="2629"/>
      <c r="K181" s="2644"/>
      <c r="L181" s="2629"/>
      <c r="M181" s="2634"/>
      <c r="N181" s="2635"/>
      <c r="O181" s="2569"/>
      <c r="P181" s="2638"/>
      <c r="Q181" s="2563"/>
      <c r="R181" s="2560"/>
      <c r="S181" s="2560"/>
      <c r="T181" s="2560"/>
      <c r="U181" s="2560"/>
      <c r="V181" s="2560"/>
      <c r="W181" s="2560"/>
      <c r="X181" s="2560"/>
      <c r="Y181" s="2560"/>
      <c r="Z181" s="2566"/>
      <c r="AA181" s="2647"/>
      <c r="AB181" s="270" t="s">
        <v>1042</v>
      </c>
      <c r="AD181" s="2557"/>
      <c r="AE181" s="263"/>
      <c r="AF181" s="263"/>
    </row>
    <row r="182" spans="1:32" s="88" customFormat="1">
      <c r="A182" s="2555">
        <v>60</v>
      </c>
      <c r="B182" s="2576"/>
      <c r="C182" s="2576"/>
      <c r="D182" s="2579"/>
      <c r="E182" s="265" t="s">
        <v>696</v>
      </c>
      <c r="F182" s="266"/>
      <c r="G182" s="2579"/>
      <c r="H182" s="2639" t="s">
        <v>702</v>
      </c>
      <c r="I182" s="2642"/>
      <c r="J182" s="2627" t="s">
        <v>315</v>
      </c>
      <c r="K182" s="2642"/>
      <c r="L182" s="2627" t="s">
        <v>341</v>
      </c>
      <c r="M182" s="2630" t="s">
        <v>226</v>
      </c>
      <c r="N182" s="2631"/>
      <c r="O182" s="2567"/>
      <c r="P182" s="2636" t="s">
        <v>337</v>
      </c>
      <c r="Q182" s="2561"/>
      <c r="R182" s="2558"/>
      <c r="S182" s="2558"/>
      <c r="T182" s="2558"/>
      <c r="U182" s="2558"/>
      <c r="V182" s="2558"/>
      <c r="W182" s="2558"/>
      <c r="X182" s="2558"/>
      <c r="Y182" s="2558"/>
      <c r="Z182" s="2564"/>
      <c r="AA182" s="2645"/>
      <c r="AB182" s="267" t="s">
        <v>697</v>
      </c>
      <c r="AD182" s="2555" t="str">
        <f t="shared" ref="AD182" si="58">IF(ISERROR(VLOOKUP(C182,$AE$6:$AF$27,2,0))=TRUE,"",VLOOKUP(C182,$AE$6:$AF$27,2,0))</f>
        <v/>
      </c>
      <c r="AE182" s="263"/>
      <c r="AF182" s="263"/>
    </row>
    <row r="183" spans="1:32" s="88" customFormat="1">
      <c r="A183" s="2556"/>
      <c r="B183" s="2577"/>
      <c r="C183" s="2577"/>
      <c r="D183" s="2580"/>
      <c r="E183" s="268" t="s">
        <v>978</v>
      </c>
      <c r="F183" s="269"/>
      <c r="G183" s="2580"/>
      <c r="H183" s="2640"/>
      <c r="I183" s="2643"/>
      <c r="J183" s="2628"/>
      <c r="K183" s="2643"/>
      <c r="L183" s="2628"/>
      <c r="M183" s="2632"/>
      <c r="N183" s="2633"/>
      <c r="O183" s="2568"/>
      <c r="P183" s="2637"/>
      <c r="Q183" s="2562"/>
      <c r="R183" s="2559"/>
      <c r="S183" s="2559"/>
      <c r="T183" s="2559"/>
      <c r="U183" s="2559"/>
      <c r="V183" s="2559"/>
      <c r="W183" s="2559"/>
      <c r="X183" s="2559"/>
      <c r="Y183" s="2559"/>
      <c r="Z183" s="2565"/>
      <c r="AA183" s="2646"/>
      <c r="AB183" s="344" t="s">
        <v>980</v>
      </c>
      <c r="AD183" s="2556"/>
      <c r="AE183" s="263"/>
      <c r="AF183" s="263"/>
    </row>
    <row r="184" spans="1:32" s="88" customFormat="1">
      <c r="A184" s="2557"/>
      <c r="B184" s="2578"/>
      <c r="C184" s="2578"/>
      <c r="D184" s="2581"/>
      <c r="E184" s="340" t="s">
        <v>994</v>
      </c>
      <c r="F184" s="339"/>
      <c r="G184" s="2581"/>
      <c r="H184" s="2641"/>
      <c r="I184" s="2644"/>
      <c r="J184" s="2629"/>
      <c r="K184" s="2644"/>
      <c r="L184" s="2629"/>
      <c r="M184" s="2634"/>
      <c r="N184" s="2635"/>
      <c r="O184" s="2569"/>
      <c r="P184" s="2638"/>
      <c r="Q184" s="2563"/>
      <c r="R184" s="2560"/>
      <c r="S184" s="2560"/>
      <c r="T184" s="2560"/>
      <c r="U184" s="2560"/>
      <c r="V184" s="2560"/>
      <c r="W184" s="2560"/>
      <c r="X184" s="2560"/>
      <c r="Y184" s="2560"/>
      <c r="Z184" s="2566"/>
      <c r="AA184" s="2647"/>
      <c r="AB184" s="270" t="s">
        <v>1059</v>
      </c>
      <c r="AD184" s="2557"/>
      <c r="AE184" s="263"/>
      <c r="AF184" s="263"/>
    </row>
  </sheetData>
  <sheetProtection sheet="1" objects="1" scenarios="1"/>
  <mergeCells count="1516">
    <mergeCell ref="G5:G7"/>
    <mergeCell ref="H5:H7"/>
    <mergeCell ref="I3:P3"/>
    <mergeCell ref="Q3:Z3"/>
    <mergeCell ref="AA3:AB3"/>
    <mergeCell ref="I4:J4"/>
    <mergeCell ref="K4:L4"/>
    <mergeCell ref="M4:P4"/>
    <mergeCell ref="A1:F1"/>
    <mergeCell ref="G1:H1"/>
    <mergeCell ref="Z1:AA1"/>
    <mergeCell ref="A3:A4"/>
    <mergeCell ref="B3:B4"/>
    <mergeCell ref="C3:C4"/>
    <mergeCell ref="D3:D4"/>
    <mergeCell ref="E3:F3"/>
    <mergeCell ref="G3:G4"/>
    <mergeCell ref="H3:H4"/>
    <mergeCell ref="AD5:AD7"/>
    <mergeCell ref="A8:A10"/>
    <mergeCell ref="B8:B10"/>
    <mergeCell ref="C8:C10"/>
    <mergeCell ref="D8:D10"/>
    <mergeCell ref="G8:G10"/>
    <mergeCell ref="H8:H10"/>
    <mergeCell ref="I8:I10"/>
    <mergeCell ref="J8:J10"/>
    <mergeCell ref="K8:K10"/>
    <mergeCell ref="V5:V7"/>
    <mergeCell ref="W5:W7"/>
    <mergeCell ref="X5:X7"/>
    <mergeCell ref="Y5:Y7"/>
    <mergeCell ref="Z5:Z7"/>
    <mergeCell ref="AA5:AA7"/>
    <mergeCell ref="P5:P7"/>
    <mergeCell ref="Q5:Q7"/>
    <mergeCell ref="R5:R7"/>
    <mergeCell ref="S5:S7"/>
    <mergeCell ref="T5:T7"/>
    <mergeCell ref="U5:U7"/>
    <mergeCell ref="I5:I7"/>
    <mergeCell ref="J5:J7"/>
    <mergeCell ref="K5:K7"/>
    <mergeCell ref="L5:L7"/>
    <mergeCell ref="M5:N7"/>
    <mergeCell ref="O5:O7"/>
    <mergeCell ref="A5:A7"/>
    <mergeCell ref="B5:B7"/>
    <mergeCell ref="C5:C7"/>
    <mergeCell ref="D5:D7"/>
    <mergeCell ref="Y8:Y10"/>
    <mergeCell ref="Z8:Z10"/>
    <mergeCell ref="AA8:AA10"/>
    <mergeCell ref="AD8:AD10"/>
    <mergeCell ref="A11:A13"/>
    <mergeCell ref="B11:B13"/>
    <mergeCell ref="C11:C13"/>
    <mergeCell ref="D11:D13"/>
    <mergeCell ref="G11:G13"/>
    <mergeCell ref="H11:H13"/>
    <mergeCell ref="S8:S10"/>
    <mergeCell ref="T8:T10"/>
    <mergeCell ref="U8:U10"/>
    <mergeCell ref="V8:V10"/>
    <mergeCell ref="W8:W10"/>
    <mergeCell ref="X8:X10"/>
    <mergeCell ref="L8:L10"/>
    <mergeCell ref="M8:N10"/>
    <mergeCell ref="O8:O10"/>
    <mergeCell ref="P8:P10"/>
    <mergeCell ref="Q8:Q10"/>
    <mergeCell ref="R8:R10"/>
    <mergeCell ref="AD11:AD13"/>
    <mergeCell ref="V11:V13"/>
    <mergeCell ref="W11:W13"/>
    <mergeCell ref="X11:X13"/>
    <mergeCell ref="Y11:Y13"/>
    <mergeCell ref="Z11:Z13"/>
    <mergeCell ref="AA11:AA13"/>
    <mergeCell ref="P11:P13"/>
    <mergeCell ref="Q11:Q13"/>
    <mergeCell ref="R11:R13"/>
    <mergeCell ref="S11:S13"/>
    <mergeCell ref="T11:T13"/>
    <mergeCell ref="U11:U13"/>
    <mergeCell ref="I11:I13"/>
    <mergeCell ref="J11:J13"/>
    <mergeCell ref="K11:K13"/>
    <mergeCell ref="L11:L13"/>
    <mergeCell ref="M11:N13"/>
    <mergeCell ref="O11:O13"/>
    <mergeCell ref="AD14:AD16"/>
    <mergeCell ref="A17:A19"/>
    <mergeCell ref="B17:B19"/>
    <mergeCell ref="C17:C19"/>
    <mergeCell ref="D17:D19"/>
    <mergeCell ref="G17:G19"/>
    <mergeCell ref="H17:H19"/>
    <mergeCell ref="S14:S16"/>
    <mergeCell ref="T14:T16"/>
    <mergeCell ref="U14:U16"/>
    <mergeCell ref="V14:V16"/>
    <mergeCell ref="W14:W16"/>
    <mergeCell ref="X14:X16"/>
    <mergeCell ref="L14:L16"/>
    <mergeCell ref="M14:N16"/>
    <mergeCell ref="O14:O16"/>
    <mergeCell ref="P14:P16"/>
    <mergeCell ref="Q14:Q16"/>
    <mergeCell ref="R14:R16"/>
    <mergeCell ref="AD17:AD19"/>
    <mergeCell ref="A14:A16"/>
    <mergeCell ref="B14:B16"/>
    <mergeCell ref="C14:C16"/>
    <mergeCell ref="D14:D16"/>
    <mergeCell ref="G14:G16"/>
    <mergeCell ref="H14:H16"/>
    <mergeCell ref="I14:I16"/>
    <mergeCell ref="J14:J16"/>
    <mergeCell ref="K14:K16"/>
    <mergeCell ref="Y14:Y16"/>
    <mergeCell ref="Z14:Z16"/>
    <mergeCell ref="AA14:AA16"/>
    <mergeCell ref="V17:V19"/>
    <mergeCell ref="W17:W19"/>
    <mergeCell ref="X17:X19"/>
    <mergeCell ref="Y17:Y19"/>
    <mergeCell ref="Z17:Z19"/>
    <mergeCell ref="AA17:AA19"/>
    <mergeCell ref="P17:P19"/>
    <mergeCell ref="Q17:Q19"/>
    <mergeCell ref="R17:R19"/>
    <mergeCell ref="S17:S19"/>
    <mergeCell ref="T17:T19"/>
    <mergeCell ref="U17:U19"/>
    <mergeCell ref="I17:I19"/>
    <mergeCell ref="J17:J19"/>
    <mergeCell ref="K17:K19"/>
    <mergeCell ref="L17:L19"/>
    <mergeCell ref="M17:N19"/>
    <mergeCell ref="O17:O19"/>
    <mergeCell ref="AD20:AD22"/>
    <mergeCell ref="A23:A25"/>
    <mergeCell ref="B23:B25"/>
    <mergeCell ref="C23:C25"/>
    <mergeCell ref="D23:D25"/>
    <mergeCell ref="G23:G25"/>
    <mergeCell ref="H23:H25"/>
    <mergeCell ref="S20:S22"/>
    <mergeCell ref="T20:T22"/>
    <mergeCell ref="U20:U22"/>
    <mergeCell ref="V20:V22"/>
    <mergeCell ref="W20:W22"/>
    <mergeCell ref="X20:X22"/>
    <mergeCell ref="L20:L22"/>
    <mergeCell ref="M20:N22"/>
    <mergeCell ref="O20:O22"/>
    <mergeCell ref="P20:P22"/>
    <mergeCell ref="Q20:Q22"/>
    <mergeCell ref="R20:R22"/>
    <mergeCell ref="AD23:AD25"/>
    <mergeCell ref="A20:A22"/>
    <mergeCell ref="B20:B22"/>
    <mergeCell ref="C20:C22"/>
    <mergeCell ref="D20:D22"/>
    <mergeCell ref="G20:G22"/>
    <mergeCell ref="H20:H22"/>
    <mergeCell ref="I20:I22"/>
    <mergeCell ref="J20:J22"/>
    <mergeCell ref="K20:K22"/>
    <mergeCell ref="Y20:Y22"/>
    <mergeCell ref="Z20:Z22"/>
    <mergeCell ref="AA20:AA22"/>
    <mergeCell ref="V23:V25"/>
    <mergeCell ref="W23:W25"/>
    <mergeCell ref="X23:X25"/>
    <mergeCell ref="Y23:Y25"/>
    <mergeCell ref="Z23:Z25"/>
    <mergeCell ref="AA23:AA25"/>
    <mergeCell ref="P23:P25"/>
    <mergeCell ref="Q23:Q25"/>
    <mergeCell ref="R23:R25"/>
    <mergeCell ref="S23:S25"/>
    <mergeCell ref="T23:T25"/>
    <mergeCell ref="U23:U25"/>
    <mergeCell ref="I23:I25"/>
    <mergeCell ref="J23:J25"/>
    <mergeCell ref="K23:K25"/>
    <mergeCell ref="L23:L25"/>
    <mergeCell ref="M23:N25"/>
    <mergeCell ref="O23:O25"/>
    <mergeCell ref="AD26:AD28"/>
    <mergeCell ref="A29:A31"/>
    <mergeCell ref="B29:B31"/>
    <mergeCell ref="C29:C31"/>
    <mergeCell ref="D29:D31"/>
    <mergeCell ref="G29:G31"/>
    <mergeCell ref="H29:H31"/>
    <mergeCell ref="S26:S28"/>
    <mergeCell ref="T26:T28"/>
    <mergeCell ref="U26:U28"/>
    <mergeCell ref="V26:V28"/>
    <mergeCell ref="W26:W28"/>
    <mergeCell ref="X26:X28"/>
    <mergeCell ref="L26:L28"/>
    <mergeCell ref="M26:N28"/>
    <mergeCell ref="O26:O28"/>
    <mergeCell ref="P26:P28"/>
    <mergeCell ref="Q26:Q28"/>
    <mergeCell ref="R26:R28"/>
    <mergeCell ref="AD29:AD31"/>
    <mergeCell ref="A26:A28"/>
    <mergeCell ref="B26:B28"/>
    <mergeCell ref="C26:C28"/>
    <mergeCell ref="D26:D28"/>
    <mergeCell ref="G26:G28"/>
    <mergeCell ref="H26:H28"/>
    <mergeCell ref="I26:I28"/>
    <mergeCell ref="J26:J28"/>
    <mergeCell ref="K26:K28"/>
    <mergeCell ref="Y26:Y28"/>
    <mergeCell ref="Z26:Z28"/>
    <mergeCell ref="AA26:AA28"/>
    <mergeCell ref="V29:V31"/>
    <mergeCell ref="W29:W31"/>
    <mergeCell ref="X29:X31"/>
    <mergeCell ref="Y29:Y31"/>
    <mergeCell ref="Z29:Z31"/>
    <mergeCell ref="AA29:AA31"/>
    <mergeCell ref="P29:P31"/>
    <mergeCell ref="Q29:Q31"/>
    <mergeCell ref="R29:R31"/>
    <mergeCell ref="S29:S31"/>
    <mergeCell ref="T29:T31"/>
    <mergeCell ref="U29:U31"/>
    <mergeCell ref="I29:I31"/>
    <mergeCell ref="J29:J31"/>
    <mergeCell ref="K29:K31"/>
    <mergeCell ref="L29:L31"/>
    <mergeCell ref="M29:N31"/>
    <mergeCell ref="O29:O31"/>
    <mergeCell ref="AD32:AD34"/>
    <mergeCell ref="A35:A37"/>
    <mergeCell ref="B35:B37"/>
    <mergeCell ref="C35:C37"/>
    <mergeCell ref="D35:D37"/>
    <mergeCell ref="G35:G37"/>
    <mergeCell ref="H35:H37"/>
    <mergeCell ref="S32:S34"/>
    <mergeCell ref="T32:T34"/>
    <mergeCell ref="U32:U34"/>
    <mergeCell ref="V32:V34"/>
    <mergeCell ref="W32:W34"/>
    <mergeCell ref="X32:X34"/>
    <mergeCell ref="L32:L34"/>
    <mergeCell ref="M32:N34"/>
    <mergeCell ref="O32:O34"/>
    <mergeCell ref="P32:P34"/>
    <mergeCell ref="Q32:Q34"/>
    <mergeCell ref="R32:R34"/>
    <mergeCell ref="AD35:AD37"/>
    <mergeCell ref="A32:A34"/>
    <mergeCell ref="B32:B34"/>
    <mergeCell ref="C32:C34"/>
    <mergeCell ref="D32:D34"/>
    <mergeCell ref="G32:G34"/>
    <mergeCell ref="H32:H34"/>
    <mergeCell ref="I32:I34"/>
    <mergeCell ref="J32:J34"/>
    <mergeCell ref="K32:K34"/>
    <mergeCell ref="Y32:Y34"/>
    <mergeCell ref="Z32:Z34"/>
    <mergeCell ref="AA32:AA34"/>
    <mergeCell ref="V35:V37"/>
    <mergeCell ref="W35:W37"/>
    <mergeCell ref="X35:X37"/>
    <mergeCell ref="Y35:Y37"/>
    <mergeCell ref="Z35:Z37"/>
    <mergeCell ref="AA35:AA37"/>
    <mergeCell ref="P35:P37"/>
    <mergeCell ref="Q35:Q37"/>
    <mergeCell ref="R35:R37"/>
    <mergeCell ref="S35:S37"/>
    <mergeCell ref="T35:T37"/>
    <mergeCell ref="U35:U37"/>
    <mergeCell ref="I35:I37"/>
    <mergeCell ref="J35:J37"/>
    <mergeCell ref="K35:K37"/>
    <mergeCell ref="L35:L37"/>
    <mergeCell ref="M35:N37"/>
    <mergeCell ref="O35:O37"/>
    <mergeCell ref="AD38:AD40"/>
    <mergeCell ref="A41:A43"/>
    <mergeCell ref="B41:B43"/>
    <mergeCell ref="C41:C43"/>
    <mergeCell ref="D41:D43"/>
    <mergeCell ref="G41:G43"/>
    <mergeCell ref="H41:H43"/>
    <mergeCell ref="S38:S40"/>
    <mergeCell ref="T38:T40"/>
    <mergeCell ref="U38:U40"/>
    <mergeCell ref="V38:V40"/>
    <mergeCell ref="W38:W40"/>
    <mergeCell ref="X38:X40"/>
    <mergeCell ref="L38:L40"/>
    <mergeCell ref="M38:N40"/>
    <mergeCell ref="O38:O40"/>
    <mergeCell ref="P38:P40"/>
    <mergeCell ref="Q38:Q40"/>
    <mergeCell ref="R38:R40"/>
    <mergeCell ref="AD41:AD43"/>
    <mergeCell ref="A38:A40"/>
    <mergeCell ref="B38:B40"/>
    <mergeCell ref="C38:C40"/>
    <mergeCell ref="D38:D40"/>
    <mergeCell ref="G38:G40"/>
    <mergeCell ref="H38:H40"/>
    <mergeCell ref="I38:I40"/>
    <mergeCell ref="J38:J40"/>
    <mergeCell ref="K38:K40"/>
    <mergeCell ref="Y38:Y40"/>
    <mergeCell ref="Z38:Z40"/>
    <mergeCell ref="AA38:AA40"/>
    <mergeCell ref="V41:V43"/>
    <mergeCell ref="W41:W43"/>
    <mergeCell ref="X41:X43"/>
    <mergeCell ref="Y41:Y43"/>
    <mergeCell ref="Z41:Z43"/>
    <mergeCell ref="AA41:AA43"/>
    <mergeCell ref="P41:P43"/>
    <mergeCell ref="Q41:Q43"/>
    <mergeCell ref="R41:R43"/>
    <mergeCell ref="S41:S43"/>
    <mergeCell ref="T41:T43"/>
    <mergeCell ref="U41:U43"/>
    <mergeCell ref="I41:I43"/>
    <mergeCell ref="J41:J43"/>
    <mergeCell ref="K41:K43"/>
    <mergeCell ref="L41:L43"/>
    <mergeCell ref="M41:N43"/>
    <mergeCell ref="O41:O43"/>
    <mergeCell ref="AD44:AD46"/>
    <mergeCell ref="A47:A49"/>
    <mergeCell ref="B47:B49"/>
    <mergeCell ref="C47:C49"/>
    <mergeCell ref="D47:D49"/>
    <mergeCell ref="G47:G49"/>
    <mergeCell ref="H47:H49"/>
    <mergeCell ref="S44:S46"/>
    <mergeCell ref="T44:T46"/>
    <mergeCell ref="U44:U46"/>
    <mergeCell ref="V44:V46"/>
    <mergeCell ref="W44:W46"/>
    <mergeCell ref="X44:X46"/>
    <mergeCell ref="L44:L46"/>
    <mergeCell ref="M44:N46"/>
    <mergeCell ref="O44:O46"/>
    <mergeCell ref="P44:P46"/>
    <mergeCell ref="Q44:Q46"/>
    <mergeCell ref="R44:R46"/>
    <mergeCell ref="AD47:AD49"/>
    <mergeCell ref="A44:A46"/>
    <mergeCell ref="B44:B46"/>
    <mergeCell ref="C44:C46"/>
    <mergeCell ref="D44:D46"/>
    <mergeCell ref="G44:G46"/>
    <mergeCell ref="H44:H46"/>
    <mergeCell ref="I44:I46"/>
    <mergeCell ref="J44:J46"/>
    <mergeCell ref="K44:K46"/>
    <mergeCell ref="Y44:Y46"/>
    <mergeCell ref="Z44:Z46"/>
    <mergeCell ref="AA44:AA46"/>
    <mergeCell ref="V47:V49"/>
    <mergeCell ref="W47:W49"/>
    <mergeCell ref="X47:X49"/>
    <mergeCell ref="Y47:Y49"/>
    <mergeCell ref="Z47:Z49"/>
    <mergeCell ref="AA47:AA49"/>
    <mergeCell ref="P47:P49"/>
    <mergeCell ref="Q47:Q49"/>
    <mergeCell ref="R47:R49"/>
    <mergeCell ref="S47:S49"/>
    <mergeCell ref="T47:T49"/>
    <mergeCell ref="U47:U49"/>
    <mergeCell ref="I47:I49"/>
    <mergeCell ref="J47:J49"/>
    <mergeCell ref="K47:K49"/>
    <mergeCell ref="L47:L49"/>
    <mergeCell ref="M47:N49"/>
    <mergeCell ref="O47:O49"/>
    <mergeCell ref="AD50:AD52"/>
    <mergeCell ref="A53:A55"/>
    <mergeCell ref="B53:B55"/>
    <mergeCell ref="C53:C55"/>
    <mergeCell ref="D53:D55"/>
    <mergeCell ref="G53:G55"/>
    <mergeCell ref="H53:H55"/>
    <mergeCell ref="S50:S52"/>
    <mergeCell ref="T50:T52"/>
    <mergeCell ref="U50:U52"/>
    <mergeCell ref="V50:V52"/>
    <mergeCell ref="W50:W52"/>
    <mergeCell ref="X50:X52"/>
    <mergeCell ref="L50:L52"/>
    <mergeCell ref="M50:N52"/>
    <mergeCell ref="O50:O52"/>
    <mergeCell ref="P50:P52"/>
    <mergeCell ref="Q50:Q52"/>
    <mergeCell ref="R50:R52"/>
    <mergeCell ref="AD53:AD55"/>
    <mergeCell ref="A50:A52"/>
    <mergeCell ref="B50:B52"/>
    <mergeCell ref="C50:C52"/>
    <mergeCell ref="D50:D52"/>
    <mergeCell ref="G50:G52"/>
    <mergeCell ref="H50:H52"/>
    <mergeCell ref="I50:I52"/>
    <mergeCell ref="J50:J52"/>
    <mergeCell ref="K50:K52"/>
    <mergeCell ref="Y50:Y52"/>
    <mergeCell ref="Z50:Z52"/>
    <mergeCell ref="AA50:AA52"/>
    <mergeCell ref="V53:V55"/>
    <mergeCell ref="W53:W55"/>
    <mergeCell ref="X53:X55"/>
    <mergeCell ref="Y53:Y55"/>
    <mergeCell ref="Z53:Z55"/>
    <mergeCell ref="AA53:AA55"/>
    <mergeCell ref="P53:P55"/>
    <mergeCell ref="Q53:Q55"/>
    <mergeCell ref="R53:R55"/>
    <mergeCell ref="S53:S55"/>
    <mergeCell ref="T53:T55"/>
    <mergeCell ref="U53:U55"/>
    <mergeCell ref="I53:I55"/>
    <mergeCell ref="J53:J55"/>
    <mergeCell ref="K53:K55"/>
    <mergeCell ref="L53:L55"/>
    <mergeCell ref="M53:N55"/>
    <mergeCell ref="O53:O55"/>
    <mergeCell ref="AD56:AD58"/>
    <mergeCell ref="A59:A61"/>
    <mergeCell ref="B59:B61"/>
    <mergeCell ref="C59:C61"/>
    <mergeCell ref="D59:D61"/>
    <mergeCell ref="G59:G61"/>
    <mergeCell ref="H59:H61"/>
    <mergeCell ref="S56:S58"/>
    <mergeCell ref="T56:T58"/>
    <mergeCell ref="U56:U58"/>
    <mergeCell ref="V56:V58"/>
    <mergeCell ref="W56:W58"/>
    <mergeCell ref="X56:X58"/>
    <mergeCell ref="L56:L58"/>
    <mergeCell ref="M56:N58"/>
    <mergeCell ref="O56:O58"/>
    <mergeCell ref="P56:P58"/>
    <mergeCell ref="Q56:Q58"/>
    <mergeCell ref="R56:R58"/>
    <mergeCell ref="AD59:AD61"/>
    <mergeCell ref="A56:A58"/>
    <mergeCell ref="B56:B58"/>
    <mergeCell ref="C56:C58"/>
    <mergeCell ref="D56:D58"/>
    <mergeCell ref="G56:G58"/>
    <mergeCell ref="H56:H58"/>
    <mergeCell ref="I56:I58"/>
    <mergeCell ref="J56:J58"/>
    <mergeCell ref="K56:K58"/>
    <mergeCell ref="Y56:Y58"/>
    <mergeCell ref="Z56:Z58"/>
    <mergeCell ref="AA56:AA58"/>
    <mergeCell ref="V59:V61"/>
    <mergeCell ref="W59:W61"/>
    <mergeCell ref="X59:X61"/>
    <mergeCell ref="Y59:Y61"/>
    <mergeCell ref="Z59:Z61"/>
    <mergeCell ref="AA59:AA61"/>
    <mergeCell ref="P59:P61"/>
    <mergeCell ref="Q59:Q61"/>
    <mergeCell ref="R59:R61"/>
    <mergeCell ref="S59:S61"/>
    <mergeCell ref="T59:T61"/>
    <mergeCell ref="U59:U61"/>
    <mergeCell ref="I59:I61"/>
    <mergeCell ref="J59:J61"/>
    <mergeCell ref="K59:K61"/>
    <mergeCell ref="L59:L61"/>
    <mergeCell ref="M59:N61"/>
    <mergeCell ref="O59:O61"/>
    <mergeCell ref="AD62:AD64"/>
    <mergeCell ref="A65:A67"/>
    <mergeCell ref="B65:B67"/>
    <mergeCell ref="C65:C67"/>
    <mergeCell ref="D65:D67"/>
    <mergeCell ref="G65:G67"/>
    <mergeCell ref="H65:H67"/>
    <mergeCell ref="S62:S64"/>
    <mergeCell ref="T62:T64"/>
    <mergeCell ref="U62:U64"/>
    <mergeCell ref="V62:V64"/>
    <mergeCell ref="W62:W64"/>
    <mergeCell ref="X62:X64"/>
    <mergeCell ref="L62:L64"/>
    <mergeCell ref="M62:N64"/>
    <mergeCell ref="O62:O64"/>
    <mergeCell ref="P62:P64"/>
    <mergeCell ref="Q62:Q64"/>
    <mergeCell ref="R62:R64"/>
    <mergeCell ref="AD65:AD67"/>
    <mergeCell ref="A62:A64"/>
    <mergeCell ref="B62:B64"/>
    <mergeCell ref="C62:C64"/>
    <mergeCell ref="D62:D64"/>
    <mergeCell ref="G62:G64"/>
    <mergeCell ref="H62:H64"/>
    <mergeCell ref="I62:I64"/>
    <mergeCell ref="J62:J64"/>
    <mergeCell ref="K62:K64"/>
    <mergeCell ref="Y62:Y64"/>
    <mergeCell ref="Z62:Z64"/>
    <mergeCell ref="AA62:AA64"/>
    <mergeCell ref="V65:V67"/>
    <mergeCell ref="W65:W67"/>
    <mergeCell ref="X65:X67"/>
    <mergeCell ref="Y65:Y67"/>
    <mergeCell ref="Z65:Z67"/>
    <mergeCell ref="AA65:AA67"/>
    <mergeCell ref="P65:P67"/>
    <mergeCell ref="Q65:Q67"/>
    <mergeCell ref="R65:R67"/>
    <mergeCell ref="S65:S67"/>
    <mergeCell ref="T65:T67"/>
    <mergeCell ref="U65:U67"/>
    <mergeCell ref="I65:I67"/>
    <mergeCell ref="J65:J67"/>
    <mergeCell ref="K65:K67"/>
    <mergeCell ref="L65:L67"/>
    <mergeCell ref="M65:N67"/>
    <mergeCell ref="O65:O67"/>
    <mergeCell ref="AD68:AD70"/>
    <mergeCell ref="A71:A73"/>
    <mergeCell ref="B71:B73"/>
    <mergeCell ref="C71:C73"/>
    <mergeCell ref="D71:D73"/>
    <mergeCell ref="G71:G73"/>
    <mergeCell ref="H71:H73"/>
    <mergeCell ref="S68:S70"/>
    <mergeCell ref="T68:T70"/>
    <mergeCell ref="U68:U70"/>
    <mergeCell ref="V68:V70"/>
    <mergeCell ref="W68:W70"/>
    <mergeCell ref="X68:X70"/>
    <mergeCell ref="L68:L70"/>
    <mergeCell ref="M68:N70"/>
    <mergeCell ref="O68:O70"/>
    <mergeCell ref="P68:P70"/>
    <mergeCell ref="Q68:Q70"/>
    <mergeCell ref="R68:R70"/>
    <mergeCell ref="AD71:AD73"/>
    <mergeCell ref="A68:A70"/>
    <mergeCell ref="B68:B70"/>
    <mergeCell ref="C68:C70"/>
    <mergeCell ref="D68:D70"/>
    <mergeCell ref="G68:G70"/>
    <mergeCell ref="H68:H70"/>
    <mergeCell ref="I68:I70"/>
    <mergeCell ref="J68:J70"/>
    <mergeCell ref="K68:K70"/>
    <mergeCell ref="Y68:Y70"/>
    <mergeCell ref="Z68:Z70"/>
    <mergeCell ref="AA68:AA70"/>
    <mergeCell ref="V71:V73"/>
    <mergeCell ref="W71:W73"/>
    <mergeCell ref="X71:X73"/>
    <mergeCell ref="Y71:Y73"/>
    <mergeCell ref="Z71:Z73"/>
    <mergeCell ref="AA71:AA73"/>
    <mergeCell ref="P71:P73"/>
    <mergeCell ref="Q71:Q73"/>
    <mergeCell ref="R71:R73"/>
    <mergeCell ref="S71:S73"/>
    <mergeCell ref="T71:T73"/>
    <mergeCell ref="U71:U73"/>
    <mergeCell ref="I71:I73"/>
    <mergeCell ref="J71:J73"/>
    <mergeCell ref="K71:K73"/>
    <mergeCell ref="L71:L73"/>
    <mergeCell ref="M71:N73"/>
    <mergeCell ref="O71:O73"/>
    <mergeCell ref="AD74:AD76"/>
    <mergeCell ref="A77:A79"/>
    <mergeCell ref="B77:B79"/>
    <mergeCell ref="C77:C79"/>
    <mergeCell ref="D77:D79"/>
    <mergeCell ref="G77:G79"/>
    <mergeCell ref="H77:H79"/>
    <mergeCell ref="S74:S76"/>
    <mergeCell ref="T74:T76"/>
    <mergeCell ref="U74:U76"/>
    <mergeCell ref="V74:V76"/>
    <mergeCell ref="W74:W76"/>
    <mergeCell ref="X74:X76"/>
    <mergeCell ref="L74:L76"/>
    <mergeCell ref="M74:N76"/>
    <mergeCell ref="O74:O76"/>
    <mergeCell ref="P74:P76"/>
    <mergeCell ref="Q74:Q76"/>
    <mergeCell ref="R74:R76"/>
    <mergeCell ref="AD77:AD79"/>
    <mergeCell ref="A74:A76"/>
    <mergeCell ref="B74:B76"/>
    <mergeCell ref="C74:C76"/>
    <mergeCell ref="D74:D76"/>
    <mergeCell ref="G74:G76"/>
    <mergeCell ref="H74:H76"/>
    <mergeCell ref="I74:I76"/>
    <mergeCell ref="J74:J76"/>
    <mergeCell ref="K74:K76"/>
    <mergeCell ref="Y74:Y76"/>
    <mergeCell ref="Z74:Z76"/>
    <mergeCell ref="AA74:AA76"/>
    <mergeCell ref="V77:V79"/>
    <mergeCell ref="W77:W79"/>
    <mergeCell ref="X77:X79"/>
    <mergeCell ref="Y77:Y79"/>
    <mergeCell ref="Z77:Z79"/>
    <mergeCell ref="AA77:AA79"/>
    <mergeCell ref="P77:P79"/>
    <mergeCell ref="Q77:Q79"/>
    <mergeCell ref="R77:R79"/>
    <mergeCell ref="S77:S79"/>
    <mergeCell ref="T77:T79"/>
    <mergeCell ref="U77:U79"/>
    <mergeCell ref="I77:I79"/>
    <mergeCell ref="J77:J79"/>
    <mergeCell ref="K77:K79"/>
    <mergeCell ref="L77:L79"/>
    <mergeCell ref="M77:N79"/>
    <mergeCell ref="O77:O79"/>
    <mergeCell ref="AD80:AD82"/>
    <mergeCell ref="A83:A85"/>
    <mergeCell ref="B83:B85"/>
    <mergeCell ref="C83:C85"/>
    <mergeCell ref="D83:D85"/>
    <mergeCell ref="G83:G85"/>
    <mergeCell ref="H83:H85"/>
    <mergeCell ref="S80:S82"/>
    <mergeCell ref="T80:T82"/>
    <mergeCell ref="U80:U82"/>
    <mergeCell ref="V80:V82"/>
    <mergeCell ref="W80:W82"/>
    <mergeCell ref="X80:X82"/>
    <mergeCell ref="L80:L82"/>
    <mergeCell ref="M80:N82"/>
    <mergeCell ref="O80:O82"/>
    <mergeCell ref="P80:P82"/>
    <mergeCell ref="Q80:Q82"/>
    <mergeCell ref="R80:R82"/>
    <mergeCell ref="AD83:AD85"/>
    <mergeCell ref="A80:A82"/>
    <mergeCell ref="B80:B82"/>
    <mergeCell ref="C80:C82"/>
    <mergeCell ref="D80:D82"/>
    <mergeCell ref="G80:G82"/>
    <mergeCell ref="H80:H82"/>
    <mergeCell ref="I80:I82"/>
    <mergeCell ref="J80:J82"/>
    <mergeCell ref="K80:K82"/>
    <mergeCell ref="Y80:Y82"/>
    <mergeCell ref="Z80:Z82"/>
    <mergeCell ref="AA80:AA82"/>
    <mergeCell ref="V83:V85"/>
    <mergeCell ref="W83:W85"/>
    <mergeCell ref="X83:X85"/>
    <mergeCell ref="Y83:Y85"/>
    <mergeCell ref="Z83:Z85"/>
    <mergeCell ref="AA83:AA85"/>
    <mergeCell ref="P83:P85"/>
    <mergeCell ref="Q83:Q85"/>
    <mergeCell ref="R83:R85"/>
    <mergeCell ref="S83:S85"/>
    <mergeCell ref="T83:T85"/>
    <mergeCell ref="U83:U85"/>
    <mergeCell ref="I83:I85"/>
    <mergeCell ref="J83:J85"/>
    <mergeCell ref="K83:K85"/>
    <mergeCell ref="L83:L85"/>
    <mergeCell ref="M83:N85"/>
    <mergeCell ref="O83:O85"/>
    <mergeCell ref="AD86:AD88"/>
    <mergeCell ref="A89:A91"/>
    <mergeCell ref="B89:B91"/>
    <mergeCell ref="C89:C91"/>
    <mergeCell ref="D89:D91"/>
    <mergeCell ref="G89:G91"/>
    <mergeCell ref="H89:H91"/>
    <mergeCell ref="S86:S88"/>
    <mergeCell ref="T86:T88"/>
    <mergeCell ref="U86:U88"/>
    <mergeCell ref="V86:V88"/>
    <mergeCell ref="W86:W88"/>
    <mergeCell ref="X86:X88"/>
    <mergeCell ref="L86:L88"/>
    <mergeCell ref="M86:N88"/>
    <mergeCell ref="O86:O88"/>
    <mergeCell ref="P86:P88"/>
    <mergeCell ref="Q86:Q88"/>
    <mergeCell ref="R86:R88"/>
    <mergeCell ref="AD89:AD91"/>
    <mergeCell ref="A86:A88"/>
    <mergeCell ref="B86:B88"/>
    <mergeCell ref="C86:C88"/>
    <mergeCell ref="D86:D88"/>
    <mergeCell ref="G86:G88"/>
    <mergeCell ref="H86:H88"/>
    <mergeCell ref="I86:I88"/>
    <mergeCell ref="J86:J88"/>
    <mergeCell ref="K86:K88"/>
    <mergeCell ref="Y86:Y88"/>
    <mergeCell ref="Z86:Z88"/>
    <mergeCell ref="AA86:AA88"/>
    <mergeCell ref="V89:V91"/>
    <mergeCell ref="W89:W91"/>
    <mergeCell ref="X89:X91"/>
    <mergeCell ref="Y89:Y91"/>
    <mergeCell ref="Z89:Z91"/>
    <mergeCell ref="AA89:AA91"/>
    <mergeCell ref="P89:P91"/>
    <mergeCell ref="Q89:Q91"/>
    <mergeCell ref="R89:R91"/>
    <mergeCell ref="S89:S91"/>
    <mergeCell ref="T89:T91"/>
    <mergeCell ref="U89:U91"/>
    <mergeCell ref="I89:I91"/>
    <mergeCell ref="J89:J91"/>
    <mergeCell ref="K89:K91"/>
    <mergeCell ref="L89:L91"/>
    <mergeCell ref="M89:N91"/>
    <mergeCell ref="O89:O91"/>
    <mergeCell ref="AD92:AD94"/>
    <mergeCell ref="A95:A97"/>
    <mergeCell ref="B95:B97"/>
    <mergeCell ref="C95:C97"/>
    <mergeCell ref="D95:D97"/>
    <mergeCell ref="G95:G97"/>
    <mergeCell ref="H95:H97"/>
    <mergeCell ref="S92:S94"/>
    <mergeCell ref="T92:T94"/>
    <mergeCell ref="U92:U94"/>
    <mergeCell ref="V92:V94"/>
    <mergeCell ref="W92:W94"/>
    <mergeCell ref="X92:X94"/>
    <mergeCell ref="L92:L94"/>
    <mergeCell ref="M92:N94"/>
    <mergeCell ref="O92:O94"/>
    <mergeCell ref="P92:P94"/>
    <mergeCell ref="Q92:Q94"/>
    <mergeCell ref="R92:R94"/>
    <mergeCell ref="AD95:AD97"/>
    <mergeCell ref="A92:A94"/>
    <mergeCell ref="B92:B94"/>
    <mergeCell ref="C92:C94"/>
    <mergeCell ref="D92:D94"/>
    <mergeCell ref="G92:G94"/>
    <mergeCell ref="H92:H94"/>
    <mergeCell ref="I92:I94"/>
    <mergeCell ref="J92:J94"/>
    <mergeCell ref="K92:K94"/>
    <mergeCell ref="Y92:Y94"/>
    <mergeCell ref="Z92:Z94"/>
    <mergeCell ref="AA92:AA94"/>
    <mergeCell ref="V95:V97"/>
    <mergeCell ref="W95:W97"/>
    <mergeCell ref="X95:X97"/>
    <mergeCell ref="Y95:Y97"/>
    <mergeCell ref="Z95:Z97"/>
    <mergeCell ref="AA95:AA97"/>
    <mergeCell ref="P95:P97"/>
    <mergeCell ref="Q95:Q97"/>
    <mergeCell ref="R95:R97"/>
    <mergeCell ref="S95:S97"/>
    <mergeCell ref="T95:T97"/>
    <mergeCell ref="U95:U97"/>
    <mergeCell ref="I95:I97"/>
    <mergeCell ref="J95:J97"/>
    <mergeCell ref="K95:K97"/>
    <mergeCell ref="L95:L97"/>
    <mergeCell ref="M95:N97"/>
    <mergeCell ref="O95:O97"/>
    <mergeCell ref="AD98:AD100"/>
    <mergeCell ref="A101:A103"/>
    <mergeCell ref="B101:B103"/>
    <mergeCell ref="C101:C103"/>
    <mergeCell ref="D101:D103"/>
    <mergeCell ref="G101:G103"/>
    <mergeCell ref="H101:H103"/>
    <mergeCell ref="S98:S100"/>
    <mergeCell ref="T98:T100"/>
    <mergeCell ref="U98:U100"/>
    <mergeCell ref="V98:V100"/>
    <mergeCell ref="W98:W100"/>
    <mergeCell ref="X98:X100"/>
    <mergeCell ref="L98:L100"/>
    <mergeCell ref="M98:N100"/>
    <mergeCell ref="O98:O100"/>
    <mergeCell ref="P98:P100"/>
    <mergeCell ref="Q98:Q100"/>
    <mergeCell ref="R98:R100"/>
    <mergeCell ref="AD101:AD103"/>
    <mergeCell ref="A98:A100"/>
    <mergeCell ref="B98:B100"/>
    <mergeCell ref="C98:C100"/>
    <mergeCell ref="D98:D100"/>
    <mergeCell ref="G98:G100"/>
    <mergeCell ref="H98:H100"/>
    <mergeCell ref="I98:I100"/>
    <mergeCell ref="J98:J100"/>
    <mergeCell ref="K98:K100"/>
    <mergeCell ref="Y98:Y100"/>
    <mergeCell ref="Z98:Z100"/>
    <mergeCell ref="AA98:AA100"/>
    <mergeCell ref="V101:V103"/>
    <mergeCell ref="W101:W103"/>
    <mergeCell ref="X101:X103"/>
    <mergeCell ref="Y101:Y103"/>
    <mergeCell ref="Z101:Z103"/>
    <mergeCell ref="AA101:AA103"/>
    <mergeCell ref="P101:P103"/>
    <mergeCell ref="Q101:Q103"/>
    <mergeCell ref="R101:R103"/>
    <mergeCell ref="S101:S103"/>
    <mergeCell ref="T101:T103"/>
    <mergeCell ref="U101:U103"/>
    <mergeCell ref="I101:I103"/>
    <mergeCell ref="J101:J103"/>
    <mergeCell ref="K101:K103"/>
    <mergeCell ref="L101:L103"/>
    <mergeCell ref="M101:N103"/>
    <mergeCell ref="O101:O103"/>
    <mergeCell ref="AD104:AD106"/>
    <mergeCell ref="A107:A109"/>
    <mergeCell ref="B107:B109"/>
    <mergeCell ref="C107:C109"/>
    <mergeCell ref="D107:D109"/>
    <mergeCell ref="G107:G109"/>
    <mergeCell ref="H107:H109"/>
    <mergeCell ref="S104:S106"/>
    <mergeCell ref="T104:T106"/>
    <mergeCell ref="U104:U106"/>
    <mergeCell ref="V104:V106"/>
    <mergeCell ref="W104:W106"/>
    <mergeCell ref="X104:X106"/>
    <mergeCell ref="L104:L106"/>
    <mergeCell ref="M104:N106"/>
    <mergeCell ref="O104:O106"/>
    <mergeCell ref="P104:P106"/>
    <mergeCell ref="Q104:Q106"/>
    <mergeCell ref="R104:R106"/>
    <mergeCell ref="AD107:AD109"/>
    <mergeCell ref="A104:A106"/>
    <mergeCell ref="B104:B106"/>
    <mergeCell ref="C104:C106"/>
    <mergeCell ref="D104:D106"/>
    <mergeCell ref="G104:G106"/>
    <mergeCell ref="H104:H106"/>
    <mergeCell ref="I104:I106"/>
    <mergeCell ref="J104:J106"/>
    <mergeCell ref="K104:K106"/>
    <mergeCell ref="Y104:Y106"/>
    <mergeCell ref="Z104:Z106"/>
    <mergeCell ref="AA104:AA106"/>
    <mergeCell ref="V107:V109"/>
    <mergeCell ref="W107:W109"/>
    <mergeCell ref="X107:X109"/>
    <mergeCell ref="Y107:Y109"/>
    <mergeCell ref="Z107:Z109"/>
    <mergeCell ref="AA107:AA109"/>
    <mergeCell ref="P107:P109"/>
    <mergeCell ref="Q107:Q109"/>
    <mergeCell ref="R107:R109"/>
    <mergeCell ref="S107:S109"/>
    <mergeCell ref="T107:T109"/>
    <mergeCell ref="U107:U109"/>
    <mergeCell ref="I107:I109"/>
    <mergeCell ref="J107:J109"/>
    <mergeCell ref="K107:K109"/>
    <mergeCell ref="L107:L109"/>
    <mergeCell ref="M107:N109"/>
    <mergeCell ref="O107:O109"/>
    <mergeCell ref="AD110:AD112"/>
    <mergeCell ref="A113:A115"/>
    <mergeCell ref="B113:B115"/>
    <mergeCell ref="C113:C115"/>
    <mergeCell ref="D113:D115"/>
    <mergeCell ref="G113:G115"/>
    <mergeCell ref="H113:H115"/>
    <mergeCell ref="S110:S112"/>
    <mergeCell ref="T110:T112"/>
    <mergeCell ref="U110:U112"/>
    <mergeCell ref="V110:V112"/>
    <mergeCell ref="W110:W112"/>
    <mergeCell ref="X110:X112"/>
    <mergeCell ref="L110:L112"/>
    <mergeCell ref="M110:N112"/>
    <mergeCell ref="O110:O112"/>
    <mergeCell ref="P110:P112"/>
    <mergeCell ref="Q110:Q112"/>
    <mergeCell ref="R110:R112"/>
    <mergeCell ref="AD113:AD115"/>
    <mergeCell ref="A110:A112"/>
    <mergeCell ref="B110:B112"/>
    <mergeCell ref="C110:C112"/>
    <mergeCell ref="D110:D112"/>
    <mergeCell ref="G110:G112"/>
    <mergeCell ref="H110:H112"/>
    <mergeCell ref="I110:I112"/>
    <mergeCell ref="J110:J112"/>
    <mergeCell ref="K110:K112"/>
    <mergeCell ref="Y110:Y112"/>
    <mergeCell ref="Z110:Z112"/>
    <mergeCell ref="AA110:AA112"/>
    <mergeCell ref="V113:V115"/>
    <mergeCell ref="W113:W115"/>
    <mergeCell ref="X113:X115"/>
    <mergeCell ref="Y113:Y115"/>
    <mergeCell ref="Z113:Z115"/>
    <mergeCell ref="AA113:AA115"/>
    <mergeCell ref="P113:P115"/>
    <mergeCell ref="Q113:Q115"/>
    <mergeCell ref="R113:R115"/>
    <mergeCell ref="S113:S115"/>
    <mergeCell ref="T113:T115"/>
    <mergeCell ref="U113:U115"/>
    <mergeCell ref="I113:I115"/>
    <mergeCell ref="J113:J115"/>
    <mergeCell ref="K113:K115"/>
    <mergeCell ref="L113:L115"/>
    <mergeCell ref="M113:N115"/>
    <mergeCell ref="O113:O115"/>
    <mergeCell ref="AD116:AD118"/>
    <mergeCell ref="A119:A121"/>
    <mergeCell ref="B119:B121"/>
    <mergeCell ref="C119:C121"/>
    <mergeCell ref="D119:D121"/>
    <mergeCell ref="G119:G121"/>
    <mergeCell ref="H119:H121"/>
    <mergeCell ref="S116:S118"/>
    <mergeCell ref="T116:T118"/>
    <mergeCell ref="U116:U118"/>
    <mergeCell ref="V116:V118"/>
    <mergeCell ref="W116:W118"/>
    <mergeCell ref="X116:X118"/>
    <mergeCell ref="L116:L118"/>
    <mergeCell ref="M116:N118"/>
    <mergeCell ref="O116:O118"/>
    <mergeCell ref="P116:P118"/>
    <mergeCell ref="Q116:Q118"/>
    <mergeCell ref="R116:R118"/>
    <mergeCell ref="AD119:AD121"/>
    <mergeCell ref="A116:A118"/>
    <mergeCell ref="B116:B118"/>
    <mergeCell ref="C116:C118"/>
    <mergeCell ref="D116:D118"/>
    <mergeCell ref="G116:G118"/>
    <mergeCell ref="H116:H118"/>
    <mergeCell ref="I116:I118"/>
    <mergeCell ref="J116:J118"/>
    <mergeCell ref="K116:K118"/>
    <mergeCell ref="Y116:Y118"/>
    <mergeCell ref="Z116:Z118"/>
    <mergeCell ref="AA116:AA118"/>
    <mergeCell ref="V119:V121"/>
    <mergeCell ref="W119:W121"/>
    <mergeCell ref="X119:X121"/>
    <mergeCell ref="Y119:Y121"/>
    <mergeCell ref="Z119:Z121"/>
    <mergeCell ref="AA119:AA121"/>
    <mergeCell ref="P119:P121"/>
    <mergeCell ref="Q119:Q121"/>
    <mergeCell ref="R119:R121"/>
    <mergeCell ref="S119:S121"/>
    <mergeCell ref="T119:T121"/>
    <mergeCell ref="U119:U121"/>
    <mergeCell ref="I119:I121"/>
    <mergeCell ref="J119:J121"/>
    <mergeCell ref="K119:K121"/>
    <mergeCell ref="L119:L121"/>
    <mergeCell ref="M119:N121"/>
    <mergeCell ref="O119:O121"/>
    <mergeCell ref="AD122:AD124"/>
    <mergeCell ref="A125:A127"/>
    <mergeCell ref="B125:B127"/>
    <mergeCell ref="C125:C127"/>
    <mergeCell ref="D125:D127"/>
    <mergeCell ref="G125:G127"/>
    <mergeCell ref="H125:H127"/>
    <mergeCell ref="S122:S124"/>
    <mergeCell ref="T122:T124"/>
    <mergeCell ref="U122:U124"/>
    <mergeCell ref="V122:V124"/>
    <mergeCell ref="W122:W124"/>
    <mergeCell ref="X122:X124"/>
    <mergeCell ref="L122:L124"/>
    <mergeCell ref="M122:N124"/>
    <mergeCell ref="O122:O124"/>
    <mergeCell ref="P122:P124"/>
    <mergeCell ref="Q122:Q124"/>
    <mergeCell ref="R122:R124"/>
    <mergeCell ref="AD125:AD127"/>
    <mergeCell ref="A122:A124"/>
    <mergeCell ref="B122:B124"/>
    <mergeCell ref="C122:C124"/>
    <mergeCell ref="D122:D124"/>
    <mergeCell ref="G122:G124"/>
    <mergeCell ref="H122:H124"/>
    <mergeCell ref="I122:I124"/>
    <mergeCell ref="J122:J124"/>
    <mergeCell ref="K122:K124"/>
    <mergeCell ref="Y122:Y124"/>
    <mergeCell ref="Z122:Z124"/>
    <mergeCell ref="AA122:AA124"/>
    <mergeCell ref="V125:V127"/>
    <mergeCell ref="W125:W127"/>
    <mergeCell ref="X125:X127"/>
    <mergeCell ref="Y125:Y127"/>
    <mergeCell ref="Z125:Z127"/>
    <mergeCell ref="AA125:AA127"/>
    <mergeCell ref="P125:P127"/>
    <mergeCell ref="Q125:Q127"/>
    <mergeCell ref="R125:R127"/>
    <mergeCell ref="S125:S127"/>
    <mergeCell ref="T125:T127"/>
    <mergeCell ref="U125:U127"/>
    <mergeCell ref="I125:I127"/>
    <mergeCell ref="J125:J127"/>
    <mergeCell ref="K125:K127"/>
    <mergeCell ref="L125:L127"/>
    <mergeCell ref="M125:N127"/>
    <mergeCell ref="O125:O127"/>
    <mergeCell ref="AD128:AD130"/>
    <mergeCell ref="A131:A133"/>
    <mergeCell ref="B131:B133"/>
    <mergeCell ref="C131:C133"/>
    <mergeCell ref="D131:D133"/>
    <mergeCell ref="G131:G133"/>
    <mergeCell ref="H131:H133"/>
    <mergeCell ref="S128:S130"/>
    <mergeCell ref="T128:T130"/>
    <mergeCell ref="U128:U130"/>
    <mergeCell ref="V128:V130"/>
    <mergeCell ref="W128:W130"/>
    <mergeCell ref="X128:X130"/>
    <mergeCell ref="L128:L130"/>
    <mergeCell ref="M128:N130"/>
    <mergeCell ref="O128:O130"/>
    <mergeCell ref="P128:P130"/>
    <mergeCell ref="Q128:Q130"/>
    <mergeCell ref="R128:R130"/>
    <mergeCell ref="AD131:AD133"/>
    <mergeCell ref="A128:A130"/>
    <mergeCell ref="B128:B130"/>
    <mergeCell ref="C128:C130"/>
    <mergeCell ref="D128:D130"/>
    <mergeCell ref="G128:G130"/>
    <mergeCell ref="H128:H130"/>
    <mergeCell ref="I128:I130"/>
    <mergeCell ref="J128:J130"/>
    <mergeCell ref="K128:K130"/>
    <mergeCell ref="Y128:Y130"/>
    <mergeCell ref="Z128:Z130"/>
    <mergeCell ref="AA128:AA130"/>
    <mergeCell ref="V131:V133"/>
    <mergeCell ref="W131:W133"/>
    <mergeCell ref="X131:X133"/>
    <mergeCell ref="Y131:Y133"/>
    <mergeCell ref="Z131:Z133"/>
    <mergeCell ref="AA131:AA133"/>
    <mergeCell ref="P131:P133"/>
    <mergeCell ref="Q131:Q133"/>
    <mergeCell ref="R131:R133"/>
    <mergeCell ref="S131:S133"/>
    <mergeCell ref="T131:T133"/>
    <mergeCell ref="U131:U133"/>
    <mergeCell ref="I131:I133"/>
    <mergeCell ref="J131:J133"/>
    <mergeCell ref="K131:K133"/>
    <mergeCell ref="L131:L133"/>
    <mergeCell ref="M131:N133"/>
    <mergeCell ref="O131:O133"/>
    <mergeCell ref="AD134:AD136"/>
    <mergeCell ref="A137:A139"/>
    <mergeCell ref="B137:B139"/>
    <mergeCell ref="C137:C139"/>
    <mergeCell ref="D137:D139"/>
    <mergeCell ref="G137:G139"/>
    <mergeCell ref="H137:H139"/>
    <mergeCell ref="S134:S136"/>
    <mergeCell ref="T134:T136"/>
    <mergeCell ref="U134:U136"/>
    <mergeCell ref="V134:V136"/>
    <mergeCell ref="W134:W136"/>
    <mergeCell ref="X134:X136"/>
    <mergeCell ref="L134:L136"/>
    <mergeCell ref="M134:N136"/>
    <mergeCell ref="O134:O136"/>
    <mergeCell ref="P134:P136"/>
    <mergeCell ref="Q134:Q136"/>
    <mergeCell ref="R134:R136"/>
    <mergeCell ref="AD137:AD139"/>
    <mergeCell ref="A134:A136"/>
    <mergeCell ref="B134:B136"/>
    <mergeCell ref="C134:C136"/>
    <mergeCell ref="D134:D136"/>
    <mergeCell ref="G134:G136"/>
    <mergeCell ref="H134:H136"/>
    <mergeCell ref="I134:I136"/>
    <mergeCell ref="J134:J136"/>
    <mergeCell ref="K134:K136"/>
    <mergeCell ref="Y134:Y136"/>
    <mergeCell ref="Z134:Z136"/>
    <mergeCell ref="AA134:AA136"/>
    <mergeCell ref="V137:V139"/>
    <mergeCell ref="W137:W139"/>
    <mergeCell ref="X137:X139"/>
    <mergeCell ref="Y137:Y139"/>
    <mergeCell ref="Z137:Z139"/>
    <mergeCell ref="AA137:AA139"/>
    <mergeCell ref="P137:P139"/>
    <mergeCell ref="Q137:Q139"/>
    <mergeCell ref="R137:R139"/>
    <mergeCell ref="S137:S139"/>
    <mergeCell ref="T137:T139"/>
    <mergeCell ref="U137:U139"/>
    <mergeCell ref="I137:I139"/>
    <mergeCell ref="J137:J139"/>
    <mergeCell ref="K137:K139"/>
    <mergeCell ref="L137:L139"/>
    <mergeCell ref="M137:N139"/>
    <mergeCell ref="O137:O139"/>
    <mergeCell ref="AD140:AD142"/>
    <mergeCell ref="A143:A145"/>
    <mergeCell ref="B143:B145"/>
    <mergeCell ref="C143:C145"/>
    <mergeCell ref="D143:D145"/>
    <mergeCell ref="G143:G145"/>
    <mergeCell ref="H143:H145"/>
    <mergeCell ref="S140:S142"/>
    <mergeCell ref="T140:T142"/>
    <mergeCell ref="U140:U142"/>
    <mergeCell ref="V140:V142"/>
    <mergeCell ref="W140:W142"/>
    <mergeCell ref="X140:X142"/>
    <mergeCell ref="L140:L142"/>
    <mergeCell ref="M140:N142"/>
    <mergeCell ref="O140:O142"/>
    <mergeCell ref="P140:P142"/>
    <mergeCell ref="Q140:Q142"/>
    <mergeCell ref="R140:R142"/>
    <mergeCell ref="AD143:AD145"/>
    <mergeCell ref="A140:A142"/>
    <mergeCell ref="B140:B142"/>
    <mergeCell ref="C140:C142"/>
    <mergeCell ref="D140:D142"/>
    <mergeCell ref="G140:G142"/>
    <mergeCell ref="H140:H142"/>
    <mergeCell ref="I140:I142"/>
    <mergeCell ref="J140:J142"/>
    <mergeCell ref="K140:K142"/>
    <mergeCell ref="Y140:Y142"/>
    <mergeCell ref="Z140:Z142"/>
    <mergeCell ref="AA140:AA142"/>
    <mergeCell ref="V143:V145"/>
    <mergeCell ref="W143:W145"/>
    <mergeCell ref="X143:X145"/>
    <mergeCell ref="Y143:Y145"/>
    <mergeCell ref="Z143:Z145"/>
    <mergeCell ref="AA143:AA145"/>
    <mergeCell ref="P143:P145"/>
    <mergeCell ref="Q143:Q145"/>
    <mergeCell ref="R143:R145"/>
    <mergeCell ref="S143:S145"/>
    <mergeCell ref="T143:T145"/>
    <mergeCell ref="U143:U145"/>
    <mergeCell ref="I143:I145"/>
    <mergeCell ref="J143:J145"/>
    <mergeCell ref="K143:K145"/>
    <mergeCell ref="L143:L145"/>
    <mergeCell ref="M143:N145"/>
    <mergeCell ref="O143:O145"/>
    <mergeCell ref="AD146:AD148"/>
    <mergeCell ref="A149:A151"/>
    <mergeCell ref="B149:B151"/>
    <mergeCell ref="C149:C151"/>
    <mergeCell ref="D149:D151"/>
    <mergeCell ref="G149:G151"/>
    <mergeCell ref="H149:H151"/>
    <mergeCell ref="S146:S148"/>
    <mergeCell ref="T146:T148"/>
    <mergeCell ref="U146:U148"/>
    <mergeCell ref="V146:V148"/>
    <mergeCell ref="W146:W148"/>
    <mergeCell ref="X146:X148"/>
    <mergeCell ref="L146:L148"/>
    <mergeCell ref="M146:N148"/>
    <mergeCell ref="O146:O148"/>
    <mergeCell ref="P146:P148"/>
    <mergeCell ref="Q146:Q148"/>
    <mergeCell ref="R146:R148"/>
    <mergeCell ref="AD149:AD151"/>
    <mergeCell ref="A146:A148"/>
    <mergeCell ref="B146:B148"/>
    <mergeCell ref="C146:C148"/>
    <mergeCell ref="D146:D148"/>
    <mergeCell ref="G146:G148"/>
    <mergeCell ref="H146:H148"/>
    <mergeCell ref="I146:I148"/>
    <mergeCell ref="J146:J148"/>
    <mergeCell ref="K146:K148"/>
    <mergeCell ref="Y146:Y148"/>
    <mergeCell ref="Z146:Z148"/>
    <mergeCell ref="AA146:AA148"/>
    <mergeCell ref="V149:V151"/>
    <mergeCell ref="W149:W151"/>
    <mergeCell ref="X149:X151"/>
    <mergeCell ref="Y149:Y151"/>
    <mergeCell ref="Z149:Z151"/>
    <mergeCell ref="AA149:AA151"/>
    <mergeCell ref="P149:P151"/>
    <mergeCell ref="Q149:Q151"/>
    <mergeCell ref="R149:R151"/>
    <mergeCell ref="S149:S151"/>
    <mergeCell ref="T149:T151"/>
    <mergeCell ref="U149:U151"/>
    <mergeCell ref="I149:I151"/>
    <mergeCell ref="J149:J151"/>
    <mergeCell ref="K149:K151"/>
    <mergeCell ref="L149:L151"/>
    <mergeCell ref="M149:N151"/>
    <mergeCell ref="O149:O151"/>
    <mergeCell ref="AD152:AD154"/>
    <mergeCell ref="A155:A157"/>
    <mergeCell ref="B155:B157"/>
    <mergeCell ref="C155:C157"/>
    <mergeCell ref="D155:D157"/>
    <mergeCell ref="G155:G157"/>
    <mergeCell ref="H155:H157"/>
    <mergeCell ref="S152:S154"/>
    <mergeCell ref="T152:T154"/>
    <mergeCell ref="U152:U154"/>
    <mergeCell ref="V152:V154"/>
    <mergeCell ref="W152:W154"/>
    <mergeCell ref="X152:X154"/>
    <mergeCell ref="L152:L154"/>
    <mergeCell ref="M152:N154"/>
    <mergeCell ref="O152:O154"/>
    <mergeCell ref="P152:P154"/>
    <mergeCell ref="Q152:Q154"/>
    <mergeCell ref="R152:R154"/>
    <mergeCell ref="AD155:AD157"/>
    <mergeCell ref="A152:A154"/>
    <mergeCell ref="B152:B154"/>
    <mergeCell ref="C152:C154"/>
    <mergeCell ref="D152:D154"/>
    <mergeCell ref="G152:G154"/>
    <mergeCell ref="H152:H154"/>
    <mergeCell ref="I152:I154"/>
    <mergeCell ref="J152:J154"/>
    <mergeCell ref="K152:K154"/>
    <mergeCell ref="Y152:Y154"/>
    <mergeCell ref="Z152:Z154"/>
    <mergeCell ref="AA152:AA154"/>
    <mergeCell ref="V155:V157"/>
    <mergeCell ref="W155:W157"/>
    <mergeCell ref="X155:X157"/>
    <mergeCell ref="Y155:Y157"/>
    <mergeCell ref="Z155:Z157"/>
    <mergeCell ref="AA155:AA157"/>
    <mergeCell ref="P155:P157"/>
    <mergeCell ref="Q155:Q157"/>
    <mergeCell ref="R155:R157"/>
    <mergeCell ref="S155:S157"/>
    <mergeCell ref="T155:T157"/>
    <mergeCell ref="U155:U157"/>
    <mergeCell ref="I155:I157"/>
    <mergeCell ref="J155:J157"/>
    <mergeCell ref="K155:K157"/>
    <mergeCell ref="L155:L157"/>
    <mergeCell ref="M155:N157"/>
    <mergeCell ref="O155:O157"/>
    <mergeCell ref="AD158:AD160"/>
    <mergeCell ref="A161:A163"/>
    <mergeCell ref="B161:B163"/>
    <mergeCell ref="C161:C163"/>
    <mergeCell ref="D161:D163"/>
    <mergeCell ref="G161:G163"/>
    <mergeCell ref="H161:H163"/>
    <mergeCell ref="S158:S160"/>
    <mergeCell ref="T158:T160"/>
    <mergeCell ref="U158:U160"/>
    <mergeCell ref="V158:V160"/>
    <mergeCell ref="W158:W160"/>
    <mergeCell ref="X158:X160"/>
    <mergeCell ref="L158:L160"/>
    <mergeCell ref="M158:N160"/>
    <mergeCell ref="O158:O160"/>
    <mergeCell ref="P158:P160"/>
    <mergeCell ref="Q158:Q160"/>
    <mergeCell ref="R158:R160"/>
    <mergeCell ref="AD161:AD163"/>
    <mergeCell ref="A158:A160"/>
    <mergeCell ref="B158:B160"/>
    <mergeCell ref="C158:C160"/>
    <mergeCell ref="D158:D160"/>
    <mergeCell ref="G158:G160"/>
    <mergeCell ref="H158:H160"/>
    <mergeCell ref="I158:I160"/>
    <mergeCell ref="J158:J160"/>
    <mergeCell ref="K158:K160"/>
    <mergeCell ref="Y158:Y160"/>
    <mergeCell ref="Z158:Z160"/>
    <mergeCell ref="AA158:AA160"/>
    <mergeCell ref="V161:V163"/>
    <mergeCell ref="W161:W163"/>
    <mergeCell ref="X161:X163"/>
    <mergeCell ref="Y161:Y163"/>
    <mergeCell ref="Z161:Z163"/>
    <mergeCell ref="AA161:AA163"/>
    <mergeCell ref="P161:P163"/>
    <mergeCell ref="Q161:Q163"/>
    <mergeCell ref="R161:R163"/>
    <mergeCell ref="S161:S163"/>
    <mergeCell ref="T161:T163"/>
    <mergeCell ref="U161:U163"/>
    <mergeCell ref="I161:I163"/>
    <mergeCell ref="J161:J163"/>
    <mergeCell ref="K161:K163"/>
    <mergeCell ref="L161:L163"/>
    <mergeCell ref="M161:N163"/>
    <mergeCell ref="O161:O163"/>
    <mergeCell ref="AD164:AD166"/>
    <mergeCell ref="A167:A169"/>
    <mergeCell ref="B167:B169"/>
    <mergeCell ref="C167:C169"/>
    <mergeCell ref="D167:D169"/>
    <mergeCell ref="G167:G169"/>
    <mergeCell ref="H167:H169"/>
    <mergeCell ref="S164:S166"/>
    <mergeCell ref="T164:T166"/>
    <mergeCell ref="U164:U166"/>
    <mergeCell ref="V164:V166"/>
    <mergeCell ref="W164:W166"/>
    <mergeCell ref="X164:X166"/>
    <mergeCell ref="L164:L166"/>
    <mergeCell ref="M164:N166"/>
    <mergeCell ref="O164:O166"/>
    <mergeCell ref="P164:P166"/>
    <mergeCell ref="Q164:Q166"/>
    <mergeCell ref="R164:R166"/>
    <mergeCell ref="AD167:AD169"/>
    <mergeCell ref="A164:A166"/>
    <mergeCell ref="B164:B166"/>
    <mergeCell ref="C164:C166"/>
    <mergeCell ref="D164:D166"/>
    <mergeCell ref="G164:G166"/>
    <mergeCell ref="H164:H166"/>
    <mergeCell ref="I164:I166"/>
    <mergeCell ref="J164:J166"/>
    <mergeCell ref="K164:K166"/>
    <mergeCell ref="Y164:Y166"/>
    <mergeCell ref="Z164:Z166"/>
    <mergeCell ref="AA164:AA166"/>
    <mergeCell ref="V167:V169"/>
    <mergeCell ref="W167:W169"/>
    <mergeCell ref="X167:X169"/>
    <mergeCell ref="Y167:Y169"/>
    <mergeCell ref="Z167:Z169"/>
    <mergeCell ref="AA167:AA169"/>
    <mergeCell ref="P167:P169"/>
    <mergeCell ref="Q167:Q169"/>
    <mergeCell ref="R167:R169"/>
    <mergeCell ref="S167:S169"/>
    <mergeCell ref="T167:T169"/>
    <mergeCell ref="U167:U169"/>
    <mergeCell ref="I167:I169"/>
    <mergeCell ref="J167:J169"/>
    <mergeCell ref="K167:K169"/>
    <mergeCell ref="L167:L169"/>
    <mergeCell ref="M167:N169"/>
    <mergeCell ref="O167:O169"/>
    <mergeCell ref="AD170:AD172"/>
    <mergeCell ref="A173:A175"/>
    <mergeCell ref="B173:B175"/>
    <mergeCell ref="C173:C175"/>
    <mergeCell ref="D173:D175"/>
    <mergeCell ref="G173:G175"/>
    <mergeCell ref="H173:H175"/>
    <mergeCell ref="S170:S172"/>
    <mergeCell ref="T170:T172"/>
    <mergeCell ref="U170:U172"/>
    <mergeCell ref="V170:V172"/>
    <mergeCell ref="W170:W172"/>
    <mergeCell ref="X170:X172"/>
    <mergeCell ref="L170:L172"/>
    <mergeCell ref="M170:N172"/>
    <mergeCell ref="O170:O172"/>
    <mergeCell ref="P170:P172"/>
    <mergeCell ref="Q170:Q172"/>
    <mergeCell ref="R170:R172"/>
    <mergeCell ref="AD173:AD175"/>
    <mergeCell ref="A170:A172"/>
    <mergeCell ref="B170:B172"/>
    <mergeCell ref="C170:C172"/>
    <mergeCell ref="D170:D172"/>
    <mergeCell ref="G170:G172"/>
    <mergeCell ref="H170:H172"/>
    <mergeCell ref="I170:I172"/>
    <mergeCell ref="J170:J172"/>
    <mergeCell ref="K170:K172"/>
    <mergeCell ref="Y170:Y172"/>
    <mergeCell ref="Z170:Z172"/>
    <mergeCell ref="AA170:AA172"/>
    <mergeCell ref="B176:B178"/>
    <mergeCell ref="C176:C178"/>
    <mergeCell ref="D176:D178"/>
    <mergeCell ref="G176:G178"/>
    <mergeCell ref="H176:H178"/>
    <mergeCell ref="I176:I178"/>
    <mergeCell ref="J176:J178"/>
    <mergeCell ref="K176:K178"/>
    <mergeCell ref="V173:V175"/>
    <mergeCell ref="W173:W175"/>
    <mergeCell ref="X173:X175"/>
    <mergeCell ref="Y173:Y175"/>
    <mergeCell ref="Z173:Z175"/>
    <mergeCell ref="AA173:AA175"/>
    <mergeCell ref="P173:P175"/>
    <mergeCell ref="Q173:Q175"/>
    <mergeCell ref="R173:R175"/>
    <mergeCell ref="S173:S175"/>
    <mergeCell ref="T173:T175"/>
    <mergeCell ref="U173:U175"/>
    <mergeCell ref="I173:I175"/>
    <mergeCell ref="J173:J175"/>
    <mergeCell ref="K173:K175"/>
    <mergeCell ref="L173:L175"/>
    <mergeCell ref="M173:N175"/>
    <mergeCell ref="O173:O175"/>
    <mergeCell ref="Y176:Y178"/>
    <mergeCell ref="Z176:Z178"/>
    <mergeCell ref="AA176:AA178"/>
    <mergeCell ref="S179:S181"/>
    <mergeCell ref="T179:T181"/>
    <mergeCell ref="U179:U181"/>
    <mergeCell ref="I179:I181"/>
    <mergeCell ref="J179:J181"/>
    <mergeCell ref="K179:K181"/>
    <mergeCell ref="L179:L181"/>
    <mergeCell ref="M179:N181"/>
    <mergeCell ref="O179:O181"/>
    <mergeCell ref="Y182:Y184"/>
    <mergeCell ref="Z182:Z184"/>
    <mergeCell ref="AA182:AA184"/>
    <mergeCell ref="AD176:AD178"/>
    <mergeCell ref="A179:A181"/>
    <mergeCell ref="B179:B181"/>
    <mergeCell ref="C179:C181"/>
    <mergeCell ref="D179:D181"/>
    <mergeCell ref="G179:G181"/>
    <mergeCell ref="H179:H181"/>
    <mergeCell ref="S176:S178"/>
    <mergeCell ref="T176:T178"/>
    <mergeCell ref="U176:U178"/>
    <mergeCell ref="V176:V178"/>
    <mergeCell ref="W176:W178"/>
    <mergeCell ref="X176:X178"/>
    <mergeCell ref="L176:L178"/>
    <mergeCell ref="M176:N178"/>
    <mergeCell ref="O176:O178"/>
    <mergeCell ref="P176:P178"/>
    <mergeCell ref="Q176:Q178"/>
    <mergeCell ref="R176:R178"/>
    <mergeCell ref="A176:A178"/>
    <mergeCell ref="AD182:AD184"/>
    <mergeCell ref="S182:S184"/>
    <mergeCell ref="T182:T184"/>
    <mergeCell ref="U182:U184"/>
    <mergeCell ref="V182:V184"/>
    <mergeCell ref="W182:W184"/>
    <mergeCell ref="X182:X184"/>
    <mergeCell ref="L182:L184"/>
    <mergeCell ref="M182:N184"/>
    <mergeCell ref="O182:O184"/>
    <mergeCell ref="P182:P184"/>
    <mergeCell ref="Q182:Q184"/>
    <mergeCell ref="R182:R184"/>
    <mergeCell ref="AD179:AD181"/>
    <mergeCell ref="A182:A184"/>
    <mergeCell ref="B182:B184"/>
    <mergeCell ref="C182:C184"/>
    <mergeCell ref="D182:D184"/>
    <mergeCell ref="G182:G184"/>
    <mergeCell ref="H182:H184"/>
    <mergeCell ref="I182:I184"/>
    <mergeCell ref="J182:J184"/>
    <mergeCell ref="K182:K184"/>
    <mergeCell ref="V179:V181"/>
    <mergeCell ref="W179:W181"/>
    <mergeCell ref="X179:X181"/>
    <mergeCell ref="Y179:Y181"/>
    <mergeCell ref="Z179:Z181"/>
    <mergeCell ref="AA179:AA181"/>
    <mergeCell ref="P179:P181"/>
    <mergeCell ref="Q179:Q181"/>
    <mergeCell ref="R179:R181"/>
  </mergeCells>
  <phoneticPr fontId="3"/>
  <dataValidations count="6">
    <dataValidation type="list" allowBlank="1" showInputMessage="1" showErrorMessage="1" sqref="H5 H8 H11 H14 H17 H20 H23 H26 H29 H32 H35 H38 H41 H44 H47 H50 H53 H56 H59 H62 H65 H68 H71 H74 H77 H80 H83 H86 H89 H92 H95 H98 H101 H104 H107 H110 H113 H116 H119 H122 H125 H128 H131 H134 H137 H140 H143 H146 H149 H152 H155 H158 H161 H164 H167 H170 H173 H176 H179 H182">
      <formula1>"定めあり・定めなし,定めあり,定めなし"</formula1>
    </dataValidation>
    <dataValidation type="list" allowBlank="1" showInputMessage="1" showErrorMessage="1" sqref="M5 M8 M11 M14 M17 M20 M23 M26 M29 M32 M35 M38 M41 M44 M47 M50 M53 M56 M59 M62 M65 M68 M71 M74 M77 M80 M83 M86 M89 M92 M95 M98 M101 M104 M107 M110 M113 M116 M119 M122 M125 M128 M131 M134 M137 M140 M143 M146 M149 M152 M155 M158 M161 M164 M167 M170 M173 M176 M179 M182">
      <formula1>"　,時給,日給,月給,年俸"</formula1>
    </dataValidation>
    <dataValidation type="list" allowBlank="1" showInputMessage="1" showErrorMessage="1" sqref="Q5:Z5 Q8:Z8 Q11:Z11 Q14:Z14 Q17:Z17 Q20:Z20 Q23:Z23 Q26:Z26 Q29:Z29 Q32:Z32 Q35:Z35 Q38:Z38 Q41:Z41 Q44:Z44 Q47:Z47 Q50:Z50 Q53:Z53 Q56:Z56 Q59:Z59 Q62:Z62 Q65:Z65 Q68:Z68 Q71:Z71 Q74:Z74 Q77:Z77 Q80:Z80 Q83:Z83 Q86:Z86 Q89:Z89 Q92:Z92 Q95:Z95 Q98:Z98 Q101:Z101 Q104:Z104 Q107:Z107 Q110:Z110 Q113:Z113 Q116:Z116 Q119:Z119 Q122:Z122 Q125:Z125 Q128:Z128 Q131:Z131 Q134:Z134 Q137:Z137 Q140:Z140 Q143:Z143 Q146:Z146 Q149:Z149 Q152:Z152 Q155:Z155 Q158:Z158 Q161:Z161 Q164:Z164 Q167:Z167 Q170:Z170 Q173:Z173 Q176:Z176 Q179:Z179 Q182:Z182">
      <formula1>"有"</formula1>
    </dataValidation>
    <dataValidation type="list" errorStyle="warning" allowBlank="1" showInputMessage="1" showErrorMessage="1" error="選択項目以外の入力がされています。" sqref="C5:C184">
      <formula1>$AE$6:$AE$26</formula1>
    </dataValidation>
    <dataValidation type="list" errorStyle="warning" allowBlank="1" showInputMessage="1" showErrorMessage="1" error="選択項目以外の入力がされています。" sqref="AA5:AA184">
      <formula1>$AG$6:$AG$18</formula1>
    </dataValidation>
    <dataValidation type="list" allowBlank="1" showInputMessage="1" showErrorMessage="1" sqref="D5:D184">
      <formula1>"常勤職員,常勤的非常勤職員,非常勤職員,派遣職員,"</formula1>
    </dataValidation>
  </dataValidations>
  <printOptions horizontalCentered="1"/>
  <pageMargins left="0.31496062992125984" right="0.31496062992125984" top="0.55118110236220474" bottom="0.55118110236220474" header="0.31496062992125984" footer="0.31496062992125984"/>
  <pageSetup paperSize="9" scale="76" fitToHeight="0" orientation="landscape" r:id="rId1"/>
  <rowBreaks count="1" manualBreakCount="1">
    <brk id="52" max="2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4"/>
  <sheetViews>
    <sheetView view="pageBreakPreview" zoomScaleNormal="100" zoomScaleSheetLayoutView="100" workbookViewId="0">
      <selection activeCell="S1" sqref="S1:W1048576"/>
    </sheetView>
  </sheetViews>
  <sheetFormatPr defaultRowHeight="13.5"/>
  <cols>
    <col min="1" max="1" width="3.25" style="86" bestFit="1" customWidth="1"/>
    <col min="2" max="2" width="14.875" style="86" customWidth="1"/>
    <col min="3" max="4" width="9.5" style="86" customWidth="1"/>
    <col min="5" max="5" width="10.625" style="86" customWidth="1"/>
    <col min="6" max="6" width="16.25" style="86" customWidth="1"/>
    <col min="7" max="7" width="10.375" style="86" customWidth="1"/>
    <col min="8" max="8" width="6" style="86" customWidth="1"/>
    <col min="9" max="9" width="4.75" style="86" customWidth="1"/>
    <col min="10" max="10" width="5.375" style="86" customWidth="1"/>
    <col min="11" max="11" width="4.75" style="86" customWidth="1"/>
    <col min="12" max="12" width="6" style="86" customWidth="1"/>
    <col min="13" max="13" width="4.75" style="86" customWidth="1"/>
    <col min="14" max="14" width="5.375" style="86" customWidth="1"/>
    <col min="15" max="15" width="4.75" style="86" customWidth="1"/>
    <col min="16" max="18" width="9" style="263"/>
    <col min="19" max="19" width="9" style="263" customWidth="1"/>
    <col min="20" max="20" width="0" style="86" hidden="1" customWidth="1"/>
    <col min="21" max="22" width="0" style="217" hidden="1" customWidth="1"/>
    <col min="23" max="16384" width="9" style="86"/>
  </cols>
  <sheetData>
    <row r="1" spans="1:22" ht="18" customHeight="1">
      <c r="A1" s="2607" t="s">
        <v>703</v>
      </c>
      <c r="B1" s="2607"/>
      <c r="C1" s="2607"/>
      <c r="D1" s="2607"/>
      <c r="E1" s="2607"/>
      <c r="F1" s="2607"/>
      <c r="G1" s="657"/>
      <c r="H1" s="89"/>
      <c r="I1" s="89"/>
      <c r="L1" s="89"/>
      <c r="M1" s="89"/>
    </row>
    <row r="2" spans="1:22" ht="18" customHeight="1" thickBot="1">
      <c r="A2" s="202" t="s">
        <v>704</v>
      </c>
      <c r="B2" s="202"/>
      <c r="C2" s="202"/>
      <c r="D2" s="202"/>
      <c r="E2" s="202"/>
      <c r="F2" s="202"/>
      <c r="G2" s="202"/>
    </row>
    <row r="3" spans="1:22" s="88" customFormat="1" ht="31.5" customHeight="1" thickBot="1">
      <c r="A3" s="2681" t="s">
        <v>329</v>
      </c>
      <c r="B3" s="2604" t="s">
        <v>12</v>
      </c>
      <c r="C3" s="2681" t="s">
        <v>330</v>
      </c>
      <c r="D3" s="2681" t="s">
        <v>1070</v>
      </c>
      <c r="E3" s="2689" t="s">
        <v>690</v>
      </c>
      <c r="F3" s="2691"/>
      <c r="G3" s="2717" t="s">
        <v>331</v>
      </c>
      <c r="H3" s="2729" t="s">
        <v>1365</v>
      </c>
      <c r="I3" s="2730"/>
      <c r="J3" s="2730"/>
      <c r="K3" s="2730"/>
      <c r="L3" s="2730"/>
      <c r="M3" s="2730"/>
      <c r="N3" s="2730"/>
      <c r="O3" s="2731"/>
      <c r="P3" s="2719" t="s">
        <v>1071</v>
      </c>
      <c r="Q3" s="2720"/>
      <c r="R3" s="2720"/>
      <c r="S3" s="366">
        <f>IF(SUM(V5:V184)=0,"",COUNTIFS(U5:U184,1,V5:V184,"&gt;="&amp;'職員点検資料１ (記入例)'!P2-2))</f>
        <v>3</v>
      </c>
      <c r="U3" s="367"/>
      <c r="V3" s="367"/>
    </row>
    <row r="4" spans="1:22" s="88" customFormat="1" ht="48" customHeight="1">
      <c r="A4" s="2723"/>
      <c r="B4" s="2605"/>
      <c r="C4" s="2723"/>
      <c r="D4" s="2723"/>
      <c r="E4" s="203" t="s">
        <v>693</v>
      </c>
      <c r="F4" s="204" t="s">
        <v>694</v>
      </c>
      <c r="G4" s="2718"/>
      <c r="H4" s="2721" t="s">
        <v>1366</v>
      </c>
      <c r="I4" s="2726"/>
      <c r="J4" s="2727" t="s">
        <v>1367</v>
      </c>
      <c r="K4" s="2728"/>
      <c r="L4" s="2721" t="s">
        <v>1368</v>
      </c>
      <c r="M4" s="2722"/>
      <c r="N4" s="2723" t="s">
        <v>1369</v>
      </c>
      <c r="O4" s="2718"/>
      <c r="P4" s="2724" t="s">
        <v>1072</v>
      </c>
      <c r="Q4" s="2725"/>
      <c r="R4" s="2725"/>
      <c r="S4" s="2725"/>
      <c r="U4" s="367"/>
      <c r="V4" s="367"/>
    </row>
    <row r="5" spans="1:22" s="88" customFormat="1" ht="12" customHeight="1">
      <c r="A5" s="2621">
        <v>1</v>
      </c>
      <c r="B5" s="2708" t="str">
        <f>IF('職員点検資料１ (記入例)'!B5="","",'職員点検資料１ (記入例)'!B5)</f>
        <v>相模　指導</v>
      </c>
      <c r="C5" s="2708" t="str">
        <f>IF('職員点検資料１ (記入例)'!C5="","",'職員点検資料１ (記入例)'!C5)</f>
        <v>施設長</v>
      </c>
      <c r="D5" s="2708" t="str">
        <f>IF('職員点検資料１ (記入例)'!D5="","",'職員点検資料１ (記入例)'!D5)</f>
        <v/>
      </c>
      <c r="E5" s="210" t="str">
        <f>'職員点検資料１ (記入例)'!E5</f>
        <v>保育士</v>
      </c>
      <c r="F5" s="368" t="str">
        <f>IF('職員点検資料１ (記入例)'!F5="","",'職員点検資料１ (記入例)'!F5)</f>
        <v>神奈川県第00000号</v>
      </c>
      <c r="G5" s="2714">
        <f>IF('職員点検資料１ (記入例)'!G5="","",'職員点検資料１ (記入例)'!G5)</f>
        <v>43922</v>
      </c>
      <c r="H5" s="2695">
        <v>20</v>
      </c>
      <c r="I5" s="2692" t="s">
        <v>315</v>
      </c>
      <c r="J5" s="2642">
        <v>0</v>
      </c>
      <c r="K5" s="2698" t="s">
        <v>315</v>
      </c>
      <c r="L5" s="2695">
        <v>20</v>
      </c>
      <c r="M5" s="2692" t="s">
        <v>315</v>
      </c>
      <c r="N5" s="2642">
        <v>0</v>
      </c>
      <c r="O5" s="2698" t="s">
        <v>315</v>
      </c>
      <c r="P5" s="264"/>
      <c r="Q5" s="264"/>
      <c r="R5" s="264"/>
      <c r="S5" s="264"/>
      <c r="U5" s="2705">
        <f>'職員点検資料１ (記入例)'!AC5:AC7</f>
        <v>0</v>
      </c>
      <c r="V5" s="2705">
        <f>L5+N5</f>
        <v>20</v>
      </c>
    </row>
    <row r="6" spans="1:22" s="88" customFormat="1" ht="12">
      <c r="A6" s="2622"/>
      <c r="B6" s="2709"/>
      <c r="C6" s="2709"/>
      <c r="D6" s="2709"/>
      <c r="E6" s="211" t="str">
        <f>'職員点検資料１ (記入例)'!E6</f>
        <v>幼稚園教諭</v>
      </c>
      <c r="F6" s="212" t="str">
        <f>IF('職員点検資料１ (記入例)'!F6="","",'職員点検資料１ (記入例)'!F6)</f>
        <v>平0幼1第0000号</v>
      </c>
      <c r="G6" s="2715"/>
      <c r="H6" s="2696"/>
      <c r="I6" s="2693"/>
      <c r="J6" s="2643"/>
      <c r="K6" s="2699"/>
      <c r="L6" s="2696"/>
      <c r="M6" s="2693"/>
      <c r="N6" s="2643"/>
      <c r="O6" s="2699"/>
      <c r="P6" s="264"/>
      <c r="Q6" s="264"/>
      <c r="R6" s="264"/>
      <c r="S6" s="264"/>
      <c r="U6" s="2706"/>
      <c r="V6" s="2706"/>
    </row>
    <row r="7" spans="1:22" s="88" customFormat="1" ht="12">
      <c r="A7" s="2623"/>
      <c r="B7" s="2710"/>
      <c r="C7" s="2710"/>
      <c r="D7" s="2710"/>
      <c r="E7" s="213" t="str">
        <f>'職員点検資料１ (記入例)'!E7</f>
        <v>（　　　　　　）</v>
      </c>
      <c r="F7" s="214" t="str">
        <f>IF('職員点検資料１ (記入例)'!F7="","",'職員点検資料１ (記入例)'!F7)</f>
        <v/>
      </c>
      <c r="G7" s="2716"/>
      <c r="H7" s="2697"/>
      <c r="I7" s="2694"/>
      <c r="J7" s="2644"/>
      <c r="K7" s="2700"/>
      <c r="L7" s="2697"/>
      <c r="M7" s="2694"/>
      <c r="N7" s="2644"/>
      <c r="O7" s="2700"/>
      <c r="P7" s="264"/>
      <c r="Q7" s="264"/>
      <c r="R7" s="264"/>
      <c r="S7" s="264"/>
      <c r="U7" s="2707"/>
      <c r="V7" s="2707"/>
    </row>
    <row r="8" spans="1:22" s="88" customFormat="1" ht="12" customHeight="1">
      <c r="A8" s="2621">
        <v>2</v>
      </c>
      <c r="B8" s="2708" t="str">
        <f>IF('職員点検資料１ (記入例)'!B8="","",'職員点検資料１ (記入例)'!B8)</f>
        <v>相模　監査</v>
      </c>
      <c r="C8" s="2708" t="str">
        <f>IF('職員点検資料１ (記入例)'!C8="","",'職員点検資料１ (記入例)'!C8)</f>
        <v>主幹保育教諭</v>
      </c>
      <c r="D8" s="2708" t="str">
        <f>IF('職員点検資料１ (記入例)'!D8="","",'職員点検資料１ (記入例)'!D8)</f>
        <v/>
      </c>
      <c r="E8" s="210" t="str">
        <f>'職員点検資料１ (記入例)'!E8</f>
        <v>保育士</v>
      </c>
      <c r="F8" s="368" t="str">
        <f>IF('職員点検資料１ (記入例)'!F8="","",'職員点検資料１ (記入例)'!F8)</f>
        <v>神奈川県第00000号</v>
      </c>
      <c r="G8" s="2714">
        <f>IF('職員点検資料１ (記入例)'!G8="","",'職員点検資料１ (記入例)'!G8)</f>
        <v>43922</v>
      </c>
      <c r="H8" s="2695">
        <v>20</v>
      </c>
      <c r="I8" s="2692" t="s">
        <v>315</v>
      </c>
      <c r="J8" s="2642">
        <v>0</v>
      </c>
      <c r="K8" s="2698" t="s">
        <v>315</v>
      </c>
      <c r="L8" s="2695">
        <v>20</v>
      </c>
      <c r="M8" s="2692" t="s">
        <v>315</v>
      </c>
      <c r="N8" s="2642">
        <v>0</v>
      </c>
      <c r="O8" s="2698" t="s">
        <v>315</v>
      </c>
      <c r="P8" s="264"/>
      <c r="Q8" s="264"/>
      <c r="R8" s="264"/>
      <c r="S8" s="264"/>
      <c r="U8" s="2705">
        <f>'職員点検資料１ (記入例)'!AC8:AC10</f>
        <v>1</v>
      </c>
      <c r="V8" s="2705">
        <f>L8+N8</f>
        <v>20</v>
      </c>
    </row>
    <row r="9" spans="1:22" s="88" customFormat="1" ht="12">
      <c r="A9" s="2622"/>
      <c r="B9" s="2709"/>
      <c r="C9" s="2709"/>
      <c r="D9" s="2709"/>
      <c r="E9" s="211" t="str">
        <f>'職員点検資料１ (記入例)'!E9</f>
        <v>幼稚園教諭</v>
      </c>
      <c r="F9" s="212" t="str">
        <f>IF('職員点検資料１ (記入例)'!F9="","",'職員点検資料１ (記入例)'!F9)</f>
        <v>平0幼2第0000号</v>
      </c>
      <c r="G9" s="2715"/>
      <c r="H9" s="2696"/>
      <c r="I9" s="2693"/>
      <c r="J9" s="2643"/>
      <c r="K9" s="2699"/>
      <c r="L9" s="2696"/>
      <c r="M9" s="2693"/>
      <c r="N9" s="2643"/>
      <c r="O9" s="2699"/>
      <c r="P9" s="264"/>
      <c r="Q9" s="264"/>
      <c r="R9" s="264"/>
      <c r="S9" s="264"/>
      <c r="U9" s="2706"/>
      <c r="V9" s="2706"/>
    </row>
    <row r="10" spans="1:22" s="88" customFormat="1" ht="12">
      <c r="A10" s="2623"/>
      <c r="B10" s="2710"/>
      <c r="C10" s="2710"/>
      <c r="D10" s="2710"/>
      <c r="E10" s="213" t="str">
        <f>'職員点検資料１ (記入例)'!E10</f>
        <v>（　　　　　　）</v>
      </c>
      <c r="F10" s="214" t="str">
        <f>IF('職員点検資料１ (記入例)'!F10="","",'職員点検資料１ (記入例)'!F10)</f>
        <v/>
      </c>
      <c r="G10" s="2716"/>
      <c r="H10" s="2697"/>
      <c r="I10" s="2694"/>
      <c r="J10" s="2644"/>
      <c r="K10" s="2700"/>
      <c r="L10" s="2697"/>
      <c r="M10" s="2694"/>
      <c r="N10" s="2644"/>
      <c r="O10" s="2700"/>
      <c r="P10" s="264"/>
      <c r="Q10" s="264"/>
      <c r="R10" s="264"/>
      <c r="S10" s="264"/>
      <c r="U10" s="2707"/>
      <c r="V10" s="2707"/>
    </row>
    <row r="11" spans="1:22" s="88" customFormat="1" ht="12" customHeight="1">
      <c r="A11" s="2621">
        <v>3</v>
      </c>
      <c r="B11" s="2708" t="str">
        <f>IF('職員点検資料１ (記入例)'!B11="","",'職員点検資料１ (記入例)'!B11)</f>
        <v>相模　若者</v>
      </c>
      <c r="C11" s="2708" t="str">
        <f>IF('職員点検資料１ (記入例)'!C11="","",'職員点検資料１ (記入例)'!C11)</f>
        <v>保育教諭</v>
      </c>
      <c r="D11" s="2708" t="str">
        <f>IF('職員点検資料１ (記入例)'!D11="","",'職員点検資料１ (記入例)'!D11)</f>
        <v>3歳児担任</v>
      </c>
      <c r="E11" s="210" t="str">
        <f>'職員点検資料１ (記入例)'!E11</f>
        <v>保育士</v>
      </c>
      <c r="F11" s="368" t="str">
        <f>IF('職員点検資料１ (記入例)'!F11="","",'職員点検資料１ (記入例)'!F11)</f>
        <v>神奈川県第00000号</v>
      </c>
      <c r="G11" s="2714">
        <f>IF('職員点検資料１ (記入例)'!G11="","",'職員点検資料１ (記入例)'!G11)</f>
        <v>43922</v>
      </c>
      <c r="H11" s="2695">
        <v>20</v>
      </c>
      <c r="I11" s="2692" t="s">
        <v>315</v>
      </c>
      <c r="J11" s="2642">
        <v>0</v>
      </c>
      <c r="K11" s="2698" t="s">
        <v>342</v>
      </c>
      <c r="L11" s="2695">
        <v>19</v>
      </c>
      <c r="M11" s="2692" t="s">
        <v>315</v>
      </c>
      <c r="N11" s="2642">
        <v>1</v>
      </c>
      <c r="O11" s="2698" t="s">
        <v>342</v>
      </c>
      <c r="P11" s="264"/>
      <c r="Q11" s="264"/>
      <c r="R11" s="264"/>
      <c r="S11" s="264"/>
      <c r="U11" s="2705">
        <f>'職員点検資料１ (記入例)'!AC11:AC13</f>
        <v>1</v>
      </c>
      <c r="V11" s="2705">
        <f>L11+N11</f>
        <v>20</v>
      </c>
    </row>
    <row r="12" spans="1:22" s="88" customFormat="1" ht="12">
      <c r="A12" s="2622"/>
      <c r="B12" s="2709"/>
      <c r="C12" s="2709"/>
      <c r="D12" s="2709"/>
      <c r="E12" s="211" t="str">
        <f>'職員点検資料１ (記入例)'!E12</f>
        <v>幼稚園教諭</v>
      </c>
      <c r="F12" s="212" t="str">
        <f>IF('職員点検資料１ (記入例)'!F12="","",'職員点検資料１ (記入例)'!F12)</f>
        <v>平0幼2第0000号</v>
      </c>
      <c r="G12" s="2715"/>
      <c r="H12" s="2696"/>
      <c r="I12" s="2693"/>
      <c r="J12" s="2643"/>
      <c r="K12" s="2699"/>
      <c r="L12" s="2696"/>
      <c r="M12" s="2693"/>
      <c r="N12" s="2643"/>
      <c r="O12" s="2699"/>
      <c r="P12" s="264"/>
      <c r="Q12" s="264"/>
      <c r="R12" s="264"/>
      <c r="S12" s="264"/>
      <c r="U12" s="2706"/>
      <c r="V12" s="2706"/>
    </row>
    <row r="13" spans="1:22" s="88" customFormat="1" ht="12">
      <c r="A13" s="2623"/>
      <c r="B13" s="2710"/>
      <c r="C13" s="2710"/>
      <c r="D13" s="2710"/>
      <c r="E13" s="213" t="str">
        <f>'職員点検資料１ (記入例)'!E13</f>
        <v>（　　　　　　）</v>
      </c>
      <c r="F13" s="214" t="str">
        <f>IF('職員点検資料１ (記入例)'!F13="","",'職員点検資料１ (記入例)'!F13)</f>
        <v/>
      </c>
      <c r="G13" s="2716"/>
      <c r="H13" s="2697"/>
      <c r="I13" s="2694"/>
      <c r="J13" s="2644"/>
      <c r="K13" s="2700"/>
      <c r="L13" s="2697"/>
      <c r="M13" s="2694"/>
      <c r="N13" s="2644"/>
      <c r="O13" s="2700"/>
      <c r="P13" s="264"/>
      <c r="Q13" s="264"/>
      <c r="R13" s="264"/>
      <c r="S13" s="264"/>
      <c r="U13" s="2707"/>
      <c r="V13" s="2707"/>
    </row>
    <row r="14" spans="1:22" s="88" customFormat="1" ht="12" customHeight="1">
      <c r="A14" s="2621">
        <v>4</v>
      </c>
      <c r="B14" s="2708" t="str">
        <f>IF('職員点検資料１ (記入例)'!B14="","",'職員点検資料１ (記入例)'!B14)</f>
        <v>相模　政策</v>
      </c>
      <c r="C14" s="2708" t="str">
        <f>IF('職員点検資料１ (記入例)'!C14="","",'職員点検資料１ (記入例)'!C14)</f>
        <v>調理員</v>
      </c>
      <c r="D14" s="2708" t="str">
        <f>IF('職員点検資料１ (記入例)'!D14="","",'職員点検資料１ (記入例)'!D14)</f>
        <v/>
      </c>
      <c r="E14" s="210" t="str">
        <f>'職員点検資料１ (記入例)'!E14</f>
        <v>保育士</v>
      </c>
      <c r="F14" s="368" t="str">
        <f>IF('職員点検資料１ (記入例)'!F14="","",'職員点検資料１ (記入例)'!F14)</f>
        <v/>
      </c>
      <c r="G14" s="2714">
        <f>IF('職員点検資料１ (記入例)'!G14="","",'職員点検資料１ (記入例)'!G14)</f>
        <v>43922</v>
      </c>
      <c r="H14" s="2695">
        <v>19</v>
      </c>
      <c r="I14" s="2692" t="s">
        <v>315</v>
      </c>
      <c r="J14" s="2642">
        <v>1</v>
      </c>
      <c r="K14" s="2698" t="s">
        <v>342</v>
      </c>
      <c r="L14" s="2695">
        <v>18</v>
      </c>
      <c r="M14" s="2692" t="s">
        <v>315</v>
      </c>
      <c r="N14" s="2642">
        <v>2</v>
      </c>
      <c r="O14" s="2698" t="s">
        <v>342</v>
      </c>
      <c r="P14" s="264"/>
      <c r="Q14" s="264"/>
      <c r="R14" s="264"/>
      <c r="S14" s="264"/>
      <c r="U14" s="2705">
        <f>'職員点検資料１ (記入例)'!AC14:AC16</f>
        <v>0</v>
      </c>
      <c r="V14" s="2705">
        <f>L14+N14</f>
        <v>20</v>
      </c>
    </row>
    <row r="15" spans="1:22" s="88" customFormat="1" ht="12">
      <c r="A15" s="2622"/>
      <c r="B15" s="2709"/>
      <c r="C15" s="2709"/>
      <c r="D15" s="2709"/>
      <c r="E15" s="211" t="str">
        <f>'職員点検資料１ (記入例)'!E15</f>
        <v>幼稚園教諭</v>
      </c>
      <c r="F15" s="212" t="str">
        <f>IF('職員点検資料１ (記入例)'!F15="","",'職員点検資料１ (記入例)'!F15)</f>
        <v/>
      </c>
      <c r="G15" s="2715"/>
      <c r="H15" s="2696"/>
      <c r="I15" s="2693"/>
      <c r="J15" s="2643"/>
      <c r="K15" s="2699"/>
      <c r="L15" s="2696"/>
      <c r="M15" s="2693"/>
      <c r="N15" s="2643"/>
      <c r="O15" s="2699"/>
      <c r="P15" s="264"/>
      <c r="Q15" s="264"/>
      <c r="R15" s="264"/>
      <c r="S15" s="264"/>
      <c r="U15" s="2706"/>
      <c r="V15" s="2706"/>
    </row>
    <row r="16" spans="1:22" s="88" customFormat="1" ht="12">
      <c r="A16" s="2623"/>
      <c r="B16" s="2710"/>
      <c r="C16" s="2710"/>
      <c r="D16" s="2710"/>
      <c r="E16" s="213" t="str">
        <f>'職員点検資料１ (記入例)'!E16</f>
        <v>（　調理師証　）</v>
      </c>
      <c r="F16" s="214" t="str">
        <f>IF('職員点検資料１ (記入例)'!F16="","",'職員点検資料１ (記入例)'!F16)</f>
        <v>神奈川県第00000号</v>
      </c>
      <c r="G16" s="2716"/>
      <c r="H16" s="2697"/>
      <c r="I16" s="2694"/>
      <c r="J16" s="2644"/>
      <c r="K16" s="2700"/>
      <c r="L16" s="2697"/>
      <c r="M16" s="2694"/>
      <c r="N16" s="2644"/>
      <c r="O16" s="2700"/>
      <c r="P16" s="264"/>
      <c r="Q16" s="264"/>
      <c r="R16" s="264"/>
      <c r="S16" s="264"/>
      <c r="U16" s="2707"/>
      <c r="V16" s="2707"/>
    </row>
    <row r="17" spans="1:22" s="88" customFormat="1" ht="12" customHeight="1">
      <c r="A17" s="2621">
        <v>5</v>
      </c>
      <c r="B17" s="2708" t="str">
        <f>IF('職員点検資料１ (記入例)'!B17="","",'職員点検資料１ (記入例)'!B17)</f>
        <v>相模　保育</v>
      </c>
      <c r="C17" s="2708" t="str">
        <f>IF('職員点検資料１ (記入例)'!C17="","",'職員点検資料１ (記入例)'!C17)</f>
        <v>保育教諭</v>
      </c>
      <c r="D17" s="2708" t="str">
        <f>IF('職員点検資料１ (記入例)'!D17="","",'職員点検資料１ (記入例)'!D17)</f>
        <v>1歳児担任</v>
      </c>
      <c r="E17" s="210" t="str">
        <f>'職員点検資料１ (記入例)'!E17</f>
        <v>保育士</v>
      </c>
      <c r="F17" s="368" t="str">
        <f>IF('職員点検資料１ (記入例)'!F17="","",'職員点検資料１ (記入例)'!F17)</f>
        <v>神奈川県第00000号</v>
      </c>
      <c r="G17" s="2714">
        <f>IF('職員点検資料１ (記入例)'!G17="","",'職員点検資料１ (記入例)'!G17)</f>
        <v>44652</v>
      </c>
      <c r="H17" s="2695">
        <v>17</v>
      </c>
      <c r="I17" s="2692" t="s">
        <v>315</v>
      </c>
      <c r="J17" s="2642">
        <v>3</v>
      </c>
      <c r="K17" s="2698" t="s">
        <v>342</v>
      </c>
      <c r="L17" s="2695">
        <v>17</v>
      </c>
      <c r="M17" s="2692" t="s">
        <v>315</v>
      </c>
      <c r="N17" s="2642">
        <v>3</v>
      </c>
      <c r="O17" s="2698" t="s">
        <v>342</v>
      </c>
      <c r="P17" s="264"/>
      <c r="Q17" s="264"/>
      <c r="R17" s="264"/>
      <c r="S17" s="264"/>
      <c r="U17" s="2705">
        <f>'職員点検資料１ (記入例)'!AC17:AC19</f>
        <v>1</v>
      </c>
      <c r="V17" s="2705">
        <f>L17+N17</f>
        <v>20</v>
      </c>
    </row>
    <row r="18" spans="1:22" s="88" customFormat="1" ht="12">
      <c r="A18" s="2622"/>
      <c r="B18" s="2709"/>
      <c r="C18" s="2709"/>
      <c r="D18" s="2709"/>
      <c r="E18" s="211" t="str">
        <f>'職員点検資料１ (記入例)'!E18</f>
        <v>幼稚園教諭</v>
      </c>
      <c r="F18" s="212" t="str">
        <f>IF('職員点検資料１ (記入例)'!F18="","",'職員点検資料１ (記入例)'!F18)</f>
        <v>平0幼2第0000号</v>
      </c>
      <c r="G18" s="2715"/>
      <c r="H18" s="2696"/>
      <c r="I18" s="2693"/>
      <c r="J18" s="2643"/>
      <c r="K18" s="2699"/>
      <c r="L18" s="2696"/>
      <c r="M18" s="2693"/>
      <c r="N18" s="2643"/>
      <c r="O18" s="2699"/>
      <c r="P18" s="264"/>
      <c r="Q18" s="264"/>
      <c r="R18" s="264"/>
      <c r="S18" s="264"/>
      <c r="U18" s="2706"/>
      <c r="V18" s="2706"/>
    </row>
    <row r="19" spans="1:22" s="88" customFormat="1" ht="12.75" thickBot="1">
      <c r="A19" s="2623"/>
      <c r="B19" s="2710"/>
      <c r="C19" s="2710"/>
      <c r="D19" s="2710"/>
      <c r="E19" s="213" t="str">
        <f>'職員点検資料１ (記入例)'!E19</f>
        <v>（　　　　　　）</v>
      </c>
      <c r="F19" s="214" t="str">
        <f>IF('職員点検資料１ (記入例)'!F19="","",'職員点検資料１ (記入例)'!F19)</f>
        <v/>
      </c>
      <c r="G19" s="2716"/>
      <c r="H19" s="2701"/>
      <c r="I19" s="2702"/>
      <c r="J19" s="2657"/>
      <c r="K19" s="2703"/>
      <c r="L19" s="2701"/>
      <c r="M19" s="2702"/>
      <c r="N19" s="2657"/>
      <c r="O19" s="2703"/>
      <c r="P19" s="264"/>
      <c r="Q19" s="264"/>
      <c r="R19" s="264"/>
      <c r="S19" s="264"/>
      <c r="U19" s="2707"/>
      <c r="V19" s="2707"/>
    </row>
    <row r="20" spans="1:22" s="88" customFormat="1" ht="12" customHeight="1">
      <c r="A20" s="2621">
        <v>6</v>
      </c>
      <c r="B20" s="2708" t="str">
        <f>IF('職員点検資料１ (記入例)'!B20="","",'職員点検資料１ (記入例)'!B20)</f>
        <v/>
      </c>
      <c r="C20" s="2708" t="str">
        <f>IF('職員点検資料１ (記入例)'!C20="","",'職員点検資料１ (記入例)'!C20)</f>
        <v/>
      </c>
      <c r="D20" s="2708" t="str">
        <f>IF('職員点検資料１ (記入例)'!D20="","",'職員点検資料１ (記入例)'!D20)</f>
        <v/>
      </c>
      <c r="E20" s="210" t="str">
        <f>'職員点検資料１ (記入例)'!E20</f>
        <v>保育士</v>
      </c>
      <c r="F20" s="368" t="str">
        <f>IF('職員点検資料１ (記入例)'!F20="","",'職員点検資料１ (記入例)'!F20)</f>
        <v/>
      </c>
      <c r="G20" s="2711" t="str">
        <f>IF('職員点検資料１ (記入例)'!G20="","",'職員点検資料１ (記入例)'!G20)</f>
        <v/>
      </c>
      <c r="H20" s="2674"/>
      <c r="I20" s="2704" t="s">
        <v>315</v>
      </c>
      <c r="J20" s="2674"/>
      <c r="K20" s="2704" t="s">
        <v>342</v>
      </c>
      <c r="L20" s="2674"/>
      <c r="M20" s="2704" t="s">
        <v>315</v>
      </c>
      <c r="N20" s="2674"/>
      <c r="O20" s="2704" t="s">
        <v>342</v>
      </c>
      <c r="P20" s="264"/>
      <c r="Q20" s="264"/>
      <c r="R20" s="264"/>
      <c r="S20" s="264"/>
      <c r="U20" s="2705" t="str">
        <f>'職員点検資料１ (記入例)'!AC20:AC22</f>
        <v/>
      </c>
      <c r="V20" s="2705">
        <f>L20+N20</f>
        <v>0</v>
      </c>
    </row>
    <row r="21" spans="1:22" s="88" customFormat="1" ht="12">
      <c r="A21" s="2622"/>
      <c r="B21" s="2709"/>
      <c r="C21" s="2709"/>
      <c r="D21" s="2709"/>
      <c r="E21" s="211" t="str">
        <f>'職員点検資料１ (記入例)'!E21</f>
        <v>幼稚園教諭</v>
      </c>
      <c r="F21" s="212" t="str">
        <f>IF('職員点検資料１ (記入例)'!F21="","",'職員点検資料１ (記入例)'!F21)</f>
        <v/>
      </c>
      <c r="G21" s="2712"/>
      <c r="H21" s="2643"/>
      <c r="I21" s="2693"/>
      <c r="J21" s="2643"/>
      <c r="K21" s="2693"/>
      <c r="L21" s="2643"/>
      <c r="M21" s="2693"/>
      <c r="N21" s="2643"/>
      <c r="O21" s="2693"/>
      <c r="P21" s="264"/>
      <c r="Q21" s="264"/>
      <c r="R21" s="264"/>
      <c r="S21" s="264"/>
      <c r="U21" s="2706"/>
      <c r="V21" s="2706"/>
    </row>
    <row r="22" spans="1:22" s="88" customFormat="1" ht="12">
      <c r="A22" s="2623"/>
      <c r="B22" s="2710"/>
      <c r="C22" s="2710"/>
      <c r="D22" s="2710"/>
      <c r="E22" s="213" t="str">
        <f>'職員点検資料１ (記入例)'!E22</f>
        <v>（　　　　　　）</v>
      </c>
      <c r="F22" s="214" t="str">
        <f>IF('職員点検資料１ (記入例)'!F22="","",'職員点検資料１ (記入例)'!F22)</f>
        <v/>
      </c>
      <c r="G22" s="2713"/>
      <c r="H22" s="2644"/>
      <c r="I22" s="2694"/>
      <c r="J22" s="2644"/>
      <c r="K22" s="2694"/>
      <c r="L22" s="2644"/>
      <c r="M22" s="2694"/>
      <c r="N22" s="2644"/>
      <c r="O22" s="2694"/>
      <c r="P22" s="264"/>
      <c r="Q22" s="264"/>
      <c r="R22" s="264"/>
      <c r="S22" s="264"/>
      <c r="U22" s="2707"/>
      <c r="V22" s="2707"/>
    </row>
    <row r="23" spans="1:22" s="88" customFormat="1" ht="12" customHeight="1">
      <c r="A23" s="2621">
        <v>7</v>
      </c>
      <c r="B23" s="2708" t="str">
        <f>IF('職員点検資料１ (記入例)'!B23="","",'職員点検資料１ (記入例)'!B23)</f>
        <v/>
      </c>
      <c r="C23" s="2708" t="str">
        <f>IF('職員点検資料１ (記入例)'!C23="","",'職員点検資料１ (記入例)'!C23)</f>
        <v/>
      </c>
      <c r="D23" s="2708" t="str">
        <f>IF('職員点検資料１ (記入例)'!D23="","",'職員点検資料１ (記入例)'!D23)</f>
        <v/>
      </c>
      <c r="E23" s="210" t="str">
        <f>'職員点検資料１ (記入例)'!E23</f>
        <v>保育士</v>
      </c>
      <c r="F23" s="368" t="str">
        <f>IF('職員点検資料１ (記入例)'!F23="","",'職員点検資料１ (記入例)'!F23)</f>
        <v/>
      </c>
      <c r="G23" s="2711" t="str">
        <f>IF('職員点検資料１ (記入例)'!G23="","",'職員点検資料１ (記入例)'!G23)</f>
        <v/>
      </c>
      <c r="H23" s="2642"/>
      <c r="I23" s="2692" t="s">
        <v>315</v>
      </c>
      <c r="J23" s="2642"/>
      <c r="K23" s="2692" t="s">
        <v>342</v>
      </c>
      <c r="L23" s="2642"/>
      <c r="M23" s="2692" t="s">
        <v>315</v>
      </c>
      <c r="N23" s="2642"/>
      <c r="O23" s="2692" t="s">
        <v>342</v>
      </c>
      <c r="P23" s="264"/>
      <c r="Q23" s="264"/>
      <c r="R23" s="264"/>
      <c r="S23" s="264"/>
      <c r="U23" s="2705" t="str">
        <f>'職員点検資料１ (記入例)'!AC23:AC25</f>
        <v/>
      </c>
      <c r="V23" s="2705">
        <f>L23+N23</f>
        <v>0</v>
      </c>
    </row>
    <row r="24" spans="1:22" s="88" customFormat="1" ht="12">
      <c r="A24" s="2622"/>
      <c r="B24" s="2709"/>
      <c r="C24" s="2709"/>
      <c r="D24" s="2709"/>
      <c r="E24" s="211" t="str">
        <f>'職員点検資料１ (記入例)'!E24</f>
        <v>幼稚園教諭</v>
      </c>
      <c r="F24" s="212" t="str">
        <f>IF('職員点検資料１ (記入例)'!F24="","",'職員点検資料１ (記入例)'!F24)</f>
        <v/>
      </c>
      <c r="G24" s="2712"/>
      <c r="H24" s="2643"/>
      <c r="I24" s="2693"/>
      <c r="J24" s="2643"/>
      <c r="K24" s="2693"/>
      <c r="L24" s="2643"/>
      <c r="M24" s="2693"/>
      <c r="N24" s="2643"/>
      <c r="O24" s="2693"/>
      <c r="P24" s="264"/>
      <c r="Q24" s="264"/>
      <c r="R24" s="264"/>
      <c r="S24" s="264"/>
      <c r="U24" s="2706"/>
      <c r="V24" s="2706"/>
    </row>
    <row r="25" spans="1:22" s="88" customFormat="1" ht="12">
      <c r="A25" s="2623"/>
      <c r="B25" s="2710"/>
      <c r="C25" s="2710"/>
      <c r="D25" s="2710"/>
      <c r="E25" s="213" t="str">
        <f>'職員点検資料１ (記入例)'!E25</f>
        <v>（　　　　　　）</v>
      </c>
      <c r="F25" s="214" t="str">
        <f>IF('職員点検資料１ (記入例)'!F25="","",'職員点検資料１ (記入例)'!F25)</f>
        <v/>
      </c>
      <c r="G25" s="2713"/>
      <c r="H25" s="2644"/>
      <c r="I25" s="2694"/>
      <c r="J25" s="2644"/>
      <c r="K25" s="2694"/>
      <c r="L25" s="2644"/>
      <c r="M25" s="2694"/>
      <c r="N25" s="2644"/>
      <c r="O25" s="2694"/>
      <c r="P25" s="264"/>
      <c r="Q25" s="264"/>
      <c r="R25" s="264"/>
      <c r="S25" s="264"/>
      <c r="U25" s="2707"/>
      <c r="V25" s="2707"/>
    </row>
    <row r="26" spans="1:22" s="88" customFormat="1" ht="12" customHeight="1">
      <c r="A26" s="2621">
        <v>8</v>
      </c>
      <c r="B26" s="2708" t="str">
        <f>IF('職員点検資料１ (記入例)'!B26="","",'職員点検資料１ (記入例)'!B26)</f>
        <v/>
      </c>
      <c r="C26" s="2708" t="str">
        <f>IF('職員点検資料１ (記入例)'!C26="","",'職員点検資料１ (記入例)'!C26)</f>
        <v/>
      </c>
      <c r="D26" s="2708" t="str">
        <f>IF('職員点検資料１ (記入例)'!D26="","",'職員点検資料１ (記入例)'!D26)</f>
        <v/>
      </c>
      <c r="E26" s="210" t="str">
        <f>'職員点検資料１ (記入例)'!E26</f>
        <v>保育士</v>
      </c>
      <c r="F26" s="368" t="str">
        <f>IF('職員点検資料１ (記入例)'!F26="","",'職員点検資料１ (記入例)'!F26)</f>
        <v/>
      </c>
      <c r="G26" s="2711" t="str">
        <f>IF('職員点検資料１ (記入例)'!G26="","",'職員点検資料１ (記入例)'!G26)</f>
        <v/>
      </c>
      <c r="H26" s="2642"/>
      <c r="I26" s="2692" t="s">
        <v>315</v>
      </c>
      <c r="J26" s="2642"/>
      <c r="K26" s="2692" t="s">
        <v>342</v>
      </c>
      <c r="L26" s="2642"/>
      <c r="M26" s="2692" t="s">
        <v>315</v>
      </c>
      <c r="N26" s="2642"/>
      <c r="O26" s="2692" t="s">
        <v>342</v>
      </c>
      <c r="P26" s="264"/>
      <c r="Q26" s="264"/>
      <c r="R26" s="264"/>
      <c r="S26" s="264"/>
      <c r="U26" s="2705" t="str">
        <f>'職員点検資料１ (記入例)'!AC26:AC28</f>
        <v/>
      </c>
      <c r="V26" s="2705">
        <f>L26+N26</f>
        <v>0</v>
      </c>
    </row>
    <row r="27" spans="1:22" s="88" customFormat="1" ht="12">
      <c r="A27" s="2622"/>
      <c r="B27" s="2709"/>
      <c r="C27" s="2709"/>
      <c r="D27" s="2709"/>
      <c r="E27" s="211" t="str">
        <f>'職員点検資料１ (記入例)'!E27</f>
        <v>幼稚園教諭</v>
      </c>
      <c r="F27" s="212" t="str">
        <f>IF('職員点検資料１ (記入例)'!F27="","",'職員点検資料１ (記入例)'!F27)</f>
        <v/>
      </c>
      <c r="G27" s="2712"/>
      <c r="H27" s="2643"/>
      <c r="I27" s="2693"/>
      <c r="J27" s="2643"/>
      <c r="K27" s="2693"/>
      <c r="L27" s="2643"/>
      <c r="M27" s="2693"/>
      <c r="N27" s="2643"/>
      <c r="O27" s="2693"/>
      <c r="P27" s="264"/>
      <c r="Q27" s="264"/>
      <c r="R27" s="264"/>
      <c r="S27" s="264"/>
      <c r="U27" s="2706"/>
      <c r="V27" s="2706"/>
    </row>
    <row r="28" spans="1:22" s="88" customFormat="1" ht="12">
      <c r="A28" s="2623"/>
      <c r="B28" s="2710"/>
      <c r="C28" s="2710"/>
      <c r="D28" s="2710"/>
      <c r="E28" s="213" t="str">
        <f>'職員点検資料１ (記入例)'!E28</f>
        <v>（　　　　　　）</v>
      </c>
      <c r="F28" s="214" t="str">
        <f>IF('職員点検資料１ (記入例)'!F28="","",'職員点検資料１ (記入例)'!F28)</f>
        <v/>
      </c>
      <c r="G28" s="2713"/>
      <c r="H28" s="2644"/>
      <c r="I28" s="2694"/>
      <c r="J28" s="2644"/>
      <c r="K28" s="2694"/>
      <c r="L28" s="2644"/>
      <c r="M28" s="2694"/>
      <c r="N28" s="2644"/>
      <c r="O28" s="2694"/>
      <c r="P28" s="264"/>
      <c r="Q28" s="264"/>
      <c r="R28" s="264"/>
      <c r="S28" s="264"/>
      <c r="U28" s="2707"/>
      <c r="V28" s="2707"/>
    </row>
    <row r="29" spans="1:22" s="88" customFormat="1" ht="12" customHeight="1">
      <c r="A29" s="2621">
        <v>9</v>
      </c>
      <c r="B29" s="2708" t="str">
        <f>IF('職員点検資料１ (記入例)'!B29="","",'職員点検資料１ (記入例)'!B29)</f>
        <v/>
      </c>
      <c r="C29" s="2708" t="str">
        <f>IF('職員点検資料１ (記入例)'!C29="","",'職員点検資料１ (記入例)'!C29)</f>
        <v/>
      </c>
      <c r="D29" s="2708" t="str">
        <f>IF('職員点検資料１ (記入例)'!D29="","",'職員点検資料１ (記入例)'!D29)</f>
        <v/>
      </c>
      <c r="E29" s="210" t="str">
        <f>'職員点検資料１ (記入例)'!E29</f>
        <v>保育士</v>
      </c>
      <c r="F29" s="368" t="str">
        <f>IF('職員点検資料１ (記入例)'!F29="","",'職員点検資料１ (記入例)'!F29)</f>
        <v/>
      </c>
      <c r="G29" s="2711" t="str">
        <f>IF('職員点検資料１ (記入例)'!G29="","",'職員点検資料１ (記入例)'!G29)</f>
        <v/>
      </c>
      <c r="H29" s="2642"/>
      <c r="I29" s="2692" t="s">
        <v>315</v>
      </c>
      <c r="J29" s="2642"/>
      <c r="K29" s="2692" t="s">
        <v>342</v>
      </c>
      <c r="L29" s="2642"/>
      <c r="M29" s="2692" t="s">
        <v>315</v>
      </c>
      <c r="N29" s="2642"/>
      <c r="O29" s="2692" t="s">
        <v>342</v>
      </c>
      <c r="P29" s="264"/>
      <c r="Q29" s="264"/>
      <c r="R29" s="264"/>
      <c r="S29" s="264"/>
      <c r="U29" s="2705" t="str">
        <f>'職員点検資料１ (記入例)'!AC29:AC31</f>
        <v/>
      </c>
      <c r="V29" s="2705">
        <f>L29+N29</f>
        <v>0</v>
      </c>
    </row>
    <row r="30" spans="1:22" s="88" customFormat="1" ht="12">
      <c r="A30" s="2622"/>
      <c r="B30" s="2709"/>
      <c r="C30" s="2709"/>
      <c r="D30" s="2709"/>
      <c r="E30" s="211" t="str">
        <f>'職員点検資料１ (記入例)'!E30</f>
        <v>幼稚園教諭</v>
      </c>
      <c r="F30" s="212" t="str">
        <f>IF('職員点検資料１ (記入例)'!F30="","",'職員点検資料１ (記入例)'!F30)</f>
        <v/>
      </c>
      <c r="G30" s="2712"/>
      <c r="H30" s="2643"/>
      <c r="I30" s="2693"/>
      <c r="J30" s="2643"/>
      <c r="K30" s="2693"/>
      <c r="L30" s="2643"/>
      <c r="M30" s="2693"/>
      <c r="N30" s="2643"/>
      <c r="O30" s="2693"/>
      <c r="P30" s="264"/>
      <c r="Q30" s="264"/>
      <c r="R30" s="264"/>
      <c r="S30" s="264"/>
      <c r="U30" s="2706"/>
      <c r="V30" s="2706"/>
    </row>
    <row r="31" spans="1:22" s="88" customFormat="1" ht="12">
      <c r="A31" s="2623"/>
      <c r="B31" s="2710"/>
      <c r="C31" s="2710"/>
      <c r="D31" s="2710"/>
      <c r="E31" s="213" t="str">
        <f>'職員点検資料１ (記入例)'!E31</f>
        <v>（　　　　　　）</v>
      </c>
      <c r="F31" s="214" t="str">
        <f>IF('職員点検資料１ (記入例)'!F31="","",'職員点検資料１ (記入例)'!F31)</f>
        <v/>
      </c>
      <c r="G31" s="2713"/>
      <c r="H31" s="2644"/>
      <c r="I31" s="2694"/>
      <c r="J31" s="2644"/>
      <c r="K31" s="2694"/>
      <c r="L31" s="2644"/>
      <c r="M31" s="2694"/>
      <c r="N31" s="2644"/>
      <c r="O31" s="2694"/>
      <c r="P31" s="264"/>
      <c r="Q31" s="264"/>
      <c r="R31" s="264"/>
      <c r="S31" s="264"/>
      <c r="U31" s="2707"/>
      <c r="V31" s="2707"/>
    </row>
    <row r="32" spans="1:22" s="88" customFormat="1" ht="12" customHeight="1">
      <c r="A32" s="2621">
        <v>10</v>
      </c>
      <c r="B32" s="2708" t="str">
        <f>IF('職員点検資料１ (記入例)'!B32="","",'職員点検資料１ (記入例)'!B32)</f>
        <v/>
      </c>
      <c r="C32" s="2708" t="str">
        <f>IF('職員点検資料１ (記入例)'!C32="","",'職員点検資料１ (記入例)'!C32)</f>
        <v/>
      </c>
      <c r="D32" s="2708" t="str">
        <f>IF('職員点検資料１ (記入例)'!D32="","",'職員点検資料１ (記入例)'!D32)</f>
        <v/>
      </c>
      <c r="E32" s="210" t="str">
        <f>'職員点検資料１ (記入例)'!E32</f>
        <v>保育士</v>
      </c>
      <c r="F32" s="368" t="str">
        <f>IF('職員点検資料１ (記入例)'!F32="","",'職員点検資料１ (記入例)'!F32)</f>
        <v/>
      </c>
      <c r="G32" s="2711" t="str">
        <f>IF('職員点検資料１ (記入例)'!G32="","",'職員点検資料１ (記入例)'!G32)</f>
        <v/>
      </c>
      <c r="H32" s="2642"/>
      <c r="I32" s="2692" t="s">
        <v>315</v>
      </c>
      <c r="J32" s="2642"/>
      <c r="K32" s="2692" t="s">
        <v>342</v>
      </c>
      <c r="L32" s="2642"/>
      <c r="M32" s="2692" t="s">
        <v>315</v>
      </c>
      <c r="N32" s="2642"/>
      <c r="O32" s="2692" t="s">
        <v>342</v>
      </c>
      <c r="P32" s="264"/>
      <c r="Q32" s="264"/>
      <c r="R32" s="264"/>
      <c r="S32" s="264"/>
      <c r="U32" s="2705" t="str">
        <f>'職員点検資料１ (記入例)'!AC32:AC34</f>
        <v/>
      </c>
      <c r="V32" s="2705">
        <f>L32+N32</f>
        <v>0</v>
      </c>
    </row>
    <row r="33" spans="1:22" s="88" customFormat="1" ht="12">
      <c r="A33" s="2622"/>
      <c r="B33" s="2709"/>
      <c r="C33" s="2709"/>
      <c r="D33" s="2709"/>
      <c r="E33" s="211" t="str">
        <f>'職員点検資料１ (記入例)'!E33</f>
        <v>幼稚園教諭</v>
      </c>
      <c r="F33" s="212" t="str">
        <f>IF('職員点検資料１ (記入例)'!F33="","",'職員点検資料１ (記入例)'!F33)</f>
        <v/>
      </c>
      <c r="G33" s="2712"/>
      <c r="H33" s="2643"/>
      <c r="I33" s="2693"/>
      <c r="J33" s="2643"/>
      <c r="K33" s="2693"/>
      <c r="L33" s="2643"/>
      <c r="M33" s="2693"/>
      <c r="N33" s="2643"/>
      <c r="O33" s="2693"/>
      <c r="P33" s="264"/>
      <c r="Q33" s="264"/>
      <c r="R33" s="264"/>
      <c r="S33" s="264"/>
      <c r="U33" s="2706"/>
      <c r="V33" s="2706"/>
    </row>
    <row r="34" spans="1:22" s="88" customFormat="1" ht="12">
      <c r="A34" s="2623"/>
      <c r="B34" s="2710"/>
      <c r="C34" s="2710"/>
      <c r="D34" s="2710"/>
      <c r="E34" s="213" t="str">
        <f>'職員点検資料１ (記入例)'!E34</f>
        <v>（　　　　　　）</v>
      </c>
      <c r="F34" s="214" t="str">
        <f>IF('職員点検資料１ (記入例)'!F34="","",'職員点検資料１ (記入例)'!F34)</f>
        <v/>
      </c>
      <c r="G34" s="2713"/>
      <c r="H34" s="2644"/>
      <c r="I34" s="2694"/>
      <c r="J34" s="2644"/>
      <c r="K34" s="2694"/>
      <c r="L34" s="2644"/>
      <c r="M34" s="2694"/>
      <c r="N34" s="2644"/>
      <c r="O34" s="2694"/>
      <c r="P34" s="264"/>
      <c r="Q34" s="264"/>
      <c r="R34" s="264"/>
      <c r="S34" s="264"/>
      <c r="U34" s="2707"/>
      <c r="V34" s="2707"/>
    </row>
    <row r="35" spans="1:22" s="88" customFormat="1" ht="12" customHeight="1">
      <c r="A35" s="2621">
        <v>11</v>
      </c>
      <c r="B35" s="2708" t="str">
        <f>IF('職員点検資料１ (記入例)'!B35="","",'職員点検資料１ (記入例)'!B35)</f>
        <v/>
      </c>
      <c r="C35" s="2708" t="str">
        <f>IF('職員点検資料１ (記入例)'!C35="","",'職員点検資料１ (記入例)'!C35)</f>
        <v/>
      </c>
      <c r="D35" s="2708" t="str">
        <f>IF('職員点検資料１ (記入例)'!D35="","",'職員点検資料１ (記入例)'!D35)</f>
        <v/>
      </c>
      <c r="E35" s="210" t="str">
        <f>'職員点検資料１ (記入例)'!E35</f>
        <v>保育士</v>
      </c>
      <c r="F35" s="368" t="str">
        <f>IF('職員点検資料１ (記入例)'!F35="","",'職員点検資料１ (記入例)'!F35)</f>
        <v/>
      </c>
      <c r="G35" s="2711" t="str">
        <f>IF('職員点検資料１ (記入例)'!G35="","",'職員点検資料１ (記入例)'!G35)</f>
        <v/>
      </c>
      <c r="H35" s="2642"/>
      <c r="I35" s="2692" t="s">
        <v>315</v>
      </c>
      <c r="J35" s="2642"/>
      <c r="K35" s="2692" t="s">
        <v>342</v>
      </c>
      <c r="L35" s="2642"/>
      <c r="M35" s="2692" t="s">
        <v>315</v>
      </c>
      <c r="N35" s="2642"/>
      <c r="O35" s="2692" t="s">
        <v>342</v>
      </c>
      <c r="P35" s="264"/>
      <c r="Q35" s="264"/>
      <c r="R35" s="264"/>
      <c r="S35" s="264"/>
      <c r="U35" s="2705" t="str">
        <f>'職員点検資料１ (記入例)'!AC35:AC37</f>
        <v/>
      </c>
      <c r="V35" s="2705">
        <f>L35+N35</f>
        <v>0</v>
      </c>
    </row>
    <row r="36" spans="1:22" s="88" customFormat="1" ht="12">
      <c r="A36" s="2622"/>
      <c r="B36" s="2709"/>
      <c r="C36" s="2709"/>
      <c r="D36" s="2709"/>
      <c r="E36" s="211" t="str">
        <f>'職員点検資料１ (記入例)'!E36</f>
        <v>幼稚園教諭</v>
      </c>
      <c r="F36" s="212" t="str">
        <f>IF('職員点検資料１ (記入例)'!F36="","",'職員点検資料１ (記入例)'!F36)</f>
        <v/>
      </c>
      <c r="G36" s="2712"/>
      <c r="H36" s="2643"/>
      <c r="I36" s="2693"/>
      <c r="J36" s="2643"/>
      <c r="K36" s="2693"/>
      <c r="L36" s="2643"/>
      <c r="M36" s="2693"/>
      <c r="N36" s="2643"/>
      <c r="O36" s="2693"/>
      <c r="P36" s="264"/>
      <c r="Q36" s="264"/>
      <c r="R36" s="264"/>
      <c r="S36" s="264"/>
      <c r="U36" s="2706"/>
      <c r="V36" s="2706"/>
    </row>
    <row r="37" spans="1:22" s="88" customFormat="1" ht="12">
      <c r="A37" s="2623"/>
      <c r="B37" s="2710"/>
      <c r="C37" s="2710"/>
      <c r="D37" s="2710"/>
      <c r="E37" s="213" t="str">
        <f>'職員点検資料１ (記入例)'!E37</f>
        <v>（　　　　　　）</v>
      </c>
      <c r="F37" s="214" t="str">
        <f>IF('職員点検資料１ (記入例)'!F37="","",'職員点検資料１ (記入例)'!F37)</f>
        <v/>
      </c>
      <c r="G37" s="2713"/>
      <c r="H37" s="2644"/>
      <c r="I37" s="2694"/>
      <c r="J37" s="2644"/>
      <c r="K37" s="2694"/>
      <c r="L37" s="2644"/>
      <c r="M37" s="2694"/>
      <c r="N37" s="2644"/>
      <c r="O37" s="2694"/>
      <c r="P37" s="264"/>
      <c r="Q37" s="264"/>
      <c r="R37" s="264"/>
      <c r="S37" s="264"/>
      <c r="U37" s="2707"/>
      <c r="V37" s="2707"/>
    </row>
    <row r="38" spans="1:22" s="88" customFormat="1" ht="12" customHeight="1">
      <c r="A38" s="2621">
        <v>12</v>
      </c>
      <c r="B38" s="2708" t="str">
        <f>IF('職員点検資料１ (記入例)'!B38="","",'職員点検資料１ (記入例)'!B38)</f>
        <v/>
      </c>
      <c r="C38" s="2708" t="str">
        <f>IF('職員点検資料１ (記入例)'!C38="","",'職員点検資料１ (記入例)'!C38)</f>
        <v/>
      </c>
      <c r="D38" s="2708" t="str">
        <f>IF('職員点検資料１ (記入例)'!D38="","",'職員点検資料１ (記入例)'!D38)</f>
        <v/>
      </c>
      <c r="E38" s="210" t="str">
        <f>'職員点検資料１ (記入例)'!E38</f>
        <v>保育士</v>
      </c>
      <c r="F38" s="368" t="str">
        <f>IF('職員点検資料１ (記入例)'!F38="","",'職員点検資料１ (記入例)'!F38)</f>
        <v/>
      </c>
      <c r="G38" s="2711" t="str">
        <f>IF('職員点検資料１ (記入例)'!G38="","",'職員点検資料１ (記入例)'!G38)</f>
        <v/>
      </c>
      <c r="H38" s="2642"/>
      <c r="I38" s="2692" t="s">
        <v>315</v>
      </c>
      <c r="J38" s="2642"/>
      <c r="K38" s="2692" t="s">
        <v>342</v>
      </c>
      <c r="L38" s="2642"/>
      <c r="M38" s="2692" t="s">
        <v>315</v>
      </c>
      <c r="N38" s="2642"/>
      <c r="O38" s="2692" t="s">
        <v>342</v>
      </c>
      <c r="P38" s="264"/>
      <c r="Q38" s="264"/>
      <c r="R38" s="264"/>
      <c r="S38" s="264"/>
      <c r="U38" s="2705" t="str">
        <f>'職員点検資料１ (記入例)'!AC38:AC40</f>
        <v/>
      </c>
      <c r="V38" s="2705">
        <f>L38+N38</f>
        <v>0</v>
      </c>
    </row>
    <row r="39" spans="1:22" s="88" customFormat="1" ht="12">
      <c r="A39" s="2622"/>
      <c r="B39" s="2709"/>
      <c r="C39" s="2709"/>
      <c r="D39" s="2709"/>
      <c r="E39" s="211" t="str">
        <f>'職員点検資料１ (記入例)'!E39</f>
        <v>幼稚園教諭</v>
      </c>
      <c r="F39" s="212" t="str">
        <f>IF('職員点検資料１ (記入例)'!F39="","",'職員点検資料１ (記入例)'!F39)</f>
        <v/>
      </c>
      <c r="G39" s="2712"/>
      <c r="H39" s="2643"/>
      <c r="I39" s="2693"/>
      <c r="J39" s="2643"/>
      <c r="K39" s="2693"/>
      <c r="L39" s="2643"/>
      <c r="M39" s="2693"/>
      <c r="N39" s="2643"/>
      <c r="O39" s="2693"/>
      <c r="P39" s="264"/>
      <c r="Q39" s="264"/>
      <c r="R39" s="264"/>
      <c r="S39" s="264"/>
      <c r="U39" s="2706"/>
      <c r="V39" s="2706"/>
    </row>
    <row r="40" spans="1:22" s="88" customFormat="1" ht="12">
      <c r="A40" s="2623"/>
      <c r="B40" s="2710"/>
      <c r="C40" s="2710"/>
      <c r="D40" s="2710"/>
      <c r="E40" s="213" t="str">
        <f>'職員点検資料１ (記入例)'!E40</f>
        <v>（　　　　　　）</v>
      </c>
      <c r="F40" s="214" t="str">
        <f>IF('職員点検資料１ (記入例)'!F40="","",'職員点検資料１ (記入例)'!F40)</f>
        <v/>
      </c>
      <c r="G40" s="2713"/>
      <c r="H40" s="2644"/>
      <c r="I40" s="2694"/>
      <c r="J40" s="2644"/>
      <c r="K40" s="2694"/>
      <c r="L40" s="2644"/>
      <c r="M40" s="2694"/>
      <c r="N40" s="2644"/>
      <c r="O40" s="2694"/>
      <c r="P40" s="264"/>
      <c r="Q40" s="264"/>
      <c r="R40" s="264"/>
      <c r="S40" s="264"/>
      <c r="U40" s="2707"/>
      <c r="V40" s="2707"/>
    </row>
    <row r="41" spans="1:22" s="88" customFormat="1" ht="12" customHeight="1">
      <c r="A41" s="2621">
        <v>13</v>
      </c>
      <c r="B41" s="2708" t="str">
        <f>IF('職員点検資料１ (記入例)'!B41="","",'職員点検資料１ (記入例)'!B41)</f>
        <v/>
      </c>
      <c r="C41" s="2708" t="str">
        <f>IF('職員点検資料１ (記入例)'!C41="","",'職員点検資料１ (記入例)'!C41)</f>
        <v/>
      </c>
      <c r="D41" s="2708" t="str">
        <f>IF('職員点検資料１ (記入例)'!D41="","",'職員点検資料１ (記入例)'!D41)</f>
        <v/>
      </c>
      <c r="E41" s="210" t="str">
        <f>'職員点検資料１ (記入例)'!E41</f>
        <v>保育士</v>
      </c>
      <c r="F41" s="368" t="str">
        <f>IF('職員点検資料１ (記入例)'!F41="","",'職員点検資料１ (記入例)'!F41)</f>
        <v/>
      </c>
      <c r="G41" s="2711" t="str">
        <f>IF('職員点検資料１ (記入例)'!G41="","",'職員点検資料１ (記入例)'!G41)</f>
        <v/>
      </c>
      <c r="H41" s="2642"/>
      <c r="I41" s="2692" t="s">
        <v>315</v>
      </c>
      <c r="J41" s="2642"/>
      <c r="K41" s="2692" t="s">
        <v>342</v>
      </c>
      <c r="L41" s="2642"/>
      <c r="M41" s="2692" t="s">
        <v>315</v>
      </c>
      <c r="N41" s="2642"/>
      <c r="O41" s="2692" t="s">
        <v>342</v>
      </c>
      <c r="P41" s="264"/>
      <c r="Q41" s="264"/>
      <c r="R41" s="264"/>
      <c r="S41" s="264"/>
      <c r="U41" s="2705" t="str">
        <f>'職員点検資料１ (記入例)'!AC41:AC43</f>
        <v/>
      </c>
      <c r="V41" s="2705">
        <f>L41+N41</f>
        <v>0</v>
      </c>
    </row>
    <row r="42" spans="1:22" s="88" customFormat="1" ht="12">
      <c r="A42" s="2622"/>
      <c r="B42" s="2709"/>
      <c r="C42" s="2709"/>
      <c r="D42" s="2709"/>
      <c r="E42" s="211" t="str">
        <f>'職員点検資料１ (記入例)'!E42</f>
        <v>幼稚園教諭</v>
      </c>
      <c r="F42" s="212" t="str">
        <f>IF('職員点検資料１ (記入例)'!F42="","",'職員点検資料１ (記入例)'!F42)</f>
        <v/>
      </c>
      <c r="G42" s="2712"/>
      <c r="H42" s="2643"/>
      <c r="I42" s="2693"/>
      <c r="J42" s="2643"/>
      <c r="K42" s="2693"/>
      <c r="L42" s="2643"/>
      <c r="M42" s="2693"/>
      <c r="N42" s="2643"/>
      <c r="O42" s="2693"/>
      <c r="P42" s="264"/>
      <c r="Q42" s="264"/>
      <c r="R42" s="264"/>
      <c r="S42" s="264"/>
      <c r="U42" s="2706"/>
      <c r="V42" s="2706"/>
    </row>
    <row r="43" spans="1:22" s="88" customFormat="1" ht="12">
      <c r="A43" s="2623"/>
      <c r="B43" s="2710"/>
      <c r="C43" s="2710"/>
      <c r="D43" s="2710"/>
      <c r="E43" s="213" t="str">
        <f>'職員点検資料１ (記入例)'!E43</f>
        <v>（　　　　　　）</v>
      </c>
      <c r="F43" s="214" t="str">
        <f>IF('職員点検資料１ (記入例)'!F43="","",'職員点検資料１ (記入例)'!F43)</f>
        <v/>
      </c>
      <c r="G43" s="2713"/>
      <c r="H43" s="2644"/>
      <c r="I43" s="2694"/>
      <c r="J43" s="2644"/>
      <c r="K43" s="2694"/>
      <c r="L43" s="2644"/>
      <c r="M43" s="2694"/>
      <c r="N43" s="2644"/>
      <c r="O43" s="2694"/>
      <c r="P43" s="264"/>
      <c r="Q43" s="264"/>
      <c r="R43" s="264"/>
      <c r="S43" s="264"/>
      <c r="U43" s="2707"/>
      <c r="V43" s="2707"/>
    </row>
    <row r="44" spans="1:22" s="88" customFormat="1" ht="12" customHeight="1">
      <c r="A44" s="2621">
        <v>14</v>
      </c>
      <c r="B44" s="2708" t="str">
        <f>IF('職員点検資料１ (記入例)'!B44="","",'職員点検資料１ (記入例)'!B44)</f>
        <v/>
      </c>
      <c r="C44" s="2708" t="str">
        <f>IF('職員点検資料１ (記入例)'!C44="","",'職員点検資料１ (記入例)'!C44)</f>
        <v/>
      </c>
      <c r="D44" s="2708" t="str">
        <f>IF('職員点検資料１ (記入例)'!D44="","",'職員点検資料１ (記入例)'!D44)</f>
        <v/>
      </c>
      <c r="E44" s="210" t="str">
        <f>'職員点検資料１ (記入例)'!E44</f>
        <v>保育士</v>
      </c>
      <c r="F44" s="368" t="str">
        <f>IF('職員点検資料１ (記入例)'!F44="","",'職員点検資料１ (記入例)'!F44)</f>
        <v/>
      </c>
      <c r="G44" s="2711" t="str">
        <f>IF('職員点検資料１ (記入例)'!G44="","",'職員点検資料１ (記入例)'!G44)</f>
        <v/>
      </c>
      <c r="H44" s="2642"/>
      <c r="I44" s="2692" t="s">
        <v>315</v>
      </c>
      <c r="J44" s="2642"/>
      <c r="K44" s="2692" t="s">
        <v>342</v>
      </c>
      <c r="L44" s="2642"/>
      <c r="M44" s="2692" t="s">
        <v>315</v>
      </c>
      <c r="N44" s="2642"/>
      <c r="O44" s="2692" t="s">
        <v>342</v>
      </c>
      <c r="P44" s="264"/>
      <c r="Q44" s="264"/>
      <c r="R44" s="264"/>
      <c r="S44" s="264"/>
      <c r="U44" s="2705" t="str">
        <f>'職員点検資料１ (記入例)'!AC44:AC46</f>
        <v/>
      </c>
      <c r="V44" s="2705">
        <f>L44+N44</f>
        <v>0</v>
      </c>
    </row>
    <row r="45" spans="1:22" s="88" customFormat="1" ht="12">
      <c r="A45" s="2622"/>
      <c r="B45" s="2709"/>
      <c r="C45" s="2709"/>
      <c r="D45" s="2709"/>
      <c r="E45" s="211" t="str">
        <f>'職員点検資料１ (記入例)'!E45</f>
        <v>幼稚園教諭</v>
      </c>
      <c r="F45" s="212" t="str">
        <f>IF('職員点検資料１ (記入例)'!F45="","",'職員点検資料１ (記入例)'!F45)</f>
        <v/>
      </c>
      <c r="G45" s="2712"/>
      <c r="H45" s="2643"/>
      <c r="I45" s="2693"/>
      <c r="J45" s="2643"/>
      <c r="K45" s="2693"/>
      <c r="L45" s="2643"/>
      <c r="M45" s="2693"/>
      <c r="N45" s="2643"/>
      <c r="O45" s="2693"/>
      <c r="P45" s="264"/>
      <c r="Q45" s="264"/>
      <c r="R45" s="264"/>
      <c r="S45" s="264"/>
      <c r="U45" s="2706"/>
      <c r="V45" s="2706"/>
    </row>
    <row r="46" spans="1:22" s="88" customFormat="1" ht="12">
      <c r="A46" s="2623"/>
      <c r="B46" s="2710"/>
      <c r="C46" s="2710"/>
      <c r="D46" s="2710"/>
      <c r="E46" s="213" t="str">
        <f>'職員点検資料１ (記入例)'!E46</f>
        <v>（　　　　　　）</v>
      </c>
      <c r="F46" s="214" t="str">
        <f>IF('職員点検資料１ (記入例)'!F46="","",'職員点検資料１ (記入例)'!F46)</f>
        <v/>
      </c>
      <c r="G46" s="2713"/>
      <c r="H46" s="2644"/>
      <c r="I46" s="2694"/>
      <c r="J46" s="2644"/>
      <c r="K46" s="2694"/>
      <c r="L46" s="2644"/>
      <c r="M46" s="2694"/>
      <c r="N46" s="2644"/>
      <c r="O46" s="2694"/>
      <c r="P46" s="264"/>
      <c r="Q46" s="264"/>
      <c r="R46" s="264"/>
      <c r="S46" s="264"/>
      <c r="U46" s="2707"/>
      <c r="V46" s="2707"/>
    </row>
    <row r="47" spans="1:22" s="88" customFormat="1" ht="12" customHeight="1">
      <c r="A47" s="2621">
        <v>15</v>
      </c>
      <c r="B47" s="2708" t="str">
        <f>IF('職員点検資料１ (記入例)'!B47="","",'職員点検資料１ (記入例)'!B47)</f>
        <v/>
      </c>
      <c r="C47" s="2708" t="str">
        <f>IF('職員点検資料１ (記入例)'!C47="","",'職員点検資料１ (記入例)'!C47)</f>
        <v/>
      </c>
      <c r="D47" s="2708" t="str">
        <f>IF('職員点検資料１ (記入例)'!D47="","",'職員点検資料１ (記入例)'!D47)</f>
        <v/>
      </c>
      <c r="E47" s="210" t="str">
        <f>'職員点検資料１ (記入例)'!E47</f>
        <v>保育士</v>
      </c>
      <c r="F47" s="368" t="str">
        <f>IF('職員点検資料１ (記入例)'!F47="","",'職員点検資料１ (記入例)'!F47)</f>
        <v/>
      </c>
      <c r="G47" s="2711" t="str">
        <f>IF('職員点検資料１ (記入例)'!G47="","",'職員点検資料１ (記入例)'!G47)</f>
        <v/>
      </c>
      <c r="H47" s="2642"/>
      <c r="I47" s="2692" t="s">
        <v>315</v>
      </c>
      <c r="J47" s="2642"/>
      <c r="K47" s="2692" t="s">
        <v>342</v>
      </c>
      <c r="L47" s="2642"/>
      <c r="M47" s="2692" t="s">
        <v>315</v>
      </c>
      <c r="N47" s="2642"/>
      <c r="O47" s="2692" t="s">
        <v>342</v>
      </c>
      <c r="P47" s="264"/>
      <c r="Q47" s="264"/>
      <c r="R47" s="264"/>
      <c r="S47" s="264"/>
      <c r="U47" s="2705" t="str">
        <f>'職員点検資料１ (記入例)'!AC47:AC49</f>
        <v/>
      </c>
      <c r="V47" s="2705">
        <f>L47+N47</f>
        <v>0</v>
      </c>
    </row>
    <row r="48" spans="1:22" s="88" customFormat="1" ht="12">
      <c r="A48" s="2622"/>
      <c r="B48" s="2709"/>
      <c r="C48" s="2709"/>
      <c r="D48" s="2709"/>
      <c r="E48" s="211" t="str">
        <f>'職員点検資料１ (記入例)'!E48</f>
        <v>幼稚園教諭</v>
      </c>
      <c r="F48" s="212" t="str">
        <f>IF('職員点検資料１ (記入例)'!F48="","",'職員点検資料１ (記入例)'!F48)</f>
        <v/>
      </c>
      <c r="G48" s="2712"/>
      <c r="H48" s="2643"/>
      <c r="I48" s="2693"/>
      <c r="J48" s="2643"/>
      <c r="K48" s="2693"/>
      <c r="L48" s="2643"/>
      <c r="M48" s="2693"/>
      <c r="N48" s="2643"/>
      <c r="O48" s="2693"/>
      <c r="P48" s="264"/>
      <c r="Q48" s="264"/>
      <c r="R48" s="264"/>
      <c r="S48" s="264"/>
      <c r="U48" s="2706"/>
      <c r="V48" s="2706"/>
    </row>
    <row r="49" spans="1:22" s="88" customFormat="1" ht="12">
      <c r="A49" s="2623"/>
      <c r="B49" s="2710"/>
      <c r="C49" s="2710"/>
      <c r="D49" s="2710"/>
      <c r="E49" s="213" t="str">
        <f>'職員点検資料１ (記入例)'!E49</f>
        <v>（　　　　　　）</v>
      </c>
      <c r="F49" s="214" t="str">
        <f>IF('職員点検資料１ (記入例)'!F49="","",'職員点検資料１ (記入例)'!F49)</f>
        <v/>
      </c>
      <c r="G49" s="2713"/>
      <c r="H49" s="2644"/>
      <c r="I49" s="2694"/>
      <c r="J49" s="2644"/>
      <c r="K49" s="2694"/>
      <c r="L49" s="2644"/>
      <c r="M49" s="2694"/>
      <c r="N49" s="2644"/>
      <c r="O49" s="2694"/>
      <c r="P49" s="264"/>
      <c r="Q49" s="264"/>
      <c r="R49" s="264"/>
      <c r="S49" s="264"/>
      <c r="U49" s="2707"/>
      <c r="V49" s="2707"/>
    </row>
    <row r="50" spans="1:22" s="88" customFormat="1" ht="12" customHeight="1">
      <c r="A50" s="2621">
        <v>16</v>
      </c>
      <c r="B50" s="2708" t="str">
        <f>IF('職員点検資料１ (記入例)'!B50="","",'職員点検資料１ (記入例)'!B50)</f>
        <v/>
      </c>
      <c r="C50" s="2708" t="str">
        <f>IF('職員点検資料１ (記入例)'!C50="","",'職員点検資料１ (記入例)'!C50)</f>
        <v/>
      </c>
      <c r="D50" s="2708" t="str">
        <f>IF('職員点検資料１ (記入例)'!D50="","",'職員点検資料１ (記入例)'!D50)</f>
        <v/>
      </c>
      <c r="E50" s="210" t="str">
        <f>'職員点検資料１ (記入例)'!E50</f>
        <v>保育士</v>
      </c>
      <c r="F50" s="368" t="str">
        <f>IF('職員点検資料１ (記入例)'!F50="","",'職員点検資料１ (記入例)'!F50)</f>
        <v/>
      </c>
      <c r="G50" s="2711" t="str">
        <f>IF('職員点検資料１ (記入例)'!G50="","",'職員点検資料１ (記入例)'!G50)</f>
        <v/>
      </c>
      <c r="H50" s="2642"/>
      <c r="I50" s="2692" t="s">
        <v>315</v>
      </c>
      <c r="J50" s="2642"/>
      <c r="K50" s="2692" t="s">
        <v>342</v>
      </c>
      <c r="L50" s="2642"/>
      <c r="M50" s="2692" t="s">
        <v>315</v>
      </c>
      <c r="N50" s="2642"/>
      <c r="O50" s="2692" t="s">
        <v>342</v>
      </c>
      <c r="P50" s="264"/>
      <c r="Q50" s="264"/>
      <c r="R50" s="264"/>
      <c r="S50" s="264"/>
      <c r="U50" s="2705" t="str">
        <f>'職員点検資料１ (記入例)'!AC50:AC52</f>
        <v/>
      </c>
      <c r="V50" s="2705">
        <f>L50+N50</f>
        <v>0</v>
      </c>
    </row>
    <row r="51" spans="1:22" s="88" customFormat="1" ht="12">
      <c r="A51" s="2622"/>
      <c r="B51" s="2709"/>
      <c r="C51" s="2709"/>
      <c r="D51" s="2709"/>
      <c r="E51" s="211" t="str">
        <f>'職員点検資料１ (記入例)'!E51</f>
        <v>幼稚園教諭</v>
      </c>
      <c r="F51" s="212" t="str">
        <f>IF('職員点検資料１ (記入例)'!F51="","",'職員点検資料１ (記入例)'!F51)</f>
        <v/>
      </c>
      <c r="G51" s="2712"/>
      <c r="H51" s="2643"/>
      <c r="I51" s="2693"/>
      <c r="J51" s="2643"/>
      <c r="K51" s="2693"/>
      <c r="L51" s="2643"/>
      <c r="M51" s="2693"/>
      <c r="N51" s="2643"/>
      <c r="O51" s="2693"/>
      <c r="P51" s="264"/>
      <c r="Q51" s="264"/>
      <c r="R51" s="264"/>
      <c r="S51" s="264"/>
      <c r="U51" s="2706"/>
      <c r="V51" s="2706"/>
    </row>
    <row r="52" spans="1:22" s="88" customFormat="1" ht="12">
      <c r="A52" s="2623"/>
      <c r="B52" s="2710"/>
      <c r="C52" s="2710"/>
      <c r="D52" s="2710"/>
      <c r="E52" s="213" t="str">
        <f>'職員点検資料１ (記入例)'!E52</f>
        <v>（　　　　　　）</v>
      </c>
      <c r="F52" s="214" t="str">
        <f>IF('職員点検資料１ (記入例)'!F52="","",'職員点検資料１ (記入例)'!F52)</f>
        <v/>
      </c>
      <c r="G52" s="2713"/>
      <c r="H52" s="2644"/>
      <c r="I52" s="2694"/>
      <c r="J52" s="2644"/>
      <c r="K52" s="2694"/>
      <c r="L52" s="2644"/>
      <c r="M52" s="2694"/>
      <c r="N52" s="2644"/>
      <c r="O52" s="2694"/>
      <c r="P52" s="264"/>
      <c r="Q52" s="264"/>
      <c r="R52" s="264"/>
      <c r="S52" s="264"/>
      <c r="U52" s="2707"/>
      <c r="V52" s="2707"/>
    </row>
    <row r="53" spans="1:22" s="88" customFormat="1" ht="12" customHeight="1">
      <c r="A53" s="2621">
        <v>17</v>
      </c>
      <c r="B53" s="2708" t="str">
        <f>IF('職員点検資料１ (記入例)'!B53="","",'職員点検資料１ (記入例)'!B53)</f>
        <v/>
      </c>
      <c r="C53" s="2708" t="str">
        <f>IF('職員点検資料１ (記入例)'!C53="","",'職員点検資料１ (記入例)'!C53)</f>
        <v/>
      </c>
      <c r="D53" s="2708" t="str">
        <f>IF('職員点検資料１ (記入例)'!D53="","",'職員点検資料１ (記入例)'!D53)</f>
        <v/>
      </c>
      <c r="E53" s="210" t="str">
        <f>'職員点検資料１ (記入例)'!E53</f>
        <v>保育士</v>
      </c>
      <c r="F53" s="368" t="str">
        <f>IF('職員点検資料１ (記入例)'!F53="","",'職員点検資料１ (記入例)'!F53)</f>
        <v/>
      </c>
      <c r="G53" s="2711" t="str">
        <f>IF('職員点検資料１ (記入例)'!G53="","",'職員点検資料１ (記入例)'!G53)</f>
        <v/>
      </c>
      <c r="H53" s="2642"/>
      <c r="I53" s="2692" t="s">
        <v>315</v>
      </c>
      <c r="J53" s="2642"/>
      <c r="K53" s="2692" t="s">
        <v>342</v>
      </c>
      <c r="L53" s="2642"/>
      <c r="M53" s="2692" t="s">
        <v>315</v>
      </c>
      <c r="N53" s="2642"/>
      <c r="O53" s="2692" t="s">
        <v>342</v>
      </c>
      <c r="P53" s="264"/>
      <c r="Q53" s="264"/>
      <c r="R53" s="264"/>
      <c r="S53" s="264"/>
      <c r="U53" s="2705" t="str">
        <f>'職員点検資料１ (記入例)'!AC53:AC55</f>
        <v/>
      </c>
      <c r="V53" s="2705">
        <f>L53+N53</f>
        <v>0</v>
      </c>
    </row>
    <row r="54" spans="1:22" s="88" customFormat="1" ht="12">
      <c r="A54" s="2622"/>
      <c r="B54" s="2709"/>
      <c r="C54" s="2709"/>
      <c r="D54" s="2709"/>
      <c r="E54" s="211" t="str">
        <f>'職員点検資料１ (記入例)'!E54</f>
        <v>幼稚園教諭</v>
      </c>
      <c r="F54" s="212" t="str">
        <f>IF('職員点検資料１ (記入例)'!F54="","",'職員点検資料１ (記入例)'!F54)</f>
        <v/>
      </c>
      <c r="G54" s="2712"/>
      <c r="H54" s="2643"/>
      <c r="I54" s="2693"/>
      <c r="J54" s="2643"/>
      <c r="K54" s="2693"/>
      <c r="L54" s="2643"/>
      <c r="M54" s="2693"/>
      <c r="N54" s="2643"/>
      <c r="O54" s="2693"/>
      <c r="P54" s="264"/>
      <c r="Q54" s="264"/>
      <c r="R54" s="264"/>
      <c r="S54" s="264"/>
      <c r="U54" s="2706"/>
      <c r="V54" s="2706"/>
    </row>
    <row r="55" spans="1:22" s="88" customFormat="1">
      <c r="A55" s="2623"/>
      <c r="B55" s="2710"/>
      <c r="C55" s="2710"/>
      <c r="D55" s="2710"/>
      <c r="E55" s="213" t="str">
        <f>'職員点検資料１ (記入例)'!E55</f>
        <v>（　　　　　　）</v>
      </c>
      <c r="F55" s="214" t="str">
        <f>IF('職員点検資料１ (記入例)'!F55="","",'職員点検資料１ (記入例)'!F55)</f>
        <v/>
      </c>
      <c r="G55" s="2713"/>
      <c r="H55" s="2644"/>
      <c r="I55" s="2694"/>
      <c r="J55" s="2644"/>
      <c r="K55" s="2694"/>
      <c r="L55" s="2644"/>
      <c r="M55" s="2694"/>
      <c r="N55" s="2644"/>
      <c r="O55" s="2694"/>
      <c r="P55" s="263"/>
      <c r="Q55" s="263"/>
      <c r="R55" s="263"/>
      <c r="S55" s="263"/>
      <c r="U55" s="2707"/>
      <c r="V55" s="2707"/>
    </row>
    <row r="56" spans="1:22" s="88" customFormat="1" ht="12" customHeight="1">
      <c r="A56" s="2621">
        <v>18</v>
      </c>
      <c r="B56" s="2708" t="str">
        <f>IF('職員点検資料１ (記入例)'!B56="","",'職員点検資料１ (記入例)'!B56)</f>
        <v/>
      </c>
      <c r="C56" s="2708" t="str">
        <f>IF('職員点検資料１ (記入例)'!C56="","",'職員点検資料１ (記入例)'!C56)</f>
        <v/>
      </c>
      <c r="D56" s="2708" t="str">
        <f>IF('職員点検資料１ (記入例)'!D56="","",'職員点検資料１ (記入例)'!D56)</f>
        <v/>
      </c>
      <c r="E56" s="210" t="str">
        <f>'職員点検資料１ (記入例)'!E56</f>
        <v>保育士</v>
      </c>
      <c r="F56" s="368" t="str">
        <f>IF('職員点検資料１ (記入例)'!F56="","",'職員点検資料１ (記入例)'!F56)</f>
        <v/>
      </c>
      <c r="G56" s="2711" t="str">
        <f>IF('職員点検資料１ (記入例)'!G56="","",'職員点検資料１ (記入例)'!G56)</f>
        <v/>
      </c>
      <c r="H56" s="2642"/>
      <c r="I56" s="2692" t="s">
        <v>315</v>
      </c>
      <c r="J56" s="2642"/>
      <c r="K56" s="2692" t="s">
        <v>342</v>
      </c>
      <c r="L56" s="2642"/>
      <c r="M56" s="2692" t="s">
        <v>315</v>
      </c>
      <c r="N56" s="2642"/>
      <c r="O56" s="2692" t="s">
        <v>342</v>
      </c>
      <c r="P56" s="263"/>
      <c r="Q56" s="263"/>
      <c r="R56" s="263"/>
      <c r="S56" s="263"/>
      <c r="U56" s="2705" t="str">
        <f>'職員点検資料１ (記入例)'!AC56:AC58</f>
        <v/>
      </c>
      <c r="V56" s="2705">
        <f>L56+N56</f>
        <v>0</v>
      </c>
    </row>
    <row r="57" spans="1:22" s="88" customFormat="1">
      <c r="A57" s="2622"/>
      <c r="B57" s="2709"/>
      <c r="C57" s="2709"/>
      <c r="D57" s="2709"/>
      <c r="E57" s="211" t="str">
        <f>'職員点検資料１ (記入例)'!E57</f>
        <v>幼稚園教諭</v>
      </c>
      <c r="F57" s="212" t="str">
        <f>IF('職員点検資料１ (記入例)'!F57="","",'職員点検資料１ (記入例)'!F57)</f>
        <v/>
      </c>
      <c r="G57" s="2712"/>
      <c r="H57" s="2643"/>
      <c r="I57" s="2693"/>
      <c r="J57" s="2643"/>
      <c r="K57" s="2693"/>
      <c r="L57" s="2643"/>
      <c r="M57" s="2693"/>
      <c r="N57" s="2643"/>
      <c r="O57" s="2693"/>
      <c r="P57" s="263"/>
      <c r="Q57" s="263"/>
      <c r="R57" s="263"/>
      <c r="S57" s="263"/>
      <c r="U57" s="2706"/>
      <c r="V57" s="2706"/>
    </row>
    <row r="58" spans="1:22" s="88" customFormat="1">
      <c r="A58" s="2623"/>
      <c r="B58" s="2710"/>
      <c r="C58" s="2710"/>
      <c r="D58" s="2710"/>
      <c r="E58" s="213" t="str">
        <f>'職員点検資料１ (記入例)'!E58</f>
        <v>（　　　　　　）</v>
      </c>
      <c r="F58" s="214" t="str">
        <f>IF('職員点検資料１ (記入例)'!F58="","",'職員点検資料１ (記入例)'!F58)</f>
        <v/>
      </c>
      <c r="G58" s="2713"/>
      <c r="H58" s="2644"/>
      <c r="I58" s="2694"/>
      <c r="J58" s="2644"/>
      <c r="K58" s="2694"/>
      <c r="L58" s="2644"/>
      <c r="M58" s="2694"/>
      <c r="N58" s="2644"/>
      <c r="O58" s="2694"/>
      <c r="P58" s="263"/>
      <c r="Q58" s="263"/>
      <c r="R58" s="263"/>
      <c r="S58" s="263"/>
      <c r="U58" s="2707"/>
      <c r="V58" s="2707"/>
    </row>
    <row r="59" spans="1:22" s="88" customFormat="1" ht="12" customHeight="1">
      <c r="A59" s="2621">
        <v>19</v>
      </c>
      <c r="B59" s="2708" t="str">
        <f>IF('職員点検資料１ (記入例)'!B59="","",'職員点検資料１ (記入例)'!B59)</f>
        <v/>
      </c>
      <c r="C59" s="2708" t="str">
        <f>IF('職員点検資料１ (記入例)'!C59="","",'職員点検資料１ (記入例)'!C59)</f>
        <v/>
      </c>
      <c r="D59" s="2708" t="str">
        <f>IF('職員点検資料１ (記入例)'!D59="","",'職員点検資料１ (記入例)'!D59)</f>
        <v/>
      </c>
      <c r="E59" s="210" t="str">
        <f>'職員点検資料１ (記入例)'!E59</f>
        <v>保育士</v>
      </c>
      <c r="F59" s="368" t="str">
        <f>IF('職員点検資料１ (記入例)'!F59="","",'職員点検資料１ (記入例)'!F59)</f>
        <v/>
      </c>
      <c r="G59" s="2711" t="str">
        <f>IF('職員点検資料１ (記入例)'!G59="","",'職員点検資料１ (記入例)'!G59)</f>
        <v/>
      </c>
      <c r="H59" s="2642"/>
      <c r="I59" s="2692" t="s">
        <v>315</v>
      </c>
      <c r="J59" s="2642"/>
      <c r="K59" s="2692" t="s">
        <v>342</v>
      </c>
      <c r="L59" s="2642"/>
      <c r="M59" s="2692" t="s">
        <v>315</v>
      </c>
      <c r="N59" s="2642"/>
      <c r="O59" s="2692" t="s">
        <v>342</v>
      </c>
      <c r="P59" s="263"/>
      <c r="Q59" s="263"/>
      <c r="R59" s="263"/>
      <c r="S59" s="263"/>
      <c r="U59" s="2705" t="str">
        <f>'職員点検資料１ (記入例)'!AC59:AC61</f>
        <v/>
      </c>
      <c r="V59" s="2705">
        <f>L59+N59</f>
        <v>0</v>
      </c>
    </row>
    <row r="60" spans="1:22" s="88" customFormat="1">
      <c r="A60" s="2622"/>
      <c r="B60" s="2709"/>
      <c r="C60" s="2709"/>
      <c r="D60" s="2709"/>
      <c r="E60" s="211" t="str">
        <f>'職員点検資料１ (記入例)'!E60</f>
        <v>幼稚園教諭</v>
      </c>
      <c r="F60" s="212" t="str">
        <f>IF('職員点検資料１ (記入例)'!F60="","",'職員点検資料１ (記入例)'!F60)</f>
        <v/>
      </c>
      <c r="G60" s="2712"/>
      <c r="H60" s="2643"/>
      <c r="I60" s="2693"/>
      <c r="J60" s="2643"/>
      <c r="K60" s="2693"/>
      <c r="L60" s="2643"/>
      <c r="M60" s="2693"/>
      <c r="N60" s="2643"/>
      <c r="O60" s="2693"/>
      <c r="P60" s="263"/>
      <c r="Q60" s="263"/>
      <c r="R60" s="263"/>
      <c r="S60" s="263"/>
      <c r="U60" s="2706"/>
      <c r="V60" s="2706"/>
    </row>
    <row r="61" spans="1:22" s="88" customFormat="1">
      <c r="A61" s="2623"/>
      <c r="B61" s="2710"/>
      <c r="C61" s="2710"/>
      <c r="D61" s="2710"/>
      <c r="E61" s="213" t="str">
        <f>'職員点検資料１ (記入例)'!E61</f>
        <v>（　　　　　　）</v>
      </c>
      <c r="F61" s="214" t="str">
        <f>IF('職員点検資料１ (記入例)'!F61="","",'職員点検資料１ (記入例)'!F61)</f>
        <v/>
      </c>
      <c r="G61" s="2713"/>
      <c r="H61" s="2644"/>
      <c r="I61" s="2694"/>
      <c r="J61" s="2644"/>
      <c r="K61" s="2694"/>
      <c r="L61" s="2644"/>
      <c r="M61" s="2694"/>
      <c r="N61" s="2644"/>
      <c r="O61" s="2694"/>
      <c r="P61" s="263"/>
      <c r="Q61" s="263"/>
      <c r="R61" s="263"/>
      <c r="S61" s="263"/>
      <c r="U61" s="2707"/>
      <c r="V61" s="2707"/>
    </row>
    <row r="62" spans="1:22" s="88" customFormat="1" ht="12" customHeight="1">
      <c r="A62" s="2621">
        <v>20</v>
      </c>
      <c r="B62" s="2708" t="str">
        <f>IF('職員点検資料１ (記入例)'!B62="","",'職員点検資料１ (記入例)'!B62)</f>
        <v/>
      </c>
      <c r="C62" s="2708" t="str">
        <f>IF('職員点検資料１ (記入例)'!C62="","",'職員点検資料１ (記入例)'!C62)</f>
        <v/>
      </c>
      <c r="D62" s="2708" t="str">
        <f>IF('職員点検資料１ (記入例)'!D62="","",'職員点検資料１ (記入例)'!D62)</f>
        <v/>
      </c>
      <c r="E62" s="210" t="str">
        <f>'職員点検資料１ (記入例)'!E62</f>
        <v>保育士</v>
      </c>
      <c r="F62" s="368" t="str">
        <f>IF('職員点検資料１ (記入例)'!F62="","",'職員点検資料１ (記入例)'!F62)</f>
        <v/>
      </c>
      <c r="G62" s="2711" t="str">
        <f>IF('職員点検資料１ (記入例)'!G62="","",'職員点検資料１ (記入例)'!G62)</f>
        <v/>
      </c>
      <c r="H62" s="2642"/>
      <c r="I62" s="2692" t="s">
        <v>315</v>
      </c>
      <c r="J62" s="2642"/>
      <c r="K62" s="2692" t="s">
        <v>342</v>
      </c>
      <c r="L62" s="2642"/>
      <c r="M62" s="2692" t="s">
        <v>315</v>
      </c>
      <c r="N62" s="2642"/>
      <c r="O62" s="2692" t="s">
        <v>342</v>
      </c>
      <c r="P62" s="263"/>
      <c r="Q62" s="263"/>
      <c r="R62" s="263"/>
      <c r="S62" s="263"/>
      <c r="U62" s="2705" t="str">
        <f>'職員点検資料１ (記入例)'!AC62:AC64</f>
        <v/>
      </c>
      <c r="V62" s="2705">
        <f>L62+N62</f>
        <v>0</v>
      </c>
    </row>
    <row r="63" spans="1:22" s="88" customFormat="1">
      <c r="A63" s="2622"/>
      <c r="B63" s="2709"/>
      <c r="C63" s="2709"/>
      <c r="D63" s="2709"/>
      <c r="E63" s="211" t="str">
        <f>'職員点検資料１ (記入例)'!E63</f>
        <v>幼稚園教諭</v>
      </c>
      <c r="F63" s="212" t="str">
        <f>IF('職員点検資料１ (記入例)'!F63="","",'職員点検資料１ (記入例)'!F63)</f>
        <v/>
      </c>
      <c r="G63" s="2712"/>
      <c r="H63" s="2643"/>
      <c r="I63" s="2693"/>
      <c r="J63" s="2643"/>
      <c r="K63" s="2693"/>
      <c r="L63" s="2643"/>
      <c r="M63" s="2693"/>
      <c r="N63" s="2643"/>
      <c r="O63" s="2693"/>
      <c r="P63" s="263"/>
      <c r="Q63" s="263"/>
      <c r="R63" s="263"/>
      <c r="S63" s="263"/>
      <c r="U63" s="2706"/>
      <c r="V63" s="2706"/>
    </row>
    <row r="64" spans="1:22" s="88" customFormat="1">
      <c r="A64" s="2623"/>
      <c r="B64" s="2710"/>
      <c r="C64" s="2710"/>
      <c r="D64" s="2710"/>
      <c r="E64" s="213" t="str">
        <f>'職員点検資料１ (記入例)'!E64</f>
        <v>（　　　　　　）</v>
      </c>
      <c r="F64" s="214" t="str">
        <f>IF('職員点検資料１ (記入例)'!F64="","",'職員点検資料１ (記入例)'!F64)</f>
        <v/>
      </c>
      <c r="G64" s="2713"/>
      <c r="H64" s="2644"/>
      <c r="I64" s="2694"/>
      <c r="J64" s="2644"/>
      <c r="K64" s="2694"/>
      <c r="L64" s="2644"/>
      <c r="M64" s="2694"/>
      <c r="N64" s="2644"/>
      <c r="O64" s="2694"/>
      <c r="P64" s="263"/>
      <c r="Q64" s="263"/>
      <c r="R64" s="263"/>
      <c r="S64" s="263"/>
      <c r="U64" s="2707"/>
      <c r="V64" s="2707"/>
    </row>
    <row r="65" spans="1:22" s="88" customFormat="1" ht="12" customHeight="1">
      <c r="A65" s="2621">
        <v>21</v>
      </c>
      <c r="B65" s="2708" t="str">
        <f>IF('職員点検資料１ (記入例)'!B65="","",'職員点検資料１ (記入例)'!B65)</f>
        <v/>
      </c>
      <c r="C65" s="2708" t="str">
        <f>IF('職員点検資料１ (記入例)'!C65="","",'職員点検資料１ (記入例)'!C65)</f>
        <v/>
      </c>
      <c r="D65" s="2708" t="str">
        <f>IF('職員点検資料１ (記入例)'!D65="","",'職員点検資料１ (記入例)'!D65)</f>
        <v/>
      </c>
      <c r="E65" s="210" t="str">
        <f>'職員点検資料１ (記入例)'!E65</f>
        <v>保育士</v>
      </c>
      <c r="F65" s="368" t="str">
        <f>IF('職員点検資料１ (記入例)'!F65="","",'職員点検資料１ (記入例)'!F65)</f>
        <v/>
      </c>
      <c r="G65" s="2711" t="str">
        <f>IF('職員点検資料１ (記入例)'!G65="","",'職員点検資料１ (記入例)'!G65)</f>
        <v/>
      </c>
      <c r="H65" s="2642"/>
      <c r="I65" s="2692" t="s">
        <v>315</v>
      </c>
      <c r="J65" s="2642"/>
      <c r="K65" s="2692" t="s">
        <v>342</v>
      </c>
      <c r="L65" s="2642"/>
      <c r="M65" s="2692" t="s">
        <v>315</v>
      </c>
      <c r="N65" s="2642"/>
      <c r="O65" s="2692" t="s">
        <v>342</v>
      </c>
      <c r="P65" s="263"/>
      <c r="Q65" s="263"/>
      <c r="R65" s="263"/>
      <c r="S65" s="263"/>
      <c r="U65" s="2705" t="str">
        <f>'職員点検資料１ (記入例)'!AC65:AC67</f>
        <v/>
      </c>
      <c r="V65" s="2705">
        <f>L65+N65</f>
        <v>0</v>
      </c>
    </row>
    <row r="66" spans="1:22" s="88" customFormat="1">
      <c r="A66" s="2622"/>
      <c r="B66" s="2709"/>
      <c r="C66" s="2709"/>
      <c r="D66" s="2709"/>
      <c r="E66" s="211" t="str">
        <f>'職員点検資料１ (記入例)'!E66</f>
        <v>幼稚園教諭</v>
      </c>
      <c r="F66" s="212" t="str">
        <f>IF('職員点検資料１ (記入例)'!F66="","",'職員点検資料１ (記入例)'!F66)</f>
        <v/>
      </c>
      <c r="G66" s="2712"/>
      <c r="H66" s="2643"/>
      <c r="I66" s="2693"/>
      <c r="J66" s="2643"/>
      <c r="K66" s="2693"/>
      <c r="L66" s="2643"/>
      <c r="M66" s="2693"/>
      <c r="N66" s="2643"/>
      <c r="O66" s="2693"/>
      <c r="P66" s="263"/>
      <c r="Q66" s="263"/>
      <c r="R66" s="263"/>
      <c r="S66" s="263"/>
      <c r="U66" s="2706"/>
      <c r="V66" s="2706"/>
    </row>
    <row r="67" spans="1:22" s="88" customFormat="1">
      <c r="A67" s="2623"/>
      <c r="B67" s="2710"/>
      <c r="C67" s="2710"/>
      <c r="D67" s="2710"/>
      <c r="E67" s="213" t="str">
        <f>'職員点検資料１ (記入例)'!E67</f>
        <v>（　　　　　　）</v>
      </c>
      <c r="F67" s="214" t="str">
        <f>IF('職員点検資料１ (記入例)'!F67="","",'職員点検資料１ (記入例)'!F67)</f>
        <v/>
      </c>
      <c r="G67" s="2713"/>
      <c r="H67" s="2644"/>
      <c r="I67" s="2694"/>
      <c r="J67" s="2644"/>
      <c r="K67" s="2694"/>
      <c r="L67" s="2644"/>
      <c r="M67" s="2694"/>
      <c r="N67" s="2644"/>
      <c r="O67" s="2694"/>
      <c r="P67" s="263"/>
      <c r="Q67" s="263"/>
      <c r="R67" s="263"/>
      <c r="S67" s="263"/>
      <c r="U67" s="2707"/>
      <c r="V67" s="2707"/>
    </row>
    <row r="68" spans="1:22" s="88" customFormat="1" ht="12" customHeight="1">
      <c r="A68" s="2621">
        <v>22</v>
      </c>
      <c r="B68" s="2708" t="str">
        <f>IF('職員点検資料１ (記入例)'!B68="","",'職員点検資料１ (記入例)'!B68)</f>
        <v/>
      </c>
      <c r="C68" s="2708" t="str">
        <f>IF('職員点検資料１ (記入例)'!C68="","",'職員点検資料１ (記入例)'!C68)</f>
        <v/>
      </c>
      <c r="D68" s="2708" t="str">
        <f>IF('職員点検資料１ (記入例)'!D68="","",'職員点検資料１ (記入例)'!D68)</f>
        <v/>
      </c>
      <c r="E68" s="210" t="str">
        <f>'職員点検資料１ (記入例)'!E68</f>
        <v>保育士</v>
      </c>
      <c r="F68" s="368" t="str">
        <f>IF('職員点検資料１ (記入例)'!F68="","",'職員点検資料１ (記入例)'!F68)</f>
        <v/>
      </c>
      <c r="G68" s="2711" t="str">
        <f>IF('職員点検資料１ (記入例)'!G68="","",'職員点検資料１ (記入例)'!G68)</f>
        <v/>
      </c>
      <c r="H68" s="2642"/>
      <c r="I68" s="2692" t="s">
        <v>315</v>
      </c>
      <c r="J68" s="2642"/>
      <c r="K68" s="2692" t="s">
        <v>342</v>
      </c>
      <c r="L68" s="2642"/>
      <c r="M68" s="2692" t="s">
        <v>315</v>
      </c>
      <c r="N68" s="2642"/>
      <c r="O68" s="2692" t="s">
        <v>342</v>
      </c>
      <c r="P68" s="263"/>
      <c r="Q68" s="263"/>
      <c r="R68" s="263"/>
      <c r="S68" s="263"/>
      <c r="U68" s="2705" t="str">
        <f>'職員点検資料１ (記入例)'!AC68:AC70</f>
        <v/>
      </c>
      <c r="V68" s="2705">
        <f>L68+N68</f>
        <v>0</v>
      </c>
    </row>
    <row r="69" spans="1:22" s="88" customFormat="1">
      <c r="A69" s="2622"/>
      <c r="B69" s="2709"/>
      <c r="C69" s="2709"/>
      <c r="D69" s="2709"/>
      <c r="E69" s="211" t="str">
        <f>'職員点検資料１ (記入例)'!E69</f>
        <v>幼稚園教諭</v>
      </c>
      <c r="F69" s="212" t="str">
        <f>IF('職員点検資料１ (記入例)'!F69="","",'職員点検資料１ (記入例)'!F69)</f>
        <v/>
      </c>
      <c r="G69" s="2712"/>
      <c r="H69" s="2643"/>
      <c r="I69" s="2693"/>
      <c r="J69" s="2643"/>
      <c r="K69" s="2693"/>
      <c r="L69" s="2643"/>
      <c r="M69" s="2693"/>
      <c r="N69" s="2643"/>
      <c r="O69" s="2693"/>
      <c r="P69" s="263"/>
      <c r="Q69" s="263"/>
      <c r="R69" s="263"/>
      <c r="S69" s="263"/>
      <c r="U69" s="2706"/>
      <c r="V69" s="2706"/>
    </row>
    <row r="70" spans="1:22" s="88" customFormat="1">
      <c r="A70" s="2623"/>
      <c r="B70" s="2710"/>
      <c r="C70" s="2710"/>
      <c r="D70" s="2710"/>
      <c r="E70" s="213" t="str">
        <f>'職員点検資料１ (記入例)'!E70</f>
        <v>（　　　　　　）</v>
      </c>
      <c r="F70" s="214" t="str">
        <f>IF('職員点検資料１ (記入例)'!F70="","",'職員点検資料１ (記入例)'!F70)</f>
        <v/>
      </c>
      <c r="G70" s="2713"/>
      <c r="H70" s="2644"/>
      <c r="I70" s="2694"/>
      <c r="J70" s="2644"/>
      <c r="K70" s="2694"/>
      <c r="L70" s="2644"/>
      <c r="M70" s="2694"/>
      <c r="N70" s="2644"/>
      <c r="O70" s="2694"/>
      <c r="P70" s="263"/>
      <c r="Q70" s="263"/>
      <c r="R70" s="263"/>
      <c r="S70" s="263"/>
      <c r="U70" s="2707"/>
      <c r="V70" s="2707"/>
    </row>
    <row r="71" spans="1:22" s="88" customFormat="1" ht="12" customHeight="1">
      <c r="A71" s="2621">
        <v>23</v>
      </c>
      <c r="B71" s="2708" t="str">
        <f>IF('職員点検資料１ (記入例)'!B71="","",'職員点検資料１ (記入例)'!B71)</f>
        <v/>
      </c>
      <c r="C71" s="2708" t="str">
        <f>IF('職員点検資料１ (記入例)'!C71="","",'職員点検資料１ (記入例)'!C71)</f>
        <v/>
      </c>
      <c r="D71" s="2708" t="str">
        <f>IF('職員点検資料１ (記入例)'!D71="","",'職員点検資料１ (記入例)'!D71)</f>
        <v/>
      </c>
      <c r="E71" s="210" t="str">
        <f>'職員点検資料１ (記入例)'!E71</f>
        <v>保育士</v>
      </c>
      <c r="F71" s="368" t="str">
        <f>IF('職員点検資料１ (記入例)'!F71="","",'職員点検資料１ (記入例)'!F71)</f>
        <v/>
      </c>
      <c r="G71" s="2711" t="str">
        <f>IF('職員点検資料１ (記入例)'!G71="","",'職員点検資料１ (記入例)'!G71)</f>
        <v/>
      </c>
      <c r="H71" s="2642"/>
      <c r="I71" s="2692" t="s">
        <v>315</v>
      </c>
      <c r="J71" s="2642"/>
      <c r="K71" s="2692" t="s">
        <v>342</v>
      </c>
      <c r="L71" s="2642"/>
      <c r="M71" s="2692" t="s">
        <v>315</v>
      </c>
      <c r="N71" s="2642"/>
      <c r="O71" s="2692" t="s">
        <v>342</v>
      </c>
      <c r="P71" s="263"/>
      <c r="Q71" s="263"/>
      <c r="R71" s="263"/>
      <c r="S71" s="263"/>
      <c r="U71" s="2705" t="str">
        <f>'職員点検資料１ (記入例)'!AC71:AC73</f>
        <v/>
      </c>
      <c r="V71" s="2705">
        <f>L71+N71</f>
        <v>0</v>
      </c>
    </row>
    <row r="72" spans="1:22" s="88" customFormat="1">
      <c r="A72" s="2622"/>
      <c r="B72" s="2709"/>
      <c r="C72" s="2709"/>
      <c r="D72" s="2709"/>
      <c r="E72" s="211" t="str">
        <f>'職員点検資料１ (記入例)'!E72</f>
        <v>幼稚園教諭</v>
      </c>
      <c r="F72" s="212" t="str">
        <f>IF('職員点検資料１ (記入例)'!F72="","",'職員点検資料１ (記入例)'!F72)</f>
        <v/>
      </c>
      <c r="G72" s="2712"/>
      <c r="H72" s="2643"/>
      <c r="I72" s="2693"/>
      <c r="J72" s="2643"/>
      <c r="K72" s="2693"/>
      <c r="L72" s="2643"/>
      <c r="M72" s="2693"/>
      <c r="N72" s="2643"/>
      <c r="O72" s="2693"/>
      <c r="P72" s="263"/>
      <c r="Q72" s="263"/>
      <c r="R72" s="263"/>
      <c r="S72" s="263"/>
      <c r="U72" s="2706"/>
      <c r="V72" s="2706"/>
    </row>
    <row r="73" spans="1:22" s="88" customFormat="1">
      <c r="A73" s="2623"/>
      <c r="B73" s="2710"/>
      <c r="C73" s="2710"/>
      <c r="D73" s="2710"/>
      <c r="E73" s="213" t="str">
        <f>'職員点検資料１ (記入例)'!E73</f>
        <v>（　　　　　　）</v>
      </c>
      <c r="F73" s="214" t="str">
        <f>IF('職員点検資料１ (記入例)'!F73="","",'職員点検資料１ (記入例)'!F73)</f>
        <v/>
      </c>
      <c r="G73" s="2713"/>
      <c r="H73" s="2644"/>
      <c r="I73" s="2694"/>
      <c r="J73" s="2644"/>
      <c r="K73" s="2694"/>
      <c r="L73" s="2644"/>
      <c r="M73" s="2694"/>
      <c r="N73" s="2644"/>
      <c r="O73" s="2694"/>
      <c r="P73" s="263"/>
      <c r="Q73" s="263"/>
      <c r="R73" s="263"/>
      <c r="S73" s="263"/>
      <c r="U73" s="2707"/>
      <c r="V73" s="2707"/>
    </row>
    <row r="74" spans="1:22" s="88" customFormat="1" ht="12" customHeight="1">
      <c r="A74" s="2621">
        <v>24</v>
      </c>
      <c r="B74" s="2708" t="str">
        <f>IF('職員点検資料１ (記入例)'!B74="","",'職員点検資料１ (記入例)'!B74)</f>
        <v/>
      </c>
      <c r="C74" s="2708" t="str">
        <f>IF('職員点検資料１ (記入例)'!C74="","",'職員点検資料１ (記入例)'!C74)</f>
        <v/>
      </c>
      <c r="D74" s="2708" t="str">
        <f>IF('職員点検資料１ (記入例)'!D74="","",'職員点検資料１ (記入例)'!D74)</f>
        <v/>
      </c>
      <c r="E74" s="210" t="str">
        <f>'職員点検資料１ (記入例)'!E74</f>
        <v>保育士</v>
      </c>
      <c r="F74" s="368" t="str">
        <f>IF('職員点検資料１ (記入例)'!F74="","",'職員点検資料１ (記入例)'!F74)</f>
        <v/>
      </c>
      <c r="G74" s="2711" t="str">
        <f>IF('職員点検資料１ (記入例)'!G74="","",'職員点検資料１ (記入例)'!G74)</f>
        <v/>
      </c>
      <c r="H74" s="2642"/>
      <c r="I74" s="2692" t="s">
        <v>315</v>
      </c>
      <c r="J74" s="2642"/>
      <c r="K74" s="2692" t="s">
        <v>342</v>
      </c>
      <c r="L74" s="2642"/>
      <c r="M74" s="2692" t="s">
        <v>315</v>
      </c>
      <c r="N74" s="2642"/>
      <c r="O74" s="2692" t="s">
        <v>342</v>
      </c>
      <c r="P74" s="263"/>
      <c r="Q74" s="263"/>
      <c r="R74" s="263"/>
      <c r="S74" s="263"/>
      <c r="U74" s="2705" t="str">
        <f>'職員点検資料１ (記入例)'!AC74:AC76</f>
        <v/>
      </c>
      <c r="V74" s="2705">
        <f>L74+N74</f>
        <v>0</v>
      </c>
    </row>
    <row r="75" spans="1:22" s="88" customFormat="1">
      <c r="A75" s="2622"/>
      <c r="B75" s="2709"/>
      <c r="C75" s="2709"/>
      <c r="D75" s="2709"/>
      <c r="E75" s="211" t="str">
        <f>'職員点検資料１ (記入例)'!E75</f>
        <v>幼稚園教諭</v>
      </c>
      <c r="F75" s="212" t="str">
        <f>IF('職員点検資料１ (記入例)'!F75="","",'職員点検資料１ (記入例)'!F75)</f>
        <v/>
      </c>
      <c r="G75" s="2712"/>
      <c r="H75" s="2643"/>
      <c r="I75" s="2693"/>
      <c r="J75" s="2643"/>
      <c r="K75" s="2693"/>
      <c r="L75" s="2643"/>
      <c r="M75" s="2693"/>
      <c r="N75" s="2643"/>
      <c r="O75" s="2693"/>
      <c r="P75" s="263"/>
      <c r="Q75" s="263"/>
      <c r="R75" s="263"/>
      <c r="S75" s="263"/>
      <c r="U75" s="2706"/>
      <c r="V75" s="2706"/>
    </row>
    <row r="76" spans="1:22" s="88" customFormat="1">
      <c r="A76" s="2623"/>
      <c r="B76" s="2710"/>
      <c r="C76" s="2710"/>
      <c r="D76" s="2710"/>
      <c r="E76" s="213" t="str">
        <f>'職員点検資料１ (記入例)'!E76</f>
        <v>（　　　　　　）</v>
      </c>
      <c r="F76" s="214" t="str">
        <f>IF('職員点検資料１ (記入例)'!F76="","",'職員点検資料１ (記入例)'!F76)</f>
        <v/>
      </c>
      <c r="G76" s="2713"/>
      <c r="H76" s="2644"/>
      <c r="I76" s="2694"/>
      <c r="J76" s="2644"/>
      <c r="K76" s="2694"/>
      <c r="L76" s="2644"/>
      <c r="M76" s="2694"/>
      <c r="N76" s="2644"/>
      <c r="O76" s="2694"/>
      <c r="P76" s="263"/>
      <c r="Q76" s="263"/>
      <c r="R76" s="263"/>
      <c r="S76" s="263"/>
      <c r="U76" s="2707"/>
      <c r="V76" s="2707"/>
    </row>
    <row r="77" spans="1:22" s="88" customFormat="1" ht="12" customHeight="1">
      <c r="A77" s="2621">
        <v>25</v>
      </c>
      <c r="B77" s="2708" t="str">
        <f>IF('職員点検資料１ (記入例)'!B77="","",'職員点検資料１ (記入例)'!B77)</f>
        <v/>
      </c>
      <c r="C77" s="2708" t="str">
        <f>IF('職員点検資料１ (記入例)'!C77="","",'職員点検資料１ (記入例)'!C77)</f>
        <v/>
      </c>
      <c r="D77" s="2708" t="str">
        <f>IF('職員点検資料１ (記入例)'!D77="","",'職員点検資料１ (記入例)'!D77)</f>
        <v/>
      </c>
      <c r="E77" s="210" t="str">
        <f>'職員点検資料１ (記入例)'!E77</f>
        <v>保育士</v>
      </c>
      <c r="F77" s="368" t="str">
        <f>IF('職員点検資料１ (記入例)'!F77="","",'職員点検資料１ (記入例)'!F77)</f>
        <v/>
      </c>
      <c r="G77" s="2711" t="str">
        <f>IF('職員点検資料１ (記入例)'!G77="","",'職員点検資料１ (記入例)'!G77)</f>
        <v/>
      </c>
      <c r="H77" s="2642"/>
      <c r="I77" s="2692" t="s">
        <v>315</v>
      </c>
      <c r="J77" s="2642"/>
      <c r="K77" s="2692" t="s">
        <v>342</v>
      </c>
      <c r="L77" s="2642"/>
      <c r="M77" s="2692" t="s">
        <v>315</v>
      </c>
      <c r="N77" s="2642"/>
      <c r="O77" s="2692" t="s">
        <v>342</v>
      </c>
      <c r="P77" s="263"/>
      <c r="Q77" s="263"/>
      <c r="R77" s="263"/>
      <c r="S77" s="263"/>
      <c r="U77" s="2705" t="str">
        <f>'職員点検資料１ (記入例)'!AC77:AC79</f>
        <v/>
      </c>
      <c r="V77" s="2705">
        <f>L77+N77</f>
        <v>0</v>
      </c>
    </row>
    <row r="78" spans="1:22" s="88" customFormat="1">
      <c r="A78" s="2622"/>
      <c r="B78" s="2709"/>
      <c r="C78" s="2709"/>
      <c r="D78" s="2709"/>
      <c r="E78" s="211" t="str">
        <f>'職員点検資料１ (記入例)'!E78</f>
        <v>幼稚園教諭</v>
      </c>
      <c r="F78" s="212" t="str">
        <f>IF('職員点検資料１ (記入例)'!F78="","",'職員点検資料１ (記入例)'!F78)</f>
        <v/>
      </c>
      <c r="G78" s="2712"/>
      <c r="H78" s="2643"/>
      <c r="I78" s="2693"/>
      <c r="J78" s="2643"/>
      <c r="K78" s="2693"/>
      <c r="L78" s="2643"/>
      <c r="M78" s="2693"/>
      <c r="N78" s="2643"/>
      <c r="O78" s="2693"/>
      <c r="P78" s="263"/>
      <c r="Q78" s="263"/>
      <c r="R78" s="263"/>
      <c r="S78" s="263"/>
      <c r="U78" s="2706"/>
      <c r="V78" s="2706"/>
    </row>
    <row r="79" spans="1:22" s="88" customFormat="1">
      <c r="A79" s="2623"/>
      <c r="B79" s="2710"/>
      <c r="C79" s="2710"/>
      <c r="D79" s="2710"/>
      <c r="E79" s="213" t="str">
        <f>'職員点検資料１ (記入例)'!E79</f>
        <v>（　　　　　　）</v>
      </c>
      <c r="F79" s="214" t="str">
        <f>IF('職員点検資料１ (記入例)'!F79="","",'職員点検資料１ (記入例)'!F79)</f>
        <v/>
      </c>
      <c r="G79" s="2713"/>
      <c r="H79" s="2644"/>
      <c r="I79" s="2694"/>
      <c r="J79" s="2644"/>
      <c r="K79" s="2694"/>
      <c r="L79" s="2644"/>
      <c r="M79" s="2694"/>
      <c r="N79" s="2644"/>
      <c r="O79" s="2694"/>
      <c r="P79" s="263"/>
      <c r="Q79" s="263"/>
      <c r="R79" s="263"/>
      <c r="S79" s="263"/>
      <c r="U79" s="2707"/>
      <c r="V79" s="2707"/>
    </row>
    <row r="80" spans="1:22" s="88" customFormat="1" ht="12" customHeight="1">
      <c r="A80" s="2621">
        <v>26</v>
      </c>
      <c r="B80" s="2708" t="str">
        <f>IF('職員点検資料１ (記入例)'!B80="","",'職員点検資料１ (記入例)'!B80)</f>
        <v/>
      </c>
      <c r="C80" s="2708" t="str">
        <f>IF('職員点検資料１ (記入例)'!C80="","",'職員点検資料１ (記入例)'!C80)</f>
        <v/>
      </c>
      <c r="D80" s="2708" t="str">
        <f>IF('職員点検資料１ (記入例)'!D80="","",'職員点検資料１ (記入例)'!D80)</f>
        <v/>
      </c>
      <c r="E80" s="210" t="str">
        <f>'職員点検資料１ (記入例)'!E80</f>
        <v>保育士</v>
      </c>
      <c r="F80" s="368" t="str">
        <f>IF('職員点検資料１ (記入例)'!F80="","",'職員点検資料１ (記入例)'!F80)</f>
        <v/>
      </c>
      <c r="G80" s="2711" t="str">
        <f>IF('職員点検資料１ (記入例)'!G80="","",'職員点検資料１ (記入例)'!G80)</f>
        <v/>
      </c>
      <c r="H80" s="2642"/>
      <c r="I80" s="2692" t="s">
        <v>315</v>
      </c>
      <c r="J80" s="2642"/>
      <c r="K80" s="2692" t="s">
        <v>342</v>
      </c>
      <c r="L80" s="2642"/>
      <c r="M80" s="2692" t="s">
        <v>315</v>
      </c>
      <c r="N80" s="2642"/>
      <c r="O80" s="2692" t="s">
        <v>342</v>
      </c>
      <c r="P80" s="263"/>
      <c r="Q80" s="263"/>
      <c r="R80" s="263"/>
      <c r="S80" s="263"/>
      <c r="U80" s="2705" t="str">
        <f>'職員点検資料１ (記入例)'!AC80:AC82</f>
        <v/>
      </c>
      <c r="V80" s="2705">
        <f>L80+N80</f>
        <v>0</v>
      </c>
    </row>
    <row r="81" spans="1:22" s="88" customFormat="1">
      <c r="A81" s="2622"/>
      <c r="B81" s="2709"/>
      <c r="C81" s="2709"/>
      <c r="D81" s="2709"/>
      <c r="E81" s="211" t="str">
        <f>'職員点検資料１ (記入例)'!E81</f>
        <v>幼稚園教諭</v>
      </c>
      <c r="F81" s="212" t="str">
        <f>IF('職員点検資料１ (記入例)'!F81="","",'職員点検資料１ (記入例)'!F81)</f>
        <v/>
      </c>
      <c r="G81" s="2712"/>
      <c r="H81" s="2643"/>
      <c r="I81" s="2693"/>
      <c r="J81" s="2643"/>
      <c r="K81" s="2693"/>
      <c r="L81" s="2643"/>
      <c r="M81" s="2693"/>
      <c r="N81" s="2643"/>
      <c r="O81" s="2693"/>
      <c r="P81" s="263"/>
      <c r="Q81" s="263"/>
      <c r="R81" s="263"/>
      <c r="S81" s="263"/>
      <c r="U81" s="2706"/>
      <c r="V81" s="2706"/>
    </row>
    <row r="82" spans="1:22" s="88" customFormat="1">
      <c r="A82" s="2623"/>
      <c r="B82" s="2710"/>
      <c r="C82" s="2710"/>
      <c r="D82" s="2710"/>
      <c r="E82" s="213" t="str">
        <f>'職員点検資料１ (記入例)'!E82</f>
        <v>（　　　　　　）</v>
      </c>
      <c r="F82" s="214" t="str">
        <f>IF('職員点検資料１ (記入例)'!F82="","",'職員点検資料１ (記入例)'!F82)</f>
        <v/>
      </c>
      <c r="G82" s="2713"/>
      <c r="H82" s="2644"/>
      <c r="I82" s="2694"/>
      <c r="J82" s="2644"/>
      <c r="K82" s="2694"/>
      <c r="L82" s="2644"/>
      <c r="M82" s="2694"/>
      <c r="N82" s="2644"/>
      <c r="O82" s="2694"/>
      <c r="P82" s="263"/>
      <c r="Q82" s="263"/>
      <c r="R82" s="263"/>
      <c r="S82" s="263"/>
      <c r="U82" s="2707"/>
      <c r="V82" s="2707"/>
    </row>
    <row r="83" spans="1:22" s="88" customFormat="1" ht="12" customHeight="1">
      <c r="A83" s="2621">
        <v>27</v>
      </c>
      <c r="B83" s="2708" t="str">
        <f>IF('職員点検資料１ (記入例)'!B83="","",'職員点検資料１ (記入例)'!B83)</f>
        <v/>
      </c>
      <c r="C83" s="2708" t="str">
        <f>IF('職員点検資料１ (記入例)'!C83="","",'職員点検資料１ (記入例)'!C83)</f>
        <v/>
      </c>
      <c r="D83" s="2708" t="str">
        <f>IF('職員点検資料１ (記入例)'!D83="","",'職員点検資料１ (記入例)'!D83)</f>
        <v/>
      </c>
      <c r="E83" s="210" t="str">
        <f>'職員点検資料１ (記入例)'!E83</f>
        <v>保育士</v>
      </c>
      <c r="F83" s="368" t="str">
        <f>IF('職員点検資料１ (記入例)'!F83="","",'職員点検資料１ (記入例)'!F83)</f>
        <v/>
      </c>
      <c r="G83" s="2711" t="str">
        <f>IF('職員点検資料１ (記入例)'!G83="","",'職員点検資料１ (記入例)'!G83)</f>
        <v/>
      </c>
      <c r="H83" s="2642"/>
      <c r="I83" s="2692" t="s">
        <v>315</v>
      </c>
      <c r="J83" s="2642"/>
      <c r="K83" s="2692" t="s">
        <v>342</v>
      </c>
      <c r="L83" s="2642"/>
      <c r="M83" s="2692" t="s">
        <v>315</v>
      </c>
      <c r="N83" s="2642"/>
      <c r="O83" s="2692" t="s">
        <v>342</v>
      </c>
      <c r="P83" s="263"/>
      <c r="Q83" s="263"/>
      <c r="R83" s="263"/>
      <c r="S83" s="263"/>
      <c r="U83" s="2705" t="str">
        <f>'職員点検資料１ (記入例)'!AC83:AC85</f>
        <v/>
      </c>
      <c r="V83" s="2705">
        <f>L83+N83</f>
        <v>0</v>
      </c>
    </row>
    <row r="84" spans="1:22" s="88" customFormat="1">
      <c r="A84" s="2622"/>
      <c r="B84" s="2709"/>
      <c r="C84" s="2709"/>
      <c r="D84" s="2709"/>
      <c r="E84" s="211" t="str">
        <f>'職員点検資料１ (記入例)'!E84</f>
        <v>幼稚園教諭</v>
      </c>
      <c r="F84" s="212" t="str">
        <f>IF('職員点検資料１ (記入例)'!F84="","",'職員点検資料１ (記入例)'!F84)</f>
        <v/>
      </c>
      <c r="G84" s="2712"/>
      <c r="H84" s="2643"/>
      <c r="I84" s="2693"/>
      <c r="J84" s="2643"/>
      <c r="K84" s="2693"/>
      <c r="L84" s="2643"/>
      <c r="M84" s="2693"/>
      <c r="N84" s="2643"/>
      <c r="O84" s="2693"/>
      <c r="P84" s="263"/>
      <c r="Q84" s="263"/>
      <c r="R84" s="263"/>
      <c r="S84" s="263"/>
      <c r="U84" s="2706"/>
      <c r="V84" s="2706"/>
    </row>
    <row r="85" spans="1:22" s="88" customFormat="1">
      <c r="A85" s="2623"/>
      <c r="B85" s="2710"/>
      <c r="C85" s="2710"/>
      <c r="D85" s="2710"/>
      <c r="E85" s="213" t="str">
        <f>'職員点検資料１ (記入例)'!E85</f>
        <v>（　　　　　　）</v>
      </c>
      <c r="F85" s="214" t="str">
        <f>IF('職員点検資料１ (記入例)'!F85="","",'職員点検資料１ (記入例)'!F85)</f>
        <v/>
      </c>
      <c r="G85" s="2713"/>
      <c r="H85" s="2644"/>
      <c r="I85" s="2694"/>
      <c r="J85" s="2644"/>
      <c r="K85" s="2694"/>
      <c r="L85" s="2644"/>
      <c r="M85" s="2694"/>
      <c r="N85" s="2644"/>
      <c r="O85" s="2694"/>
      <c r="P85" s="263"/>
      <c r="Q85" s="263"/>
      <c r="R85" s="263"/>
      <c r="S85" s="263"/>
      <c r="U85" s="2707"/>
      <c r="V85" s="2707"/>
    </row>
    <row r="86" spans="1:22" s="88" customFormat="1" ht="12" customHeight="1">
      <c r="A86" s="2621">
        <v>28</v>
      </c>
      <c r="B86" s="2708" t="str">
        <f>IF('職員点検資料１ (記入例)'!B86="","",'職員点検資料１ (記入例)'!B86)</f>
        <v/>
      </c>
      <c r="C86" s="2708" t="str">
        <f>IF('職員点検資料１ (記入例)'!C86="","",'職員点検資料１ (記入例)'!C86)</f>
        <v/>
      </c>
      <c r="D86" s="2708" t="str">
        <f>IF('職員点検資料１ (記入例)'!D86="","",'職員点検資料１ (記入例)'!D86)</f>
        <v/>
      </c>
      <c r="E86" s="210" t="str">
        <f>'職員点検資料１ (記入例)'!E86</f>
        <v>保育士</v>
      </c>
      <c r="F86" s="368" t="str">
        <f>IF('職員点検資料１ (記入例)'!F86="","",'職員点検資料１ (記入例)'!F86)</f>
        <v/>
      </c>
      <c r="G86" s="2711" t="str">
        <f>IF('職員点検資料１ (記入例)'!G86="","",'職員点検資料１ (記入例)'!G86)</f>
        <v/>
      </c>
      <c r="H86" s="2642"/>
      <c r="I86" s="2692" t="s">
        <v>315</v>
      </c>
      <c r="J86" s="2642"/>
      <c r="K86" s="2692" t="s">
        <v>342</v>
      </c>
      <c r="L86" s="2642"/>
      <c r="M86" s="2692" t="s">
        <v>315</v>
      </c>
      <c r="N86" s="2642"/>
      <c r="O86" s="2692" t="s">
        <v>342</v>
      </c>
      <c r="P86" s="263"/>
      <c r="Q86" s="263"/>
      <c r="R86" s="263"/>
      <c r="S86" s="263"/>
      <c r="U86" s="2705" t="str">
        <f>'職員点検資料１ (記入例)'!AC86:AC88</f>
        <v/>
      </c>
      <c r="V86" s="2705">
        <f>L86+N86</f>
        <v>0</v>
      </c>
    </row>
    <row r="87" spans="1:22" s="88" customFormat="1">
      <c r="A87" s="2622"/>
      <c r="B87" s="2709"/>
      <c r="C87" s="2709"/>
      <c r="D87" s="2709"/>
      <c r="E87" s="211" t="str">
        <f>'職員点検資料１ (記入例)'!E87</f>
        <v>幼稚園教諭</v>
      </c>
      <c r="F87" s="212" t="str">
        <f>IF('職員点検資料１ (記入例)'!F87="","",'職員点検資料１ (記入例)'!F87)</f>
        <v/>
      </c>
      <c r="G87" s="2712"/>
      <c r="H87" s="2643"/>
      <c r="I87" s="2693"/>
      <c r="J87" s="2643"/>
      <c r="K87" s="2693"/>
      <c r="L87" s="2643"/>
      <c r="M87" s="2693"/>
      <c r="N87" s="2643"/>
      <c r="O87" s="2693"/>
      <c r="P87" s="263"/>
      <c r="Q87" s="263"/>
      <c r="R87" s="263"/>
      <c r="S87" s="263"/>
      <c r="U87" s="2706"/>
      <c r="V87" s="2706"/>
    </row>
    <row r="88" spans="1:22" s="88" customFormat="1">
      <c r="A88" s="2623"/>
      <c r="B88" s="2710"/>
      <c r="C88" s="2710"/>
      <c r="D88" s="2710"/>
      <c r="E88" s="213" t="str">
        <f>'職員点検資料１ (記入例)'!E88</f>
        <v>（　　　　　　）</v>
      </c>
      <c r="F88" s="214" t="str">
        <f>IF('職員点検資料１ (記入例)'!F88="","",'職員点検資料１ (記入例)'!F88)</f>
        <v/>
      </c>
      <c r="G88" s="2713"/>
      <c r="H88" s="2644"/>
      <c r="I88" s="2694"/>
      <c r="J88" s="2644"/>
      <c r="K88" s="2694"/>
      <c r="L88" s="2644"/>
      <c r="M88" s="2694"/>
      <c r="N88" s="2644"/>
      <c r="O88" s="2694"/>
      <c r="P88" s="263"/>
      <c r="Q88" s="263"/>
      <c r="R88" s="263"/>
      <c r="S88" s="263"/>
      <c r="U88" s="2707"/>
      <c r="V88" s="2707"/>
    </row>
    <row r="89" spans="1:22" s="88" customFormat="1" ht="12" customHeight="1">
      <c r="A89" s="2621">
        <v>29</v>
      </c>
      <c r="B89" s="2708" t="str">
        <f>IF('職員点検資料１ (記入例)'!B89="","",'職員点検資料１ (記入例)'!B89)</f>
        <v/>
      </c>
      <c r="C89" s="2708" t="str">
        <f>IF('職員点検資料１ (記入例)'!C89="","",'職員点検資料１ (記入例)'!C89)</f>
        <v/>
      </c>
      <c r="D89" s="2708" t="str">
        <f>IF('職員点検資料１ (記入例)'!D89="","",'職員点検資料１ (記入例)'!D89)</f>
        <v/>
      </c>
      <c r="E89" s="210" t="str">
        <f>'職員点検資料１ (記入例)'!E89</f>
        <v>保育士</v>
      </c>
      <c r="F89" s="368" t="str">
        <f>IF('職員点検資料１ (記入例)'!F89="","",'職員点検資料１ (記入例)'!F89)</f>
        <v/>
      </c>
      <c r="G89" s="2711" t="str">
        <f>IF('職員点検資料１ (記入例)'!G89="","",'職員点検資料１ (記入例)'!G89)</f>
        <v/>
      </c>
      <c r="H89" s="2642"/>
      <c r="I89" s="2692" t="s">
        <v>315</v>
      </c>
      <c r="J89" s="2642"/>
      <c r="K89" s="2692" t="s">
        <v>342</v>
      </c>
      <c r="L89" s="2642"/>
      <c r="M89" s="2692" t="s">
        <v>315</v>
      </c>
      <c r="N89" s="2642"/>
      <c r="O89" s="2692" t="s">
        <v>342</v>
      </c>
      <c r="P89" s="263"/>
      <c r="Q89" s="263"/>
      <c r="R89" s="263"/>
      <c r="S89" s="263"/>
      <c r="U89" s="2705" t="str">
        <f>'職員点検資料１ (記入例)'!AC89:AC91</f>
        <v/>
      </c>
      <c r="V89" s="2705">
        <f>L89+N89</f>
        <v>0</v>
      </c>
    </row>
    <row r="90" spans="1:22" s="88" customFormat="1">
      <c r="A90" s="2622"/>
      <c r="B90" s="2709"/>
      <c r="C90" s="2709"/>
      <c r="D90" s="2709"/>
      <c r="E90" s="211" t="str">
        <f>'職員点検資料１ (記入例)'!E90</f>
        <v>幼稚園教諭</v>
      </c>
      <c r="F90" s="212" t="str">
        <f>IF('職員点検資料１ (記入例)'!F90="","",'職員点検資料１ (記入例)'!F90)</f>
        <v/>
      </c>
      <c r="G90" s="2712"/>
      <c r="H90" s="2643"/>
      <c r="I90" s="2693"/>
      <c r="J90" s="2643"/>
      <c r="K90" s="2693"/>
      <c r="L90" s="2643"/>
      <c r="M90" s="2693"/>
      <c r="N90" s="2643"/>
      <c r="O90" s="2693"/>
      <c r="P90" s="263"/>
      <c r="Q90" s="263"/>
      <c r="R90" s="263"/>
      <c r="S90" s="263"/>
      <c r="U90" s="2706"/>
      <c r="V90" s="2706"/>
    </row>
    <row r="91" spans="1:22" s="88" customFormat="1">
      <c r="A91" s="2623"/>
      <c r="B91" s="2710"/>
      <c r="C91" s="2710"/>
      <c r="D91" s="2710"/>
      <c r="E91" s="213" t="str">
        <f>'職員点検資料１ (記入例)'!E91</f>
        <v>（　　　　　　）</v>
      </c>
      <c r="F91" s="214" t="str">
        <f>IF('職員点検資料１ (記入例)'!F91="","",'職員点検資料１ (記入例)'!F91)</f>
        <v/>
      </c>
      <c r="G91" s="2713"/>
      <c r="H91" s="2644"/>
      <c r="I91" s="2694"/>
      <c r="J91" s="2644"/>
      <c r="K91" s="2694"/>
      <c r="L91" s="2644"/>
      <c r="M91" s="2694"/>
      <c r="N91" s="2644"/>
      <c r="O91" s="2694"/>
      <c r="P91" s="263"/>
      <c r="Q91" s="263"/>
      <c r="R91" s="263"/>
      <c r="S91" s="263"/>
      <c r="U91" s="2707"/>
      <c r="V91" s="2707"/>
    </row>
    <row r="92" spans="1:22" s="88" customFormat="1" ht="12" customHeight="1">
      <c r="A92" s="2621">
        <v>30</v>
      </c>
      <c r="B92" s="2708" t="str">
        <f>IF('職員点検資料１ (記入例)'!B92="","",'職員点検資料１ (記入例)'!B92)</f>
        <v/>
      </c>
      <c r="C92" s="2708" t="str">
        <f>IF('職員点検資料１ (記入例)'!C92="","",'職員点検資料１ (記入例)'!C92)</f>
        <v/>
      </c>
      <c r="D92" s="2708" t="str">
        <f>IF('職員点検資料１ (記入例)'!D92="","",'職員点検資料１ (記入例)'!D92)</f>
        <v/>
      </c>
      <c r="E92" s="210" t="str">
        <f>'職員点検資料１ (記入例)'!E92</f>
        <v>保育士</v>
      </c>
      <c r="F92" s="368" t="str">
        <f>IF('職員点検資料１ (記入例)'!F92="","",'職員点検資料１ (記入例)'!F92)</f>
        <v/>
      </c>
      <c r="G92" s="2711" t="str">
        <f>IF('職員点検資料１ (記入例)'!G92="","",'職員点検資料１ (記入例)'!G92)</f>
        <v/>
      </c>
      <c r="H92" s="2642"/>
      <c r="I92" s="2692" t="s">
        <v>315</v>
      </c>
      <c r="J92" s="2642"/>
      <c r="K92" s="2692" t="s">
        <v>342</v>
      </c>
      <c r="L92" s="2642"/>
      <c r="M92" s="2692" t="s">
        <v>315</v>
      </c>
      <c r="N92" s="2642"/>
      <c r="O92" s="2692" t="s">
        <v>342</v>
      </c>
      <c r="P92" s="263"/>
      <c r="Q92" s="263"/>
      <c r="R92" s="263"/>
      <c r="S92" s="263"/>
      <c r="U92" s="2705" t="str">
        <f>'職員点検資料１ (記入例)'!AC92:AC94</f>
        <v/>
      </c>
      <c r="V92" s="2705">
        <f>L92+N92</f>
        <v>0</v>
      </c>
    </row>
    <row r="93" spans="1:22" s="88" customFormat="1">
      <c r="A93" s="2622"/>
      <c r="B93" s="2709"/>
      <c r="C93" s="2709"/>
      <c r="D93" s="2709"/>
      <c r="E93" s="211" t="str">
        <f>'職員点検資料１ (記入例)'!E93</f>
        <v>幼稚園教諭</v>
      </c>
      <c r="F93" s="212" t="str">
        <f>IF('職員点検資料１ (記入例)'!F93="","",'職員点検資料１ (記入例)'!F93)</f>
        <v/>
      </c>
      <c r="G93" s="2712"/>
      <c r="H93" s="2643"/>
      <c r="I93" s="2693"/>
      <c r="J93" s="2643"/>
      <c r="K93" s="2693"/>
      <c r="L93" s="2643"/>
      <c r="M93" s="2693"/>
      <c r="N93" s="2643"/>
      <c r="O93" s="2693"/>
      <c r="P93" s="263"/>
      <c r="Q93" s="263"/>
      <c r="R93" s="263"/>
      <c r="S93" s="263"/>
      <c r="U93" s="2706"/>
      <c r="V93" s="2706"/>
    </row>
    <row r="94" spans="1:22" s="88" customFormat="1">
      <c r="A94" s="2623"/>
      <c r="B94" s="2710"/>
      <c r="C94" s="2710"/>
      <c r="D94" s="2710"/>
      <c r="E94" s="213" t="str">
        <f>'職員点検資料１ (記入例)'!E94</f>
        <v>（　　　　　　）</v>
      </c>
      <c r="F94" s="214" t="str">
        <f>IF('職員点検資料１ (記入例)'!F94="","",'職員点検資料１ (記入例)'!F94)</f>
        <v/>
      </c>
      <c r="G94" s="2713"/>
      <c r="H94" s="2644"/>
      <c r="I94" s="2694"/>
      <c r="J94" s="2644"/>
      <c r="K94" s="2694"/>
      <c r="L94" s="2644"/>
      <c r="M94" s="2694"/>
      <c r="N94" s="2644"/>
      <c r="O94" s="2694"/>
      <c r="P94" s="263"/>
      <c r="Q94" s="263"/>
      <c r="R94" s="263"/>
      <c r="S94" s="263"/>
      <c r="U94" s="2707"/>
      <c r="V94" s="2707"/>
    </row>
    <row r="95" spans="1:22" s="88" customFormat="1" ht="12" customHeight="1">
      <c r="A95" s="2621">
        <v>31</v>
      </c>
      <c r="B95" s="2708" t="str">
        <f>IF('職員点検資料１ (記入例)'!B95="","",'職員点検資料１ (記入例)'!B95)</f>
        <v/>
      </c>
      <c r="C95" s="2708" t="str">
        <f>IF('職員点検資料１ (記入例)'!C95="","",'職員点検資料１ (記入例)'!C95)</f>
        <v/>
      </c>
      <c r="D95" s="2708" t="str">
        <f>IF('職員点検資料１ (記入例)'!D95="","",'職員点検資料１ (記入例)'!D95)</f>
        <v/>
      </c>
      <c r="E95" s="210" t="str">
        <f>'職員点検資料１ (記入例)'!E95</f>
        <v>保育士</v>
      </c>
      <c r="F95" s="368" t="str">
        <f>IF('職員点検資料１ (記入例)'!F95="","",'職員点検資料１ (記入例)'!F95)</f>
        <v/>
      </c>
      <c r="G95" s="2711" t="str">
        <f>IF('職員点検資料１ (記入例)'!G95="","",'職員点検資料１ (記入例)'!G95)</f>
        <v/>
      </c>
      <c r="H95" s="2642"/>
      <c r="I95" s="2692" t="s">
        <v>315</v>
      </c>
      <c r="J95" s="2642"/>
      <c r="K95" s="2692" t="s">
        <v>342</v>
      </c>
      <c r="L95" s="2642"/>
      <c r="M95" s="2692" t="s">
        <v>315</v>
      </c>
      <c r="N95" s="2642"/>
      <c r="O95" s="2692" t="s">
        <v>342</v>
      </c>
      <c r="P95" s="263"/>
      <c r="Q95" s="263"/>
      <c r="R95" s="263"/>
      <c r="S95" s="263"/>
      <c r="U95" s="2705" t="str">
        <f>'職員点検資料１ (記入例)'!AC95:AC97</f>
        <v/>
      </c>
      <c r="V95" s="2705">
        <f>L95+N95</f>
        <v>0</v>
      </c>
    </row>
    <row r="96" spans="1:22" s="88" customFormat="1">
      <c r="A96" s="2622"/>
      <c r="B96" s="2709"/>
      <c r="C96" s="2709"/>
      <c r="D96" s="2709"/>
      <c r="E96" s="211" t="str">
        <f>'職員点検資料１ (記入例)'!E96</f>
        <v>幼稚園教諭</v>
      </c>
      <c r="F96" s="212" t="str">
        <f>IF('職員点検資料１ (記入例)'!F96="","",'職員点検資料１ (記入例)'!F96)</f>
        <v/>
      </c>
      <c r="G96" s="2712"/>
      <c r="H96" s="2643"/>
      <c r="I96" s="2693"/>
      <c r="J96" s="2643"/>
      <c r="K96" s="2693"/>
      <c r="L96" s="2643"/>
      <c r="M96" s="2693"/>
      <c r="N96" s="2643"/>
      <c r="O96" s="2693"/>
      <c r="P96" s="263"/>
      <c r="Q96" s="263"/>
      <c r="R96" s="263"/>
      <c r="S96" s="263"/>
      <c r="U96" s="2706"/>
      <c r="V96" s="2706"/>
    </row>
    <row r="97" spans="1:22" s="88" customFormat="1">
      <c r="A97" s="2623"/>
      <c r="B97" s="2710"/>
      <c r="C97" s="2710"/>
      <c r="D97" s="2710"/>
      <c r="E97" s="213" t="str">
        <f>'職員点検資料１ (記入例)'!E97</f>
        <v>（　　　　　　）</v>
      </c>
      <c r="F97" s="214" t="str">
        <f>IF('職員点検資料１ (記入例)'!F97="","",'職員点検資料１ (記入例)'!F97)</f>
        <v/>
      </c>
      <c r="G97" s="2713"/>
      <c r="H97" s="2644"/>
      <c r="I97" s="2694"/>
      <c r="J97" s="2644"/>
      <c r="K97" s="2694"/>
      <c r="L97" s="2644"/>
      <c r="M97" s="2694"/>
      <c r="N97" s="2644"/>
      <c r="O97" s="2694"/>
      <c r="P97" s="263"/>
      <c r="Q97" s="263"/>
      <c r="R97" s="263"/>
      <c r="S97" s="263"/>
      <c r="U97" s="2707"/>
      <c r="V97" s="2707"/>
    </row>
    <row r="98" spans="1:22" s="88" customFormat="1" ht="12" customHeight="1">
      <c r="A98" s="2621">
        <v>32</v>
      </c>
      <c r="B98" s="2708" t="str">
        <f>IF('職員点検資料１ (記入例)'!B98="","",'職員点検資料１ (記入例)'!B98)</f>
        <v/>
      </c>
      <c r="C98" s="2708" t="str">
        <f>IF('職員点検資料１ (記入例)'!C98="","",'職員点検資料１ (記入例)'!C98)</f>
        <v/>
      </c>
      <c r="D98" s="2708" t="str">
        <f>IF('職員点検資料１ (記入例)'!D98="","",'職員点検資料１ (記入例)'!D98)</f>
        <v/>
      </c>
      <c r="E98" s="210" t="str">
        <f>'職員点検資料１ (記入例)'!E98</f>
        <v>保育士</v>
      </c>
      <c r="F98" s="368" t="str">
        <f>IF('職員点検資料１ (記入例)'!F98="","",'職員点検資料１ (記入例)'!F98)</f>
        <v/>
      </c>
      <c r="G98" s="2711" t="str">
        <f>IF('職員点検資料１ (記入例)'!G98="","",'職員点検資料１ (記入例)'!G98)</f>
        <v/>
      </c>
      <c r="H98" s="2642"/>
      <c r="I98" s="2692" t="s">
        <v>315</v>
      </c>
      <c r="J98" s="2642"/>
      <c r="K98" s="2692" t="s">
        <v>342</v>
      </c>
      <c r="L98" s="2642"/>
      <c r="M98" s="2692" t="s">
        <v>315</v>
      </c>
      <c r="N98" s="2642"/>
      <c r="O98" s="2692" t="s">
        <v>342</v>
      </c>
      <c r="P98" s="263"/>
      <c r="Q98" s="263"/>
      <c r="R98" s="263"/>
      <c r="S98" s="263"/>
      <c r="U98" s="2705" t="str">
        <f>'職員点検資料１ (記入例)'!AC98:AC100</f>
        <v/>
      </c>
      <c r="V98" s="2705">
        <f>L98+N98</f>
        <v>0</v>
      </c>
    </row>
    <row r="99" spans="1:22" s="88" customFormat="1">
      <c r="A99" s="2622"/>
      <c r="B99" s="2709"/>
      <c r="C99" s="2709"/>
      <c r="D99" s="2709"/>
      <c r="E99" s="211" t="str">
        <f>'職員点検資料１ (記入例)'!E99</f>
        <v>幼稚園教諭</v>
      </c>
      <c r="F99" s="212" t="str">
        <f>IF('職員点検資料１ (記入例)'!F99="","",'職員点検資料１ (記入例)'!F99)</f>
        <v/>
      </c>
      <c r="G99" s="2712"/>
      <c r="H99" s="2643"/>
      <c r="I99" s="2693"/>
      <c r="J99" s="2643"/>
      <c r="K99" s="2693"/>
      <c r="L99" s="2643"/>
      <c r="M99" s="2693"/>
      <c r="N99" s="2643"/>
      <c r="O99" s="2693"/>
      <c r="P99" s="263"/>
      <c r="Q99" s="263"/>
      <c r="R99" s="263"/>
      <c r="S99" s="263"/>
      <c r="U99" s="2706"/>
      <c r="V99" s="2706"/>
    </row>
    <row r="100" spans="1:22" s="88" customFormat="1">
      <c r="A100" s="2623"/>
      <c r="B100" s="2710"/>
      <c r="C100" s="2710"/>
      <c r="D100" s="2710"/>
      <c r="E100" s="213" t="str">
        <f>'職員点検資料１ (記入例)'!E100</f>
        <v>（　　　　　　）</v>
      </c>
      <c r="F100" s="214" t="str">
        <f>IF('職員点検資料１ (記入例)'!F100="","",'職員点検資料１ (記入例)'!F100)</f>
        <v/>
      </c>
      <c r="G100" s="2713"/>
      <c r="H100" s="2644"/>
      <c r="I100" s="2694"/>
      <c r="J100" s="2644"/>
      <c r="K100" s="2694"/>
      <c r="L100" s="2644"/>
      <c r="M100" s="2694"/>
      <c r="N100" s="2644"/>
      <c r="O100" s="2694"/>
      <c r="P100" s="263"/>
      <c r="Q100" s="263"/>
      <c r="R100" s="263"/>
      <c r="S100" s="263"/>
      <c r="U100" s="2707"/>
      <c r="V100" s="2707"/>
    </row>
    <row r="101" spans="1:22" s="88" customFormat="1" ht="12" customHeight="1">
      <c r="A101" s="2621">
        <v>33</v>
      </c>
      <c r="B101" s="2708" t="str">
        <f>IF('職員点検資料１ (記入例)'!B101="","",'職員点検資料１ (記入例)'!B101)</f>
        <v/>
      </c>
      <c r="C101" s="2708" t="str">
        <f>IF('職員点検資料１ (記入例)'!C101="","",'職員点検資料１ (記入例)'!C101)</f>
        <v/>
      </c>
      <c r="D101" s="2708" t="str">
        <f>IF('職員点検資料１ (記入例)'!D101="","",'職員点検資料１ (記入例)'!D101)</f>
        <v/>
      </c>
      <c r="E101" s="210" t="str">
        <f>'職員点検資料１ (記入例)'!E101</f>
        <v>保育士</v>
      </c>
      <c r="F101" s="368" t="str">
        <f>IF('職員点検資料１ (記入例)'!F101="","",'職員点検資料１ (記入例)'!F101)</f>
        <v/>
      </c>
      <c r="G101" s="2711" t="str">
        <f>IF('職員点検資料１ (記入例)'!G101="","",'職員点検資料１ (記入例)'!G101)</f>
        <v/>
      </c>
      <c r="H101" s="2642"/>
      <c r="I101" s="2692" t="s">
        <v>315</v>
      </c>
      <c r="J101" s="2642"/>
      <c r="K101" s="2692" t="s">
        <v>342</v>
      </c>
      <c r="L101" s="2642"/>
      <c r="M101" s="2692" t="s">
        <v>315</v>
      </c>
      <c r="N101" s="2642"/>
      <c r="O101" s="2692" t="s">
        <v>342</v>
      </c>
      <c r="P101" s="263"/>
      <c r="Q101" s="263"/>
      <c r="R101" s="263"/>
      <c r="S101" s="263"/>
      <c r="U101" s="2705" t="str">
        <f>'職員点検資料１ (記入例)'!AC101:AC103</f>
        <v/>
      </c>
      <c r="V101" s="2705">
        <f>L101+N101</f>
        <v>0</v>
      </c>
    </row>
    <row r="102" spans="1:22" s="88" customFormat="1">
      <c r="A102" s="2622"/>
      <c r="B102" s="2709"/>
      <c r="C102" s="2709"/>
      <c r="D102" s="2709"/>
      <c r="E102" s="211" t="str">
        <f>'職員点検資料１ (記入例)'!E102</f>
        <v>幼稚園教諭</v>
      </c>
      <c r="F102" s="212" t="str">
        <f>IF('職員点検資料１ (記入例)'!F102="","",'職員点検資料１ (記入例)'!F102)</f>
        <v/>
      </c>
      <c r="G102" s="2712"/>
      <c r="H102" s="2643"/>
      <c r="I102" s="2693"/>
      <c r="J102" s="2643"/>
      <c r="K102" s="2693"/>
      <c r="L102" s="2643"/>
      <c r="M102" s="2693"/>
      <c r="N102" s="2643"/>
      <c r="O102" s="2693"/>
      <c r="P102" s="263"/>
      <c r="Q102" s="263"/>
      <c r="R102" s="263"/>
      <c r="S102" s="263"/>
      <c r="U102" s="2706"/>
      <c r="V102" s="2706"/>
    </row>
    <row r="103" spans="1:22" s="88" customFormat="1">
      <c r="A103" s="2623"/>
      <c r="B103" s="2710"/>
      <c r="C103" s="2710"/>
      <c r="D103" s="2710"/>
      <c r="E103" s="213" t="str">
        <f>'職員点検資料１ (記入例)'!E103</f>
        <v>（　　　　　　）</v>
      </c>
      <c r="F103" s="214" t="str">
        <f>IF('職員点検資料１ (記入例)'!F103="","",'職員点検資料１ (記入例)'!F103)</f>
        <v/>
      </c>
      <c r="G103" s="2713"/>
      <c r="H103" s="2644"/>
      <c r="I103" s="2694"/>
      <c r="J103" s="2644"/>
      <c r="K103" s="2694"/>
      <c r="L103" s="2644"/>
      <c r="M103" s="2694"/>
      <c r="N103" s="2644"/>
      <c r="O103" s="2694"/>
      <c r="P103" s="263"/>
      <c r="Q103" s="263"/>
      <c r="R103" s="263"/>
      <c r="S103" s="263"/>
      <c r="U103" s="2707"/>
      <c r="V103" s="2707"/>
    </row>
    <row r="104" spans="1:22" s="88" customFormat="1" ht="12" customHeight="1">
      <c r="A104" s="2621">
        <v>34</v>
      </c>
      <c r="B104" s="2708" t="str">
        <f>IF('職員点検資料１ (記入例)'!B104="","",'職員点検資料１ (記入例)'!B104)</f>
        <v/>
      </c>
      <c r="C104" s="2708" t="str">
        <f>IF('職員点検資料１ (記入例)'!C104="","",'職員点検資料１ (記入例)'!C104)</f>
        <v/>
      </c>
      <c r="D104" s="2708" t="str">
        <f>IF('職員点検資料１ (記入例)'!D104="","",'職員点検資料１ (記入例)'!D104)</f>
        <v/>
      </c>
      <c r="E104" s="210" t="str">
        <f>'職員点検資料１ (記入例)'!E104</f>
        <v>保育士</v>
      </c>
      <c r="F104" s="368" t="str">
        <f>IF('職員点検資料１ (記入例)'!F104="","",'職員点検資料１ (記入例)'!F104)</f>
        <v/>
      </c>
      <c r="G104" s="2711" t="str">
        <f>IF('職員点検資料１ (記入例)'!G104="","",'職員点検資料１ (記入例)'!G104)</f>
        <v/>
      </c>
      <c r="H104" s="2642"/>
      <c r="I104" s="2692" t="s">
        <v>315</v>
      </c>
      <c r="J104" s="2642"/>
      <c r="K104" s="2692" t="s">
        <v>342</v>
      </c>
      <c r="L104" s="2642"/>
      <c r="M104" s="2692" t="s">
        <v>315</v>
      </c>
      <c r="N104" s="2642"/>
      <c r="O104" s="2692" t="s">
        <v>342</v>
      </c>
      <c r="P104" s="263"/>
      <c r="Q104" s="263"/>
      <c r="R104" s="263"/>
      <c r="S104" s="263"/>
      <c r="U104" s="2705" t="str">
        <f>'職員点検資料１ (記入例)'!AC104:AC106</f>
        <v/>
      </c>
      <c r="V104" s="2705">
        <f>L104+N104</f>
        <v>0</v>
      </c>
    </row>
    <row r="105" spans="1:22" s="88" customFormat="1">
      <c r="A105" s="2622"/>
      <c r="B105" s="2709"/>
      <c r="C105" s="2709"/>
      <c r="D105" s="2709"/>
      <c r="E105" s="211" t="str">
        <f>'職員点検資料１ (記入例)'!E105</f>
        <v>幼稚園教諭</v>
      </c>
      <c r="F105" s="212" t="str">
        <f>IF('職員点検資料１ (記入例)'!F105="","",'職員点検資料１ (記入例)'!F105)</f>
        <v/>
      </c>
      <c r="G105" s="2712"/>
      <c r="H105" s="2643"/>
      <c r="I105" s="2693"/>
      <c r="J105" s="2643"/>
      <c r="K105" s="2693"/>
      <c r="L105" s="2643"/>
      <c r="M105" s="2693"/>
      <c r="N105" s="2643"/>
      <c r="O105" s="2693"/>
      <c r="P105" s="263"/>
      <c r="Q105" s="263"/>
      <c r="R105" s="263"/>
      <c r="S105" s="263"/>
      <c r="U105" s="2706"/>
      <c r="V105" s="2706"/>
    </row>
    <row r="106" spans="1:22" s="88" customFormat="1">
      <c r="A106" s="2623"/>
      <c r="B106" s="2710"/>
      <c r="C106" s="2710"/>
      <c r="D106" s="2710"/>
      <c r="E106" s="213" t="str">
        <f>'職員点検資料１ (記入例)'!E106</f>
        <v>（　　　　　　）</v>
      </c>
      <c r="F106" s="214" t="str">
        <f>IF('職員点検資料１ (記入例)'!F106="","",'職員点検資料１ (記入例)'!F106)</f>
        <v/>
      </c>
      <c r="G106" s="2713"/>
      <c r="H106" s="2644"/>
      <c r="I106" s="2694"/>
      <c r="J106" s="2644"/>
      <c r="K106" s="2694"/>
      <c r="L106" s="2644"/>
      <c r="M106" s="2694"/>
      <c r="N106" s="2644"/>
      <c r="O106" s="2694"/>
      <c r="P106" s="263"/>
      <c r="Q106" s="263"/>
      <c r="R106" s="263"/>
      <c r="S106" s="263"/>
      <c r="U106" s="2707"/>
      <c r="V106" s="2707"/>
    </row>
    <row r="107" spans="1:22" s="88" customFormat="1" ht="12" customHeight="1">
      <c r="A107" s="2621">
        <v>35</v>
      </c>
      <c r="B107" s="2708" t="str">
        <f>IF('職員点検資料１ (記入例)'!B107="","",'職員点検資料１ (記入例)'!B107)</f>
        <v/>
      </c>
      <c r="C107" s="2708" t="str">
        <f>IF('職員点検資料１ (記入例)'!C107="","",'職員点検資料１ (記入例)'!C107)</f>
        <v/>
      </c>
      <c r="D107" s="2708" t="str">
        <f>IF('職員点検資料１ (記入例)'!D107="","",'職員点検資料１ (記入例)'!D107)</f>
        <v/>
      </c>
      <c r="E107" s="210" t="str">
        <f>'職員点検資料１ (記入例)'!E107</f>
        <v>保育士</v>
      </c>
      <c r="F107" s="368" t="str">
        <f>IF('職員点検資料１ (記入例)'!F107="","",'職員点検資料１ (記入例)'!F107)</f>
        <v/>
      </c>
      <c r="G107" s="2711" t="str">
        <f>IF('職員点検資料１ (記入例)'!G107="","",'職員点検資料１ (記入例)'!G107)</f>
        <v/>
      </c>
      <c r="H107" s="2642"/>
      <c r="I107" s="2692" t="s">
        <v>315</v>
      </c>
      <c r="J107" s="2642"/>
      <c r="K107" s="2692" t="s">
        <v>342</v>
      </c>
      <c r="L107" s="2642"/>
      <c r="M107" s="2692" t="s">
        <v>315</v>
      </c>
      <c r="N107" s="2642"/>
      <c r="O107" s="2692" t="s">
        <v>342</v>
      </c>
      <c r="P107" s="263"/>
      <c r="Q107" s="263"/>
      <c r="R107" s="263"/>
      <c r="S107" s="263"/>
      <c r="U107" s="2705" t="str">
        <f>'職員点検資料１ (記入例)'!AC107:AC109</f>
        <v/>
      </c>
      <c r="V107" s="2705">
        <f>L107+N107</f>
        <v>0</v>
      </c>
    </row>
    <row r="108" spans="1:22" s="88" customFormat="1">
      <c r="A108" s="2622"/>
      <c r="B108" s="2709"/>
      <c r="C108" s="2709"/>
      <c r="D108" s="2709"/>
      <c r="E108" s="211" t="str">
        <f>'職員点検資料１ (記入例)'!E108</f>
        <v>幼稚園教諭</v>
      </c>
      <c r="F108" s="212" t="str">
        <f>IF('職員点検資料１ (記入例)'!F108="","",'職員点検資料１ (記入例)'!F108)</f>
        <v/>
      </c>
      <c r="G108" s="2712"/>
      <c r="H108" s="2643"/>
      <c r="I108" s="2693"/>
      <c r="J108" s="2643"/>
      <c r="K108" s="2693"/>
      <c r="L108" s="2643"/>
      <c r="M108" s="2693"/>
      <c r="N108" s="2643"/>
      <c r="O108" s="2693"/>
      <c r="P108" s="263"/>
      <c r="Q108" s="263"/>
      <c r="R108" s="263"/>
      <c r="S108" s="263"/>
      <c r="U108" s="2706"/>
      <c r="V108" s="2706"/>
    </row>
    <row r="109" spans="1:22" s="88" customFormat="1">
      <c r="A109" s="2623"/>
      <c r="B109" s="2710"/>
      <c r="C109" s="2710"/>
      <c r="D109" s="2710"/>
      <c r="E109" s="213" t="str">
        <f>'職員点検資料１ (記入例)'!E109</f>
        <v>（　　　　　　）</v>
      </c>
      <c r="F109" s="214" t="str">
        <f>IF('職員点検資料１ (記入例)'!F109="","",'職員点検資料１ (記入例)'!F109)</f>
        <v/>
      </c>
      <c r="G109" s="2713"/>
      <c r="H109" s="2644"/>
      <c r="I109" s="2694"/>
      <c r="J109" s="2644"/>
      <c r="K109" s="2694"/>
      <c r="L109" s="2644"/>
      <c r="M109" s="2694"/>
      <c r="N109" s="2644"/>
      <c r="O109" s="2694"/>
      <c r="P109" s="263"/>
      <c r="Q109" s="263"/>
      <c r="R109" s="263"/>
      <c r="S109" s="263"/>
      <c r="U109" s="2707"/>
      <c r="V109" s="2707"/>
    </row>
    <row r="110" spans="1:22" s="88" customFormat="1" ht="12" customHeight="1">
      <c r="A110" s="2621">
        <v>36</v>
      </c>
      <c r="B110" s="2708" t="str">
        <f>IF('職員点検資料１ (記入例)'!B110="","",'職員点検資料１ (記入例)'!B110)</f>
        <v/>
      </c>
      <c r="C110" s="2708" t="str">
        <f>IF('職員点検資料１ (記入例)'!C110="","",'職員点検資料１ (記入例)'!C110)</f>
        <v/>
      </c>
      <c r="D110" s="2708" t="str">
        <f>IF('職員点検資料１ (記入例)'!D110="","",'職員点検資料１ (記入例)'!D110)</f>
        <v/>
      </c>
      <c r="E110" s="210" t="str">
        <f>'職員点検資料１ (記入例)'!E110</f>
        <v>保育士</v>
      </c>
      <c r="F110" s="368" t="str">
        <f>IF('職員点検資料１ (記入例)'!F110="","",'職員点検資料１ (記入例)'!F110)</f>
        <v/>
      </c>
      <c r="G110" s="2711" t="str">
        <f>IF('職員点検資料１ (記入例)'!G110="","",'職員点検資料１ (記入例)'!G110)</f>
        <v/>
      </c>
      <c r="H110" s="2642"/>
      <c r="I110" s="2692" t="s">
        <v>315</v>
      </c>
      <c r="J110" s="2642"/>
      <c r="K110" s="2692" t="s">
        <v>342</v>
      </c>
      <c r="L110" s="2642"/>
      <c r="M110" s="2692" t="s">
        <v>315</v>
      </c>
      <c r="N110" s="2642"/>
      <c r="O110" s="2692" t="s">
        <v>342</v>
      </c>
      <c r="P110" s="263"/>
      <c r="Q110" s="263"/>
      <c r="R110" s="263"/>
      <c r="S110" s="263"/>
      <c r="U110" s="2705" t="str">
        <f>'職員点検資料１ (記入例)'!AC110:AC112</f>
        <v/>
      </c>
      <c r="V110" s="2705">
        <f>L110+N110</f>
        <v>0</v>
      </c>
    </row>
    <row r="111" spans="1:22" s="88" customFormat="1">
      <c r="A111" s="2622"/>
      <c r="B111" s="2709"/>
      <c r="C111" s="2709"/>
      <c r="D111" s="2709"/>
      <c r="E111" s="211" t="str">
        <f>'職員点検資料１ (記入例)'!E111</f>
        <v>幼稚園教諭</v>
      </c>
      <c r="F111" s="212" t="str">
        <f>IF('職員点検資料１ (記入例)'!F111="","",'職員点検資料１ (記入例)'!F111)</f>
        <v/>
      </c>
      <c r="G111" s="2712"/>
      <c r="H111" s="2643"/>
      <c r="I111" s="2693"/>
      <c r="J111" s="2643"/>
      <c r="K111" s="2693"/>
      <c r="L111" s="2643"/>
      <c r="M111" s="2693"/>
      <c r="N111" s="2643"/>
      <c r="O111" s="2693"/>
      <c r="P111" s="263"/>
      <c r="Q111" s="263"/>
      <c r="R111" s="263"/>
      <c r="S111" s="263"/>
      <c r="U111" s="2706"/>
      <c r="V111" s="2706"/>
    </row>
    <row r="112" spans="1:22" s="88" customFormat="1">
      <c r="A112" s="2623"/>
      <c r="B112" s="2710"/>
      <c r="C112" s="2710"/>
      <c r="D112" s="2710"/>
      <c r="E112" s="213" t="str">
        <f>'職員点検資料１ (記入例)'!E112</f>
        <v>（　　　　　　）</v>
      </c>
      <c r="F112" s="214" t="str">
        <f>IF('職員点検資料１ (記入例)'!F112="","",'職員点検資料１ (記入例)'!F112)</f>
        <v/>
      </c>
      <c r="G112" s="2713"/>
      <c r="H112" s="2644"/>
      <c r="I112" s="2694"/>
      <c r="J112" s="2644"/>
      <c r="K112" s="2694"/>
      <c r="L112" s="2644"/>
      <c r="M112" s="2694"/>
      <c r="N112" s="2644"/>
      <c r="O112" s="2694"/>
      <c r="P112" s="263"/>
      <c r="Q112" s="263"/>
      <c r="R112" s="263"/>
      <c r="S112" s="263"/>
      <c r="U112" s="2707"/>
      <c r="V112" s="2707"/>
    </row>
    <row r="113" spans="1:22" s="88" customFormat="1" ht="12" customHeight="1">
      <c r="A113" s="2621">
        <v>37</v>
      </c>
      <c r="B113" s="2708" t="str">
        <f>IF('職員点検資料１ (記入例)'!B113="","",'職員点検資料１ (記入例)'!B113)</f>
        <v/>
      </c>
      <c r="C113" s="2708" t="str">
        <f>IF('職員点検資料１ (記入例)'!C113="","",'職員点検資料１ (記入例)'!C113)</f>
        <v/>
      </c>
      <c r="D113" s="2708" t="str">
        <f>IF('職員点検資料１ (記入例)'!D113="","",'職員点検資料１ (記入例)'!D113)</f>
        <v/>
      </c>
      <c r="E113" s="210" t="str">
        <f>'職員点検資料１ (記入例)'!E113</f>
        <v>保育士</v>
      </c>
      <c r="F113" s="368" t="str">
        <f>IF('職員点検資料１ (記入例)'!F113="","",'職員点検資料１ (記入例)'!F113)</f>
        <v/>
      </c>
      <c r="G113" s="2711" t="str">
        <f>IF('職員点検資料１ (記入例)'!G113="","",'職員点検資料１ (記入例)'!G113)</f>
        <v/>
      </c>
      <c r="H113" s="2642"/>
      <c r="I113" s="2692" t="s">
        <v>315</v>
      </c>
      <c r="J113" s="2642"/>
      <c r="K113" s="2692" t="s">
        <v>342</v>
      </c>
      <c r="L113" s="2642"/>
      <c r="M113" s="2692" t="s">
        <v>315</v>
      </c>
      <c r="N113" s="2642"/>
      <c r="O113" s="2692" t="s">
        <v>342</v>
      </c>
      <c r="P113" s="263"/>
      <c r="Q113" s="263"/>
      <c r="R113" s="263"/>
      <c r="S113" s="263"/>
      <c r="U113" s="2705" t="str">
        <f>'職員点検資料１ (記入例)'!AC113:AC115</f>
        <v/>
      </c>
      <c r="V113" s="2705">
        <f>L113+N113</f>
        <v>0</v>
      </c>
    </row>
    <row r="114" spans="1:22" s="88" customFormat="1">
      <c r="A114" s="2622"/>
      <c r="B114" s="2709"/>
      <c r="C114" s="2709"/>
      <c r="D114" s="2709"/>
      <c r="E114" s="211" t="str">
        <f>'職員点検資料１ (記入例)'!E114</f>
        <v>幼稚園教諭</v>
      </c>
      <c r="F114" s="212" t="str">
        <f>IF('職員点検資料１ (記入例)'!F114="","",'職員点検資料１ (記入例)'!F114)</f>
        <v/>
      </c>
      <c r="G114" s="2712"/>
      <c r="H114" s="2643"/>
      <c r="I114" s="2693"/>
      <c r="J114" s="2643"/>
      <c r="K114" s="2693"/>
      <c r="L114" s="2643"/>
      <c r="M114" s="2693"/>
      <c r="N114" s="2643"/>
      <c r="O114" s="2693"/>
      <c r="P114" s="263"/>
      <c r="Q114" s="263"/>
      <c r="R114" s="263"/>
      <c r="S114" s="263"/>
      <c r="U114" s="2706"/>
      <c r="V114" s="2706"/>
    </row>
    <row r="115" spans="1:22" s="88" customFormat="1">
      <c r="A115" s="2623"/>
      <c r="B115" s="2710"/>
      <c r="C115" s="2710"/>
      <c r="D115" s="2710"/>
      <c r="E115" s="213" t="str">
        <f>'職員点検資料１ (記入例)'!E115</f>
        <v>（　　　　　　）</v>
      </c>
      <c r="F115" s="214" t="str">
        <f>IF('職員点検資料１ (記入例)'!F115="","",'職員点検資料１ (記入例)'!F115)</f>
        <v/>
      </c>
      <c r="G115" s="2713"/>
      <c r="H115" s="2644"/>
      <c r="I115" s="2694"/>
      <c r="J115" s="2644"/>
      <c r="K115" s="2694"/>
      <c r="L115" s="2644"/>
      <c r="M115" s="2694"/>
      <c r="N115" s="2644"/>
      <c r="O115" s="2694"/>
      <c r="P115" s="263"/>
      <c r="Q115" s="263"/>
      <c r="R115" s="263"/>
      <c r="S115" s="263"/>
      <c r="U115" s="2707"/>
      <c r="V115" s="2707"/>
    </row>
    <row r="116" spans="1:22" s="88" customFormat="1" ht="12" customHeight="1">
      <c r="A116" s="2621">
        <v>38</v>
      </c>
      <c r="B116" s="2708" t="str">
        <f>IF('職員点検資料１ (記入例)'!B116="","",'職員点検資料１ (記入例)'!B116)</f>
        <v/>
      </c>
      <c r="C116" s="2708" t="str">
        <f>IF('職員点検資料１ (記入例)'!C116="","",'職員点検資料１ (記入例)'!C116)</f>
        <v/>
      </c>
      <c r="D116" s="2708" t="str">
        <f>IF('職員点検資料１ (記入例)'!D116="","",'職員点検資料１ (記入例)'!D116)</f>
        <v/>
      </c>
      <c r="E116" s="210" t="str">
        <f>'職員点検資料１ (記入例)'!E116</f>
        <v>保育士</v>
      </c>
      <c r="F116" s="368" t="str">
        <f>IF('職員点検資料１ (記入例)'!F116="","",'職員点検資料１ (記入例)'!F116)</f>
        <v/>
      </c>
      <c r="G116" s="2711" t="str">
        <f>IF('職員点検資料１ (記入例)'!G116="","",'職員点検資料１ (記入例)'!G116)</f>
        <v/>
      </c>
      <c r="H116" s="2642"/>
      <c r="I116" s="2692" t="s">
        <v>315</v>
      </c>
      <c r="J116" s="2642"/>
      <c r="K116" s="2692" t="s">
        <v>342</v>
      </c>
      <c r="L116" s="2642"/>
      <c r="M116" s="2692" t="s">
        <v>315</v>
      </c>
      <c r="N116" s="2642"/>
      <c r="O116" s="2692" t="s">
        <v>342</v>
      </c>
      <c r="P116" s="263"/>
      <c r="Q116" s="263"/>
      <c r="R116" s="263"/>
      <c r="S116" s="263"/>
      <c r="U116" s="2705" t="str">
        <f>'職員点検資料１ (記入例)'!AC116:AC118</f>
        <v/>
      </c>
      <c r="V116" s="2705">
        <f>L116+N116</f>
        <v>0</v>
      </c>
    </row>
    <row r="117" spans="1:22" s="88" customFormat="1">
      <c r="A117" s="2622"/>
      <c r="B117" s="2709"/>
      <c r="C117" s="2709"/>
      <c r="D117" s="2709"/>
      <c r="E117" s="211" t="str">
        <f>'職員点検資料１ (記入例)'!E117</f>
        <v>幼稚園教諭</v>
      </c>
      <c r="F117" s="212" t="str">
        <f>IF('職員点検資料１ (記入例)'!F117="","",'職員点検資料１ (記入例)'!F117)</f>
        <v/>
      </c>
      <c r="G117" s="2712"/>
      <c r="H117" s="2643"/>
      <c r="I117" s="2693"/>
      <c r="J117" s="2643"/>
      <c r="K117" s="2693"/>
      <c r="L117" s="2643"/>
      <c r="M117" s="2693"/>
      <c r="N117" s="2643"/>
      <c r="O117" s="2693"/>
      <c r="P117" s="263"/>
      <c r="Q117" s="263"/>
      <c r="R117" s="263"/>
      <c r="S117" s="263"/>
      <c r="U117" s="2706"/>
      <c r="V117" s="2706"/>
    </row>
    <row r="118" spans="1:22" s="88" customFormat="1">
      <c r="A118" s="2623"/>
      <c r="B118" s="2710"/>
      <c r="C118" s="2710"/>
      <c r="D118" s="2710"/>
      <c r="E118" s="213" t="str">
        <f>'職員点検資料１ (記入例)'!E118</f>
        <v>（　　　　　　）</v>
      </c>
      <c r="F118" s="214" t="str">
        <f>IF('職員点検資料１ (記入例)'!F118="","",'職員点検資料１ (記入例)'!F118)</f>
        <v/>
      </c>
      <c r="G118" s="2713"/>
      <c r="H118" s="2644"/>
      <c r="I118" s="2694"/>
      <c r="J118" s="2644"/>
      <c r="K118" s="2694"/>
      <c r="L118" s="2644"/>
      <c r="M118" s="2694"/>
      <c r="N118" s="2644"/>
      <c r="O118" s="2694"/>
      <c r="P118" s="263"/>
      <c r="Q118" s="263"/>
      <c r="R118" s="263"/>
      <c r="S118" s="263"/>
      <c r="U118" s="2707"/>
      <c r="V118" s="2707"/>
    </row>
    <row r="119" spans="1:22" s="88" customFormat="1" ht="12" customHeight="1">
      <c r="A119" s="2621">
        <v>39</v>
      </c>
      <c r="B119" s="2708" t="str">
        <f>IF('職員点検資料１ (記入例)'!B119="","",'職員点検資料１ (記入例)'!B119)</f>
        <v/>
      </c>
      <c r="C119" s="2708" t="str">
        <f>IF('職員点検資料１ (記入例)'!C119="","",'職員点検資料１ (記入例)'!C119)</f>
        <v/>
      </c>
      <c r="D119" s="2708" t="str">
        <f>IF('職員点検資料１ (記入例)'!D119="","",'職員点検資料１ (記入例)'!D119)</f>
        <v/>
      </c>
      <c r="E119" s="210" t="str">
        <f>'職員点検資料１ (記入例)'!E119</f>
        <v>保育士</v>
      </c>
      <c r="F119" s="368" t="str">
        <f>IF('職員点検資料１ (記入例)'!F119="","",'職員点検資料１ (記入例)'!F119)</f>
        <v/>
      </c>
      <c r="G119" s="2711" t="str">
        <f>IF('職員点検資料１ (記入例)'!G119="","",'職員点検資料１ (記入例)'!G119)</f>
        <v/>
      </c>
      <c r="H119" s="2642"/>
      <c r="I119" s="2692" t="s">
        <v>315</v>
      </c>
      <c r="J119" s="2642"/>
      <c r="K119" s="2692" t="s">
        <v>342</v>
      </c>
      <c r="L119" s="2642"/>
      <c r="M119" s="2692" t="s">
        <v>315</v>
      </c>
      <c r="N119" s="2642"/>
      <c r="O119" s="2692" t="s">
        <v>342</v>
      </c>
      <c r="P119" s="263"/>
      <c r="Q119" s="263"/>
      <c r="R119" s="263"/>
      <c r="S119" s="263"/>
      <c r="U119" s="2705" t="str">
        <f>'職員点検資料１ (記入例)'!AC119:AC121</f>
        <v/>
      </c>
      <c r="V119" s="2705">
        <f>L119+N119</f>
        <v>0</v>
      </c>
    </row>
    <row r="120" spans="1:22" s="88" customFormat="1">
      <c r="A120" s="2622"/>
      <c r="B120" s="2709"/>
      <c r="C120" s="2709"/>
      <c r="D120" s="2709"/>
      <c r="E120" s="211" t="str">
        <f>'職員点検資料１ (記入例)'!E120</f>
        <v>幼稚園教諭</v>
      </c>
      <c r="F120" s="212" t="str">
        <f>IF('職員点検資料１ (記入例)'!F120="","",'職員点検資料１ (記入例)'!F120)</f>
        <v/>
      </c>
      <c r="G120" s="2712"/>
      <c r="H120" s="2643"/>
      <c r="I120" s="2693"/>
      <c r="J120" s="2643"/>
      <c r="K120" s="2693"/>
      <c r="L120" s="2643"/>
      <c r="M120" s="2693"/>
      <c r="N120" s="2643"/>
      <c r="O120" s="2693"/>
      <c r="P120" s="263"/>
      <c r="Q120" s="263"/>
      <c r="R120" s="263"/>
      <c r="S120" s="263"/>
      <c r="U120" s="2706"/>
      <c r="V120" s="2706"/>
    </row>
    <row r="121" spans="1:22" s="88" customFormat="1">
      <c r="A121" s="2623"/>
      <c r="B121" s="2710"/>
      <c r="C121" s="2710"/>
      <c r="D121" s="2710"/>
      <c r="E121" s="213" t="str">
        <f>'職員点検資料１ (記入例)'!E121</f>
        <v>（　　　　　　）</v>
      </c>
      <c r="F121" s="214" t="str">
        <f>IF('職員点検資料１ (記入例)'!F121="","",'職員点検資料１ (記入例)'!F121)</f>
        <v/>
      </c>
      <c r="G121" s="2713"/>
      <c r="H121" s="2644"/>
      <c r="I121" s="2694"/>
      <c r="J121" s="2644"/>
      <c r="K121" s="2694"/>
      <c r="L121" s="2644"/>
      <c r="M121" s="2694"/>
      <c r="N121" s="2644"/>
      <c r="O121" s="2694"/>
      <c r="P121" s="263"/>
      <c r="Q121" s="263"/>
      <c r="R121" s="263"/>
      <c r="S121" s="263"/>
      <c r="U121" s="2707"/>
      <c r="V121" s="2707"/>
    </row>
    <row r="122" spans="1:22" s="88" customFormat="1" ht="12" customHeight="1">
      <c r="A122" s="2621">
        <v>40</v>
      </c>
      <c r="B122" s="2708" t="str">
        <f>IF('職員点検資料１ (記入例)'!B122="","",'職員点検資料１ (記入例)'!B122)</f>
        <v/>
      </c>
      <c r="C122" s="2708" t="str">
        <f>IF('職員点検資料１ (記入例)'!C122="","",'職員点検資料１ (記入例)'!C122)</f>
        <v/>
      </c>
      <c r="D122" s="2708" t="str">
        <f>IF('職員点検資料１ (記入例)'!D122="","",'職員点検資料１ (記入例)'!D122)</f>
        <v/>
      </c>
      <c r="E122" s="210" t="str">
        <f>'職員点検資料１ (記入例)'!E122</f>
        <v>保育士</v>
      </c>
      <c r="F122" s="368" t="str">
        <f>IF('職員点検資料１ (記入例)'!F122="","",'職員点検資料１ (記入例)'!F122)</f>
        <v/>
      </c>
      <c r="G122" s="2711" t="str">
        <f>IF('職員点検資料１ (記入例)'!G122="","",'職員点検資料１ (記入例)'!G122)</f>
        <v/>
      </c>
      <c r="H122" s="2642"/>
      <c r="I122" s="2692" t="s">
        <v>315</v>
      </c>
      <c r="J122" s="2642"/>
      <c r="K122" s="2692" t="s">
        <v>342</v>
      </c>
      <c r="L122" s="2642"/>
      <c r="M122" s="2692" t="s">
        <v>315</v>
      </c>
      <c r="N122" s="2642"/>
      <c r="O122" s="2692" t="s">
        <v>342</v>
      </c>
      <c r="P122" s="263"/>
      <c r="Q122" s="263"/>
      <c r="R122" s="263"/>
      <c r="S122" s="263"/>
      <c r="U122" s="2705" t="str">
        <f>'職員点検資料１ (記入例)'!AC122:AC124</f>
        <v/>
      </c>
      <c r="V122" s="2705">
        <f>L122+N122</f>
        <v>0</v>
      </c>
    </row>
    <row r="123" spans="1:22" s="88" customFormat="1">
      <c r="A123" s="2622"/>
      <c r="B123" s="2709"/>
      <c r="C123" s="2709"/>
      <c r="D123" s="2709"/>
      <c r="E123" s="211" t="str">
        <f>'職員点検資料１ (記入例)'!E123</f>
        <v>幼稚園教諭</v>
      </c>
      <c r="F123" s="212" t="str">
        <f>IF('職員点検資料１ (記入例)'!F123="","",'職員点検資料１ (記入例)'!F123)</f>
        <v/>
      </c>
      <c r="G123" s="2712"/>
      <c r="H123" s="2643"/>
      <c r="I123" s="2693"/>
      <c r="J123" s="2643"/>
      <c r="K123" s="2693"/>
      <c r="L123" s="2643"/>
      <c r="M123" s="2693"/>
      <c r="N123" s="2643"/>
      <c r="O123" s="2693"/>
      <c r="P123" s="263"/>
      <c r="Q123" s="263"/>
      <c r="R123" s="263"/>
      <c r="S123" s="263"/>
      <c r="U123" s="2706"/>
      <c r="V123" s="2706"/>
    </row>
    <row r="124" spans="1:22" s="88" customFormat="1">
      <c r="A124" s="2623"/>
      <c r="B124" s="2710"/>
      <c r="C124" s="2710"/>
      <c r="D124" s="2710"/>
      <c r="E124" s="213" t="str">
        <f>'職員点検資料１ (記入例)'!E124</f>
        <v>（　　　　　　）</v>
      </c>
      <c r="F124" s="214" t="str">
        <f>IF('職員点検資料１ (記入例)'!F124="","",'職員点検資料１ (記入例)'!F124)</f>
        <v/>
      </c>
      <c r="G124" s="2713"/>
      <c r="H124" s="2644"/>
      <c r="I124" s="2694"/>
      <c r="J124" s="2644"/>
      <c r="K124" s="2694"/>
      <c r="L124" s="2644"/>
      <c r="M124" s="2694"/>
      <c r="N124" s="2644"/>
      <c r="O124" s="2694"/>
      <c r="P124" s="263"/>
      <c r="Q124" s="263"/>
      <c r="R124" s="263"/>
      <c r="S124" s="263"/>
      <c r="U124" s="2707"/>
      <c r="V124" s="2707"/>
    </row>
    <row r="125" spans="1:22" s="88" customFormat="1" ht="12" customHeight="1">
      <c r="A125" s="2621">
        <v>41</v>
      </c>
      <c r="B125" s="2708" t="str">
        <f>IF('職員点検資料１ (記入例)'!B125="","",'職員点検資料１ (記入例)'!B125)</f>
        <v/>
      </c>
      <c r="C125" s="2708" t="str">
        <f>IF('職員点検資料１ (記入例)'!C125="","",'職員点検資料１ (記入例)'!C125)</f>
        <v/>
      </c>
      <c r="D125" s="2708" t="str">
        <f>IF('職員点検資料１ (記入例)'!D125="","",'職員点検資料１ (記入例)'!D125)</f>
        <v/>
      </c>
      <c r="E125" s="210" t="str">
        <f>'職員点検資料１ (記入例)'!E125</f>
        <v>保育士</v>
      </c>
      <c r="F125" s="368" t="str">
        <f>IF('職員点検資料１ (記入例)'!F125="","",'職員点検資料１ (記入例)'!F125)</f>
        <v/>
      </c>
      <c r="G125" s="2711" t="str">
        <f>IF('職員点検資料１ (記入例)'!G125="","",'職員点検資料１ (記入例)'!G125)</f>
        <v/>
      </c>
      <c r="H125" s="2642"/>
      <c r="I125" s="2692" t="s">
        <v>315</v>
      </c>
      <c r="J125" s="2642"/>
      <c r="K125" s="2692" t="s">
        <v>342</v>
      </c>
      <c r="L125" s="2642"/>
      <c r="M125" s="2692" t="s">
        <v>315</v>
      </c>
      <c r="N125" s="2642"/>
      <c r="O125" s="2692" t="s">
        <v>342</v>
      </c>
      <c r="P125" s="263"/>
      <c r="Q125" s="263"/>
      <c r="R125" s="263"/>
      <c r="S125" s="263"/>
      <c r="U125" s="2705" t="str">
        <f>'職員点検資料１ (記入例)'!AC125:AC127</f>
        <v/>
      </c>
      <c r="V125" s="2705">
        <f>L125+N125</f>
        <v>0</v>
      </c>
    </row>
    <row r="126" spans="1:22" s="88" customFormat="1">
      <c r="A126" s="2622"/>
      <c r="B126" s="2709"/>
      <c r="C126" s="2709"/>
      <c r="D126" s="2709"/>
      <c r="E126" s="211" t="str">
        <f>'職員点検資料１ (記入例)'!E126</f>
        <v>幼稚園教諭</v>
      </c>
      <c r="F126" s="212" t="str">
        <f>IF('職員点検資料１ (記入例)'!F126="","",'職員点検資料１ (記入例)'!F126)</f>
        <v/>
      </c>
      <c r="G126" s="2712"/>
      <c r="H126" s="2643"/>
      <c r="I126" s="2693"/>
      <c r="J126" s="2643"/>
      <c r="K126" s="2693"/>
      <c r="L126" s="2643"/>
      <c r="M126" s="2693"/>
      <c r="N126" s="2643"/>
      <c r="O126" s="2693"/>
      <c r="P126" s="263"/>
      <c r="Q126" s="263"/>
      <c r="R126" s="263"/>
      <c r="S126" s="263"/>
      <c r="U126" s="2706"/>
      <c r="V126" s="2706"/>
    </row>
    <row r="127" spans="1:22" s="88" customFormat="1">
      <c r="A127" s="2623"/>
      <c r="B127" s="2710"/>
      <c r="C127" s="2710"/>
      <c r="D127" s="2710"/>
      <c r="E127" s="213" t="str">
        <f>'職員点検資料１ (記入例)'!E127</f>
        <v>（　　　　　　）</v>
      </c>
      <c r="F127" s="214" t="str">
        <f>IF('職員点検資料１ (記入例)'!F127="","",'職員点検資料１ (記入例)'!F127)</f>
        <v/>
      </c>
      <c r="G127" s="2713"/>
      <c r="H127" s="2644"/>
      <c r="I127" s="2694"/>
      <c r="J127" s="2644"/>
      <c r="K127" s="2694"/>
      <c r="L127" s="2644"/>
      <c r="M127" s="2694"/>
      <c r="N127" s="2644"/>
      <c r="O127" s="2694"/>
      <c r="P127" s="263"/>
      <c r="Q127" s="263"/>
      <c r="R127" s="263"/>
      <c r="S127" s="263"/>
      <c r="U127" s="2707"/>
      <c r="V127" s="2707"/>
    </row>
    <row r="128" spans="1:22" s="88" customFormat="1" ht="12" customHeight="1">
      <c r="A128" s="2621">
        <v>42</v>
      </c>
      <c r="B128" s="2708" t="str">
        <f>IF('職員点検資料１ (記入例)'!B128="","",'職員点検資料１ (記入例)'!B128)</f>
        <v/>
      </c>
      <c r="C128" s="2708" t="str">
        <f>IF('職員点検資料１ (記入例)'!C128="","",'職員点検資料１ (記入例)'!C128)</f>
        <v/>
      </c>
      <c r="D128" s="2708" t="str">
        <f>IF('職員点検資料１ (記入例)'!D128="","",'職員点検資料１ (記入例)'!D128)</f>
        <v/>
      </c>
      <c r="E128" s="210" t="str">
        <f>'職員点検資料１ (記入例)'!E128</f>
        <v>保育士</v>
      </c>
      <c r="F128" s="368" t="str">
        <f>IF('職員点検資料１ (記入例)'!F128="","",'職員点検資料１ (記入例)'!F128)</f>
        <v/>
      </c>
      <c r="G128" s="2711" t="str">
        <f>IF('職員点検資料１ (記入例)'!G128="","",'職員点検資料１ (記入例)'!G128)</f>
        <v/>
      </c>
      <c r="H128" s="2642"/>
      <c r="I128" s="2692" t="s">
        <v>315</v>
      </c>
      <c r="J128" s="2642"/>
      <c r="K128" s="2692" t="s">
        <v>342</v>
      </c>
      <c r="L128" s="2642"/>
      <c r="M128" s="2692" t="s">
        <v>315</v>
      </c>
      <c r="N128" s="2642"/>
      <c r="O128" s="2692" t="s">
        <v>342</v>
      </c>
      <c r="P128" s="263"/>
      <c r="Q128" s="263"/>
      <c r="R128" s="263"/>
      <c r="S128" s="263"/>
      <c r="U128" s="2705" t="str">
        <f>'職員点検資料１ (記入例)'!AC128:AC130</f>
        <v/>
      </c>
      <c r="V128" s="2705">
        <f>L128+N128</f>
        <v>0</v>
      </c>
    </row>
    <row r="129" spans="1:22" s="88" customFormat="1">
      <c r="A129" s="2622"/>
      <c r="B129" s="2709"/>
      <c r="C129" s="2709"/>
      <c r="D129" s="2709"/>
      <c r="E129" s="211" t="str">
        <f>'職員点検資料１ (記入例)'!E129</f>
        <v>幼稚園教諭</v>
      </c>
      <c r="F129" s="212" t="str">
        <f>IF('職員点検資料１ (記入例)'!F129="","",'職員点検資料１ (記入例)'!F129)</f>
        <v/>
      </c>
      <c r="G129" s="2712"/>
      <c r="H129" s="2643"/>
      <c r="I129" s="2693"/>
      <c r="J129" s="2643"/>
      <c r="K129" s="2693"/>
      <c r="L129" s="2643"/>
      <c r="M129" s="2693"/>
      <c r="N129" s="2643"/>
      <c r="O129" s="2693"/>
      <c r="P129" s="263"/>
      <c r="Q129" s="263"/>
      <c r="R129" s="263"/>
      <c r="S129" s="263"/>
      <c r="U129" s="2706"/>
      <c r="V129" s="2706"/>
    </row>
    <row r="130" spans="1:22" s="88" customFormat="1">
      <c r="A130" s="2623"/>
      <c r="B130" s="2710"/>
      <c r="C130" s="2710"/>
      <c r="D130" s="2710"/>
      <c r="E130" s="213" t="str">
        <f>'職員点検資料１ (記入例)'!E130</f>
        <v>（　　　　　　）</v>
      </c>
      <c r="F130" s="214" t="str">
        <f>IF('職員点検資料１ (記入例)'!F130="","",'職員点検資料１ (記入例)'!F130)</f>
        <v/>
      </c>
      <c r="G130" s="2713"/>
      <c r="H130" s="2644"/>
      <c r="I130" s="2694"/>
      <c r="J130" s="2644"/>
      <c r="K130" s="2694"/>
      <c r="L130" s="2644"/>
      <c r="M130" s="2694"/>
      <c r="N130" s="2644"/>
      <c r="O130" s="2694"/>
      <c r="P130" s="263"/>
      <c r="Q130" s="263"/>
      <c r="R130" s="263"/>
      <c r="S130" s="263"/>
      <c r="U130" s="2707"/>
      <c r="V130" s="2707"/>
    </row>
    <row r="131" spans="1:22" s="88" customFormat="1" ht="12" customHeight="1">
      <c r="A131" s="2621">
        <v>43</v>
      </c>
      <c r="B131" s="2708" t="str">
        <f>IF('職員点検資料１ (記入例)'!B131="","",'職員点検資料１ (記入例)'!B131)</f>
        <v/>
      </c>
      <c r="C131" s="2708" t="str">
        <f>IF('職員点検資料１ (記入例)'!C131="","",'職員点検資料１ (記入例)'!C131)</f>
        <v/>
      </c>
      <c r="D131" s="2708" t="str">
        <f>IF('職員点検資料１ (記入例)'!D131="","",'職員点検資料１ (記入例)'!D131)</f>
        <v/>
      </c>
      <c r="E131" s="210" t="str">
        <f>'職員点検資料１ (記入例)'!E131</f>
        <v>保育士</v>
      </c>
      <c r="F131" s="368" t="str">
        <f>IF('職員点検資料１ (記入例)'!F131="","",'職員点検資料１ (記入例)'!F131)</f>
        <v/>
      </c>
      <c r="G131" s="2711" t="str">
        <f>IF('職員点検資料１ (記入例)'!G131="","",'職員点検資料１ (記入例)'!G131)</f>
        <v/>
      </c>
      <c r="H131" s="2642"/>
      <c r="I131" s="2692" t="s">
        <v>315</v>
      </c>
      <c r="J131" s="2642"/>
      <c r="K131" s="2692" t="s">
        <v>342</v>
      </c>
      <c r="L131" s="2642"/>
      <c r="M131" s="2692" t="s">
        <v>315</v>
      </c>
      <c r="N131" s="2642"/>
      <c r="O131" s="2692" t="s">
        <v>342</v>
      </c>
      <c r="P131" s="263"/>
      <c r="Q131" s="263"/>
      <c r="R131" s="263"/>
      <c r="S131" s="263"/>
      <c r="U131" s="2705" t="str">
        <f>'職員点検資料１ (記入例)'!AC131:AC133</f>
        <v/>
      </c>
      <c r="V131" s="2705">
        <f>L131+N131</f>
        <v>0</v>
      </c>
    </row>
    <row r="132" spans="1:22" s="88" customFormat="1">
      <c r="A132" s="2622"/>
      <c r="B132" s="2709"/>
      <c r="C132" s="2709"/>
      <c r="D132" s="2709"/>
      <c r="E132" s="211" t="str">
        <f>'職員点検資料１ (記入例)'!E132</f>
        <v>幼稚園教諭</v>
      </c>
      <c r="F132" s="212" t="str">
        <f>IF('職員点検資料１ (記入例)'!F132="","",'職員点検資料１ (記入例)'!F132)</f>
        <v/>
      </c>
      <c r="G132" s="2712"/>
      <c r="H132" s="2643"/>
      <c r="I132" s="2693"/>
      <c r="J132" s="2643"/>
      <c r="K132" s="2693"/>
      <c r="L132" s="2643"/>
      <c r="M132" s="2693"/>
      <c r="N132" s="2643"/>
      <c r="O132" s="2693"/>
      <c r="P132" s="263"/>
      <c r="Q132" s="263"/>
      <c r="R132" s="263"/>
      <c r="S132" s="263"/>
      <c r="U132" s="2706"/>
      <c r="V132" s="2706"/>
    </row>
    <row r="133" spans="1:22" s="88" customFormat="1">
      <c r="A133" s="2623"/>
      <c r="B133" s="2710"/>
      <c r="C133" s="2710"/>
      <c r="D133" s="2710"/>
      <c r="E133" s="213" t="str">
        <f>'職員点検資料１ (記入例)'!E133</f>
        <v>（　　　　　　）</v>
      </c>
      <c r="F133" s="214" t="str">
        <f>IF('職員点検資料１ (記入例)'!F133="","",'職員点検資料１ (記入例)'!F133)</f>
        <v/>
      </c>
      <c r="G133" s="2713"/>
      <c r="H133" s="2644"/>
      <c r="I133" s="2694"/>
      <c r="J133" s="2644"/>
      <c r="K133" s="2694"/>
      <c r="L133" s="2644"/>
      <c r="M133" s="2694"/>
      <c r="N133" s="2644"/>
      <c r="O133" s="2694"/>
      <c r="P133" s="263"/>
      <c r="Q133" s="263"/>
      <c r="R133" s="263"/>
      <c r="S133" s="263"/>
      <c r="U133" s="2707"/>
      <c r="V133" s="2707"/>
    </row>
    <row r="134" spans="1:22" s="88" customFormat="1" ht="12" customHeight="1">
      <c r="A134" s="2621">
        <v>44</v>
      </c>
      <c r="B134" s="2708" t="str">
        <f>IF('職員点検資料１ (記入例)'!B134="","",'職員点検資料１ (記入例)'!B134)</f>
        <v/>
      </c>
      <c r="C134" s="2708" t="str">
        <f>IF('職員点検資料１ (記入例)'!C134="","",'職員点検資料１ (記入例)'!C134)</f>
        <v/>
      </c>
      <c r="D134" s="2708" t="str">
        <f>IF('職員点検資料１ (記入例)'!D134="","",'職員点検資料１ (記入例)'!D134)</f>
        <v/>
      </c>
      <c r="E134" s="210" t="str">
        <f>'職員点検資料１ (記入例)'!E134</f>
        <v>保育士</v>
      </c>
      <c r="F134" s="368" t="str">
        <f>IF('職員点検資料１ (記入例)'!F134="","",'職員点検資料１ (記入例)'!F134)</f>
        <v/>
      </c>
      <c r="G134" s="2711" t="str">
        <f>IF('職員点検資料１ (記入例)'!G134="","",'職員点検資料１ (記入例)'!G134)</f>
        <v/>
      </c>
      <c r="H134" s="2642"/>
      <c r="I134" s="2692" t="s">
        <v>315</v>
      </c>
      <c r="J134" s="2642"/>
      <c r="K134" s="2692" t="s">
        <v>342</v>
      </c>
      <c r="L134" s="2642"/>
      <c r="M134" s="2692" t="s">
        <v>315</v>
      </c>
      <c r="N134" s="2642"/>
      <c r="O134" s="2692" t="s">
        <v>342</v>
      </c>
      <c r="P134" s="263"/>
      <c r="Q134" s="263"/>
      <c r="R134" s="263"/>
      <c r="S134" s="263"/>
      <c r="U134" s="2705" t="str">
        <f>'職員点検資料１ (記入例)'!AC134:AC136</f>
        <v/>
      </c>
      <c r="V134" s="2705">
        <f>L134+N134</f>
        <v>0</v>
      </c>
    </row>
    <row r="135" spans="1:22" s="88" customFormat="1">
      <c r="A135" s="2622"/>
      <c r="B135" s="2709"/>
      <c r="C135" s="2709"/>
      <c r="D135" s="2709"/>
      <c r="E135" s="211" t="str">
        <f>'職員点検資料１ (記入例)'!E135</f>
        <v>幼稚園教諭</v>
      </c>
      <c r="F135" s="212" t="str">
        <f>IF('職員点検資料１ (記入例)'!F135="","",'職員点検資料１ (記入例)'!F135)</f>
        <v/>
      </c>
      <c r="G135" s="2712"/>
      <c r="H135" s="2643"/>
      <c r="I135" s="2693"/>
      <c r="J135" s="2643"/>
      <c r="K135" s="2693"/>
      <c r="L135" s="2643"/>
      <c r="M135" s="2693"/>
      <c r="N135" s="2643"/>
      <c r="O135" s="2693"/>
      <c r="P135" s="263"/>
      <c r="Q135" s="263"/>
      <c r="R135" s="263"/>
      <c r="S135" s="263"/>
      <c r="U135" s="2706"/>
      <c r="V135" s="2706"/>
    </row>
    <row r="136" spans="1:22" s="88" customFormat="1">
      <c r="A136" s="2623"/>
      <c r="B136" s="2710"/>
      <c r="C136" s="2710"/>
      <c r="D136" s="2710"/>
      <c r="E136" s="213" t="str">
        <f>'職員点検資料１ (記入例)'!E136</f>
        <v>（　　　　　　）</v>
      </c>
      <c r="F136" s="214" t="str">
        <f>IF('職員点検資料１ (記入例)'!F136="","",'職員点検資料１ (記入例)'!F136)</f>
        <v/>
      </c>
      <c r="G136" s="2713"/>
      <c r="H136" s="2644"/>
      <c r="I136" s="2694"/>
      <c r="J136" s="2644"/>
      <c r="K136" s="2694"/>
      <c r="L136" s="2644"/>
      <c r="M136" s="2694"/>
      <c r="N136" s="2644"/>
      <c r="O136" s="2694"/>
      <c r="P136" s="263"/>
      <c r="Q136" s="263"/>
      <c r="R136" s="263"/>
      <c r="S136" s="263"/>
      <c r="U136" s="2707"/>
      <c r="V136" s="2707"/>
    </row>
    <row r="137" spans="1:22" s="88" customFormat="1" ht="12" customHeight="1">
      <c r="A137" s="2621">
        <v>45</v>
      </c>
      <c r="B137" s="2708" t="str">
        <f>IF('職員点検資料１ (記入例)'!B137="","",'職員点検資料１ (記入例)'!B137)</f>
        <v/>
      </c>
      <c r="C137" s="2708" t="str">
        <f>IF('職員点検資料１ (記入例)'!C137="","",'職員点検資料１ (記入例)'!C137)</f>
        <v/>
      </c>
      <c r="D137" s="2708" t="str">
        <f>IF('職員点検資料１ (記入例)'!D137="","",'職員点検資料１ (記入例)'!D137)</f>
        <v/>
      </c>
      <c r="E137" s="210" t="str">
        <f>'職員点検資料１ (記入例)'!E137</f>
        <v>保育士</v>
      </c>
      <c r="F137" s="368" t="str">
        <f>IF('職員点検資料１ (記入例)'!F137="","",'職員点検資料１ (記入例)'!F137)</f>
        <v/>
      </c>
      <c r="G137" s="2711" t="str">
        <f>IF('職員点検資料１ (記入例)'!G137="","",'職員点検資料１ (記入例)'!G137)</f>
        <v/>
      </c>
      <c r="H137" s="2642"/>
      <c r="I137" s="2692" t="s">
        <v>315</v>
      </c>
      <c r="J137" s="2642"/>
      <c r="K137" s="2692" t="s">
        <v>342</v>
      </c>
      <c r="L137" s="2642"/>
      <c r="M137" s="2692" t="s">
        <v>315</v>
      </c>
      <c r="N137" s="2642"/>
      <c r="O137" s="2692" t="s">
        <v>342</v>
      </c>
      <c r="P137" s="263"/>
      <c r="Q137" s="263"/>
      <c r="R137" s="263"/>
      <c r="S137" s="263"/>
      <c r="U137" s="2705" t="str">
        <f>'職員点検資料１ (記入例)'!AC137:AC139</f>
        <v/>
      </c>
      <c r="V137" s="2705">
        <f>L137+N137</f>
        <v>0</v>
      </c>
    </row>
    <row r="138" spans="1:22" s="88" customFormat="1">
      <c r="A138" s="2622"/>
      <c r="B138" s="2709"/>
      <c r="C138" s="2709"/>
      <c r="D138" s="2709"/>
      <c r="E138" s="211" t="str">
        <f>'職員点検資料１ (記入例)'!E138</f>
        <v>幼稚園教諭</v>
      </c>
      <c r="F138" s="212" t="str">
        <f>IF('職員点検資料１ (記入例)'!F138="","",'職員点検資料１ (記入例)'!F138)</f>
        <v/>
      </c>
      <c r="G138" s="2712"/>
      <c r="H138" s="2643"/>
      <c r="I138" s="2693"/>
      <c r="J138" s="2643"/>
      <c r="K138" s="2693"/>
      <c r="L138" s="2643"/>
      <c r="M138" s="2693"/>
      <c r="N138" s="2643"/>
      <c r="O138" s="2693"/>
      <c r="P138" s="263"/>
      <c r="Q138" s="263"/>
      <c r="R138" s="263"/>
      <c r="S138" s="263"/>
      <c r="U138" s="2706"/>
      <c r="V138" s="2706"/>
    </row>
    <row r="139" spans="1:22" s="88" customFormat="1">
      <c r="A139" s="2623"/>
      <c r="B139" s="2710"/>
      <c r="C139" s="2710"/>
      <c r="D139" s="2710"/>
      <c r="E139" s="213" t="str">
        <f>'職員点検資料１ (記入例)'!E139</f>
        <v>（　　　　　　）</v>
      </c>
      <c r="F139" s="214" t="str">
        <f>IF('職員点検資料１ (記入例)'!F139="","",'職員点検資料１ (記入例)'!F139)</f>
        <v/>
      </c>
      <c r="G139" s="2713"/>
      <c r="H139" s="2644"/>
      <c r="I139" s="2694"/>
      <c r="J139" s="2644"/>
      <c r="K139" s="2694"/>
      <c r="L139" s="2644"/>
      <c r="M139" s="2694"/>
      <c r="N139" s="2644"/>
      <c r="O139" s="2694"/>
      <c r="P139" s="263"/>
      <c r="Q139" s="263"/>
      <c r="R139" s="263"/>
      <c r="S139" s="263"/>
      <c r="U139" s="2707"/>
      <c r="V139" s="2707"/>
    </row>
    <row r="140" spans="1:22" s="88" customFormat="1" ht="12" customHeight="1">
      <c r="A140" s="2621">
        <v>46</v>
      </c>
      <c r="B140" s="2708" t="str">
        <f>IF('職員点検資料１ (記入例)'!B140="","",'職員点検資料１ (記入例)'!B140)</f>
        <v/>
      </c>
      <c r="C140" s="2708" t="str">
        <f>IF('職員点検資料１ (記入例)'!C140="","",'職員点検資料１ (記入例)'!C140)</f>
        <v/>
      </c>
      <c r="D140" s="2708" t="str">
        <f>IF('職員点検資料１ (記入例)'!D140="","",'職員点検資料１ (記入例)'!D140)</f>
        <v/>
      </c>
      <c r="E140" s="210" t="str">
        <f>'職員点検資料１ (記入例)'!E140</f>
        <v>保育士</v>
      </c>
      <c r="F140" s="368" t="str">
        <f>IF('職員点検資料１ (記入例)'!F140="","",'職員点検資料１ (記入例)'!F140)</f>
        <v/>
      </c>
      <c r="G140" s="2711" t="str">
        <f>IF('職員点検資料１ (記入例)'!G140="","",'職員点検資料１ (記入例)'!G140)</f>
        <v/>
      </c>
      <c r="H140" s="2642"/>
      <c r="I140" s="2692" t="s">
        <v>315</v>
      </c>
      <c r="J140" s="2642"/>
      <c r="K140" s="2692" t="s">
        <v>342</v>
      </c>
      <c r="L140" s="2642"/>
      <c r="M140" s="2692" t="s">
        <v>315</v>
      </c>
      <c r="N140" s="2642"/>
      <c r="O140" s="2692" t="s">
        <v>342</v>
      </c>
      <c r="P140" s="263"/>
      <c r="Q140" s="263"/>
      <c r="R140" s="263"/>
      <c r="S140" s="263"/>
      <c r="U140" s="2705" t="str">
        <f>'職員点検資料１ (記入例)'!AC140:AC142</f>
        <v/>
      </c>
      <c r="V140" s="2705">
        <f>L140+N140</f>
        <v>0</v>
      </c>
    </row>
    <row r="141" spans="1:22" s="88" customFormat="1">
      <c r="A141" s="2622"/>
      <c r="B141" s="2709"/>
      <c r="C141" s="2709"/>
      <c r="D141" s="2709"/>
      <c r="E141" s="211" t="str">
        <f>'職員点検資料１ (記入例)'!E141</f>
        <v>幼稚園教諭</v>
      </c>
      <c r="F141" s="212" t="str">
        <f>IF('職員点検資料１ (記入例)'!F141="","",'職員点検資料１ (記入例)'!F141)</f>
        <v/>
      </c>
      <c r="G141" s="2712"/>
      <c r="H141" s="2643"/>
      <c r="I141" s="2693"/>
      <c r="J141" s="2643"/>
      <c r="K141" s="2693"/>
      <c r="L141" s="2643"/>
      <c r="M141" s="2693"/>
      <c r="N141" s="2643"/>
      <c r="O141" s="2693"/>
      <c r="P141" s="263"/>
      <c r="Q141" s="263"/>
      <c r="R141" s="263"/>
      <c r="S141" s="263"/>
      <c r="U141" s="2706"/>
      <c r="V141" s="2706"/>
    </row>
    <row r="142" spans="1:22" s="88" customFormat="1">
      <c r="A142" s="2623"/>
      <c r="B142" s="2710"/>
      <c r="C142" s="2710"/>
      <c r="D142" s="2710"/>
      <c r="E142" s="213" t="str">
        <f>'職員点検資料１ (記入例)'!E142</f>
        <v>（　　　　　　）</v>
      </c>
      <c r="F142" s="214" t="str">
        <f>IF('職員点検資料１ (記入例)'!F142="","",'職員点検資料１ (記入例)'!F142)</f>
        <v/>
      </c>
      <c r="G142" s="2713"/>
      <c r="H142" s="2644"/>
      <c r="I142" s="2694"/>
      <c r="J142" s="2644"/>
      <c r="K142" s="2694"/>
      <c r="L142" s="2644"/>
      <c r="M142" s="2694"/>
      <c r="N142" s="2644"/>
      <c r="O142" s="2694"/>
      <c r="P142" s="263"/>
      <c r="Q142" s="263"/>
      <c r="R142" s="263"/>
      <c r="S142" s="263"/>
      <c r="U142" s="2707"/>
      <c r="V142" s="2707"/>
    </row>
    <row r="143" spans="1:22" s="88" customFormat="1" ht="12" customHeight="1">
      <c r="A143" s="2621">
        <v>47</v>
      </c>
      <c r="B143" s="2708" t="str">
        <f>IF('職員点検資料１ (記入例)'!B143="","",'職員点検資料１ (記入例)'!B143)</f>
        <v/>
      </c>
      <c r="C143" s="2708" t="str">
        <f>IF('職員点検資料１ (記入例)'!C143="","",'職員点検資料１ (記入例)'!C143)</f>
        <v/>
      </c>
      <c r="D143" s="2708" t="str">
        <f>IF('職員点検資料１ (記入例)'!D143="","",'職員点検資料１ (記入例)'!D143)</f>
        <v/>
      </c>
      <c r="E143" s="210" t="str">
        <f>'職員点検資料１ (記入例)'!E143</f>
        <v>保育士</v>
      </c>
      <c r="F143" s="368" t="str">
        <f>IF('職員点検資料１ (記入例)'!F143="","",'職員点検資料１ (記入例)'!F143)</f>
        <v/>
      </c>
      <c r="G143" s="2711" t="str">
        <f>IF('職員点検資料１ (記入例)'!G143="","",'職員点検資料１ (記入例)'!G143)</f>
        <v/>
      </c>
      <c r="H143" s="2642"/>
      <c r="I143" s="2692" t="s">
        <v>315</v>
      </c>
      <c r="J143" s="2642"/>
      <c r="K143" s="2692" t="s">
        <v>342</v>
      </c>
      <c r="L143" s="2642"/>
      <c r="M143" s="2692" t="s">
        <v>315</v>
      </c>
      <c r="N143" s="2642"/>
      <c r="O143" s="2692" t="s">
        <v>342</v>
      </c>
      <c r="P143" s="263"/>
      <c r="Q143" s="263"/>
      <c r="R143" s="263"/>
      <c r="S143" s="263"/>
      <c r="U143" s="2705" t="str">
        <f>'職員点検資料１ (記入例)'!AC143:AC145</f>
        <v/>
      </c>
      <c r="V143" s="2705">
        <f>L143+N143</f>
        <v>0</v>
      </c>
    </row>
    <row r="144" spans="1:22" s="88" customFormat="1">
      <c r="A144" s="2622"/>
      <c r="B144" s="2709"/>
      <c r="C144" s="2709"/>
      <c r="D144" s="2709"/>
      <c r="E144" s="211" t="str">
        <f>'職員点検資料１ (記入例)'!E144</f>
        <v>幼稚園教諭</v>
      </c>
      <c r="F144" s="212" t="str">
        <f>IF('職員点検資料１ (記入例)'!F144="","",'職員点検資料１ (記入例)'!F144)</f>
        <v/>
      </c>
      <c r="G144" s="2712"/>
      <c r="H144" s="2643"/>
      <c r="I144" s="2693"/>
      <c r="J144" s="2643"/>
      <c r="K144" s="2693"/>
      <c r="L144" s="2643"/>
      <c r="M144" s="2693"/>
      <c r="N144" s="2643"/>
      <c r="O144" s="2693"/>
      <c r="P144" s="263"/>
      <c r="Q144" s="263"/>
      <c r="R144" s="263"/>
      <c r="S144" s="263"/>
      <c r="U144" s="2706"/>
      <c r="V144" s="2706"/>
    </row>
    <row r="145" spans="1:22" s="88" customFormat="1">
      <c r="A145" s="2623"/>
      <c r="B145" s="2710"/>
      <c r="C145" s="2710"/>
      <c r="D145" s="2710"/>
      <c r="E145" s="213" t="str">
        <f>'職員点検資料１ (記入例)'!E145</f>
        <v>（　　　　　　）</v>
      </c>
      <c r="F145" s="214" t="str">
        <f>IF('職員点検資料１ (記入例)'!F145="","",'職員点検資料１ (記入例)'!F145)</f>
        <v/>
      </c>
      <c r="G145" s="2713"/>
      <c r="H145" s="2644"/>
      <c r="I145" s="2694"/>
      <c r="J145" s="2644"/>
      <c r="K145" s="2694"/>
      <c r="L145" s="2644"/>
      <c r="M145" s="2694"/>
      <c r="N145" s="2644"/>
      <c r="O145" s="2694"/>
      <c r="P145" s="263"/>
      <c r="Q145" s="263"/>
      <c r="R145" s="263"/>
      <c r="S145" s="263"/>
      <c r="U145" s="2707"/>
      <c r="V145" s="2707"/>
    </row>
    <row r="146" spans="1:22" s="88" customFormat="1" ht="12" customHeight="1">
      <c r="A146" s="2621">
        <v>48</v>
      </c>
      <c r="B146" s="2708" t="str">
        <f>IF('職員点検資料１ (記入例)'!B146="","",'職員点検資料１ (記入例)'!B146)</f>
        <v/>
      </c>
      <c r="C146" s="2708" t="str">
        <f>IF('職員点検資料１ (記入例)'!C146="","",'職員点検資料１ (記入例)'!C146)</f>
        <v/>
      </c>
      <c r="D146" s="2708" t="str">
        <f>IF('職員点検資料１ (記入例)'!D146="","",'職員点検資料１ (記入例)'!D146)</f>
        <v/>
      </c>
      <c r="E146" s="210" t="str">
        <f>'職員点検資料１ (記入例)'!E146</f>
        <v>保育士</v>
      </c>
      <c r="F146" s="368" t="str">
        <f>IF('職員点検資料１ (記入例)'!F146="","",'職員点検資料１ (記入例)'!F146)</f>
        <v/>
      </c>
      <c r="G146" s="2711" t="str">
        <f>IF('職員点検資料１ (記入例)'!G146="","",'職員点検資料１ (記入例)'!G146)</f>
        <v/>
      </c>
      <c r="H146" s="2642"/>
      <c r="I146" s="2692" t="s">
        <v>315</v>
      </c>
      <c r="J146" s="2642"/>
      <c r="K146" s="2692" t="s">
        <v>342</v>
      </c>
      <c r="L146" s="2642"/>
      <c r="M146" s="2692" t="s">
        <v>315</v>
      </c>
      <c r="N146" s="2642"/>
      <c r="O146" s="2692" t="s">
        <v>342</v>
      </c>
      <c r="P146" s="263"/>
      <c r="Q146" s="263"/>
      <c r="R146" s="263"/>
      <c r="S146" s="263"/>
      <c r="U146" s="2705" t="str">
        <f>'職員点検資料１ (記入例)'!AC146:AC148</f>
        <v/>
      </c>
      <c r="V146" s="2705">
        <f>L146+N146</f>
        <v>0</v>
      </c>
    </row>
    <row r="147" spans="1:22" s="88" customFormat="1">
      <c r="A147" s="2622"/>
      <c r="B147" s="2709"/>
      <c r="C147" s="2709"/>
      <c r="D147" s="2709"/>
      <c r="E147" s="211" t="str">
        <f>'職員点検資料１ (記入例)'!E147</f>
        <v>幼稚園教諭</v>
      </c>
      <c r="F147" s="212" t="str">
        <f>IF('職員点検資料１ (記入例)'!F147="","",'職員点検資料１ (記入例)'!F147)</f>
        <v/>
      </c>
      <c r="G147" s="2712"/>
      <c r="H147" s="2643"/>
      <c r="I147" s="2693"/>
      <c r="J147" s="2643"/>
      <c r="K147" s="2693"/>
      <c r="L147" s="2643"/>
      <c r="M147" s="2693"/>
      <c r="N147" s="2643"/>
      <c r="O147" s="2693"/>
      <c r="P147" s="263"/>
      <c r="Q147" s="263"/>
      <c r="R147" s="263"/>
      <c r="S147" s="263"/>
      <c r="U147" s="2706"/>
      <c r="V147" s="2706"/>
    </row>
    <row r="148" spans="1:22" s="88" customFormat="1">
      <c r="A148" s="2623"/>
      <c r="B148" s="2710"/>
      <c r="C148" s="2710"/>
      <c r="D148" s="2710"/>
      <c r="E148" s="213" t="str">
        <f>'職員点検資料１ (記入例)'!E148</f>
        <v>（　　　　　　）</v>
      </c>
      <c r="F148" s="214" t="str">
        <f>IF('職員点検資料１ (記入例)'!F148="","",'職員点検資料１ (記入例)'!F148)</f>
        <v/>
      </c>
      <c r="G148" s="2713"/>
      <c r="H148" s="2644"/>
      <c r="I148" s="2694"/>
      <c r="J148" s="2644"/>
      <c r="K148" s="2694"/>
      <c r="L148" s="2644"/>
      <c r="M148" s="2694"/>
      <c r="N148" s="2644"/>
      <c r="O148" s="2694"/>
      <c r="P148" s="263"/>
      <c r="Q148" s="263"/>
      <c r="R148" s="263"/>
      <c r="S148" s="263"/>
      <c r="U148" s="2707"/>
      <c r="V148" s="2707"/>
    </row>
    <row r="149" spans="1:22" s="88" customFormat="1" ht="12" customHeight="1">
      <c r="A149" s="2621">
        <v>49</v>
      </c>
      <c r="B149" s="2708" t="str">
        <f>IF('職員点検資料１ (記入例)'!B149="","",'職員点検資料１ (記入例)'!B149)</f>
        <v/>
      </c>
      <c r="C149" s="2708" t="str">
        <f>IF('職員点検資料１ (記入例)'!C149="","",'職員点検資料１ (記入例)'!C149)</f>
        <v/>
      </c>
      <c r="D149" s="2708" t="str">
        <f>IF('職員点検資料１ (記入例)'!D149="","",'職員点検資料１ (記入例)'!D149)</f>
        <v/>
      </c>
      <c r="E149" s="210" t="str">
        <f>'職員点検資料１ (記入例)'!E149</f>
        <v>保育士</v>
      </c>
      <c r="F149" s="368" t="str">
        <f>IF('職員点検資料１ (記入例)'!F149="","",'職員点検資料１ (記入例)'!F149)</f>
        <v/>
      </c>
      <c r="G149" s="2711" t="str">
        <f>IF('職員点検資料１ (記入例)'!G149="","",'職員点検資料１ (記入例)'!G149)</f>
        <v/>
      </c>
      <c r="H149" s="2642"/>
      <c r="I149" s="2692" t="s">
        <v>315</v>
      </c>
      <c r="J149" s="2642"/>
      <c r="K149" s="2692" t="s">
        <v>342</v>
      </c>
      <c r="L149" s="2642"/>
      <c r="M149" s="2692" t="s">
        <v>315</v>
      </c>
      <c r="N149" s="2642"/>
      <c r="O149" s="2692" t="s">
        <v>342</v>
      </c>
      <c r="P149" s="263"/>
      <c r="Q149" s="263"/>
      <c r="R149" s="263"/>
      <c r="S149" s="263"/>
      <c r="U149" s="2705" t="str">
        <f>'職員点検資料１ (記入例)'!AC149:AC151</f>
        <v/>
      </c>
      <c r="V149" s="2705">
        <f>L149+N149</f>
        <v>0</v>
      </c>
    </row>
    <row r="150" spans="1:22" s="88" customFormat="1">
      <c r="A150" s="2622"/>
      <c r="B150" s="2709"/>
      <c r="C150" s="2709"/>
      <c r="D150" s="2709"/>
      <c r="E150" s="211" t="str">
        <f>'職員点検資料１ (記入例)'!E150</f>
        <v>幼稚園教諭</v>
      </c>
      <c r="F150" s="212" t="str">
        <f>IF('職員点検資料１ (記入例)'!F150="","",'職員点検資料１ (記入例)'!F150)</f>
        <v/>
      </c>
      <c r="G150" s="2712"/>
      <c r="H150" s="2643"/>
      <c r="I150" s="2693"/>
      <c r="J150" s="2643"/>
      <c r="K150" s="2693"/>
      <c r="L150" s="2643"/>
      <c r="M150" s="2693"/>
      <c r="N150" s="2643"/>
      <c r="O150" s="2693"/>
      <c r="P150" s="263"/>
      <c r="Q150" s="263"/>
      <c r="R150" s="263"/>
      <c r="S150" s="263"/>
      <c r="U150" s="2706"/>
      <c r="V150" s="2706"/>
    </row>
    <row r="151" spans="1:22" s="88" customFormat="1">
      <c r="A151" s="2623"/>
      <c r="B151" s="2710"/>
      <c r="C151" s="2710"/>
      <c r="D151" s="2710"/>
      <c r="E151" s="213" t="str">
        <f>'職員点検資料１ (記入例)'!E151</f>
        <v>（　　　　　　）</v>
      </c>
      <c r="F151" s="214" t="str">
        <f>IF('職員点検資料１ (記入例)'!F151="","",'職員点検資料１ (記入例)'!F151)</f>
        <v/>
      </c>
      <c r="G151" s="2713"/>
      <c r="H151" s="2644"/>
      <c r="I151" s="2694"/>
      <c r="J151" s="2644"/>
      <c r="K151" s="2694"/>
      <c r="L151" s="2644"/>
      <c r="M151" s="2694"/>
      <c r="N151" s="2644"/>
      <c r="O151" s="2694"/>
      <c r="P151" s="263"/>
      <c r="Q151" s="263"/>
      <c r="R151" s="263"/>
      <c r="S151" s="263"/>
      <c r="U151" s="2707"/>
      <c r="V151" s="2707"/>
    </row>
    <row r="152" spans="1:22" s="88" customFormat="1" ht="12" customHeight="1">
      <c r="A152" s="2621">
        <v>50</v>
      </c>
      <c r="B152" s="2708" t="str">
        <f>IF('職員点検資料１ (記入例)'!B152="","",'職員点検資料１ (記入例)'!B152)</f>
        <v/>
      </c>
      <c r="C152" s="2708" t="str">
        <f>IF('職員点検資料１ (記入例)'!C152="","",'職員点検資料１ (記入例)'!C152)</f>
        <v/>
      </c>
      <c r="D152" s="2708" t="str">
        <f>IF('職員点検資料１ (記入例)'!D152="","",'職員点検資料１ (記入例)'!D152)</f>
        <v/>
      </c>
      <c r="E152" s="210" t="str">
        <f>'職員点検資料１ (記入例)'!E152</f>
        <v>保育士</v>
      </c>
      <c r="F152" s="368" t="str">
        <f>IF('職員点検資料１ (記入例)'!F152="","",'職員点検資料１ (記入例)'!F152)</f>
        <v/>
      </c>
      <c r="G152" s="2711" t="str">
        <f>IF('職員点検資料１ (記入例)'!G152="","",'職員点検資料１ (記入例)'!G152)</f>
        <v/>
      </c>
      <c r="H152" s="2642"/>
      <c r="I152" s="2692" t="s">
        <v>315</v>
      </c>
      <c r="J152" s="2642"/>
      <c r="K152" s="2692" t="s">
        <v>342</v>
      </c>
      <c r="L152" s="2642"/>
      <c r="M152" s="2692" t="s">
        <v>315</v>
      </c>
      <c r="N152" s="2642"/>
      <c r="O152" s="2692" t="s">
        <v>342</v>
      </c>
      <c r="P152" s="263"/>
      <c r="Q152" s="263"/>
      <c r="R152" s="263"/>
      <c r="S152" s="263"/>
      <c r="U152" s="2705" t="str">
        <f>'職員点検資料１ (記入例)'!AC152:AC154</f>
        <v/>
      </c>
      <c r="V152" s="2705">
        <f>L152+N152</f>
        <v>0</v>
      </c>
    </row>
    <row r="153" spans="1:22" s="88" customFormat="1">
      <c r="A153" s="2622"/>
      <c r="B153" s="2709"/>
      <c r="C153" s="2709"/>
      <c r="D153" s="2709"/>
      <c r="E153" s="211" t="str">
        <f>'職員点検資料１ (記入例)'!E153</f>
        <v>幼稚園教諭</v>
      </c>
      <c r="F153" s="212" t="str">
        <f>IF('職員点検資料１ (記入例)'!F153="","",'職員点検資料１ (記入例)'!F153)</f>
        <v/>
      </c>
      <c r="G153" s="2712"/>
      <c r="H153" s="2643"/>
      <c r="I153" s="2693"/>
      <c r="J153" s="2643"/>
      <c r="K153" s="2693"/>
      <c r="L153" s="2643"/>
      <c r="M153" s="2693"/>
      <c r="N153" s="2643"/>
      <c r="O153" s="2693"/>
      <c r="P153" s="263"/>
      <c r="Q153" s="263"/>
      <c r="R153" s="263"/>
      <c r="S153" s="263"/>
      <c r="U153" s="2706"/>
      <c r="V153" s="2706"/>
    </row>
    <row r="154" spans="1:22" s="88" customFormat="1">
      <c r="A154" s="2623"/>
      <c r="B154" s="2710"/>
      <c r="C154" s="2710"/>
      <c r="D154" s="2710"/>
      <c r="E154" s="213" t="str">
        <f>'職員点検資料１ (記入例)'!E154</f>
        <v>（　　　　　　）</v>
      </c>
      <c r="F154" s="214" t="str">
        <f>IF('職員点検資料１ (記入例)'!F154="","",'職員点検資料１ (記入例)'!F154)</f>
        <v/>
      </c>
      <c r="G154" s="2713"/>
      <c r="H154" s="2644"/>
      <c r="I154" s="2694"/>
      <c r="J154" s="2644"/>
      <c r="K154" s="2694"/>
      <c r="L154" s="2644"/>
      <c r="M154" s="2694"/>
      <c r="N154" s="2644"/>
      <c r="O154" s="2694"/>
      <c r="P154" s="263"/>
      <c r="Q154" s="263"/>
      <c r="R154" s="263"/>
      <c r="S154" s="263"/>
      <c r="U154" s="2707"/>
      <c r="V154" s="2707"/>
    </row>
    <row r="155" spans="1:22" s="88" customFormat="1" ht="12" customHeight="1">
      <c r="A155" s="2621">
        <v>51</v>
      </c>
      <c r="B155" s="2708" t="str">
        <f>IF('職員点検資料１ (記入例)'!B155="","",'職員点検資料１ (記入例)'!B155)</f>
        <v/>
      </c>
      <c r="C155" s="2708" t="str">
        <f>IF('職員点検資料１ (記入例)'!C155="","",'職員点検資料１ (記入例)'!C155)</f>
        <v/>
      </c>
      <c r="D155" s="2708" t="str">
        <f>IF('職員点検資料１ (記入例)'!D155="","",'職員点検資料１ (記入例)'!D155)</f>
        <v/>
      </c>
      <c r="E155" s="210" t="str">
        <f>'職員点検資料１ (記入例)'!E155</f>
        <v>保育士</v>
      </c>
      <c r="F155" s="368" t="str">
        <f>IF('職員点検資料１ (記入例)'!F155="","",'職員点検資料１ (記入例)'!F155)</f>
        <v/>
      </c>
      <c r="G155" s="2711" t="str">
        <f>IF('職員点検資料１ (記入例)'!G155="","",'職員点検資料１ (記入例)'!G155)</f>
        <v/>
      </c>
      <c r="H155" s="2642"/>
      <c r="I155" s="2692" t="s">
        <v>315</v>
      </c>
      <c r="J155" s="2642"/>
      <c r="K155" s="2692" t="s">
        <v>342</v>
      </c>
      <c r="L155" s="2642"/>
      <c r="M155" s="2692" t="s">
        <v>315</v>
      </c>
      <c r="N155" s="2642"/>
      <c r="O155" s="2692" t="s">
        <v>342</v>
      </c>
      <c r="P155" s="263"/>
      <c r="Q155" s="263"/>
      <c r="R155" s="263"/>
      <c r="S155" s="263"/>
      <c r="U155" s="2705" t="str">
        <f>'職員点検資料１ (記入例)'!AC155:AC157</f>
        <v/>
      </c>
      <c r="V155" s="2705">
        <f>L155+N155</f>
        <v>0</v>
      </c>
    </row>
    <row r="156" spans="1:22" s="88" customFormat="1">
      <c r="A156" s="2622"/>
      <c r="B156" s="2709"/>
      <c r="C156" s="2709"/>
      <c r="D156" s="2709"/>
      <c r="E156" s="211" t="str">
        <f>'職員点検資料１ (記入例)'!E156</f>
        <v>幼稚園教諭</v>
      </c>
      <c r="F156" s="212" t="str">
        <f>IF('職員点検資料１ (記入例)'!F156="","",'職員点検資料１ (記入例)'!F156)</f>
        <v/>
      </c>
      <c r="G156" s="2712"/>
      <c r="H156" s="2643"/>
      <c r="I156" s="2693"/>
      <c r="J156" s="2643"/>
      <c r="K156" s="2693"/>
      <c r="L156" s="2643"/>
      <c r="M156" s="2693"/>
      <c r="N156" s="2643"/>
      <c r="O156" s="2693"/>
      <c r="P156" s="263"/>
      <c r="Q156" s="263"/>
      <c r="R156" s="263"/>
      <c r="S156" s="263"/>
      <c r="U156" s="2706"/>
      <c r="V156" s="2706"/>
    </row>
    <row r="157" spans="1:22" s="88" customFormat="1">
      <c r="A157" s="2623"/>
      <c r="B157" s="2710"/>
      <c r="C157" s="2710"/>
      <c r="D157" s="2710"/>
      <c r="E157" s="213" t="str">
        <f>'職員点検資料１ (記入例)'!E157</f>
        <v>（　　　　　　）</v>
      </c>
      <c r="F157" s="214" t="str">
        <f>IF('職員点検資料１ (記入例)'!F157="","",'職員点検資料１ (記入例)'!F157)</f>
        <v/>
      </c>
      <c r="G157" s="2713"/>
      <c r="H157" s="2644"/>
      <c r="I157" s="2694"/>
      <c r="J157" s="2644"/>
      <c r="K157" s="2694"/>
      <c r="L157" s="2644"/>
      <c r="M157" s="2694"/>
      <c r="N157" s="2644"/>
      <c r="O157" s="2694"/>
      <c r="P157" s="263"/>
      <c r="Q157" s="263"/>
      <c r="R157" s="263"/>
      <c r="S157" s="263"/>
      <c r="U157" s="2707"/>
      <c r="V157" s="2707"/>
    </row>
    <row r="158" spans="1:22" s="88" customFormat="1" ht="12" customHeight="1">
      <c r="A158" s="2621">
        <v>52</v>
      </c>
      <c r="B158" s="2708" t="str">
        <f>IF('職員点検資料１ (記入例)'!B158="","",'職員点検資料１ (記入例)'!B158)</f>
        <v/>
      </c>
      <c r="C158" s="2708" t="str">
        <f>IF('職員点検資料１ (記入例)'!C158="","",'職員点検資料１ (記入例)'!C158)</f>
        <v/>
      </c>
      <c r="D158" s="2708" t="str">
        <f>IF('職員点検資料１ (記入例)'!D158="","",'職員点検資料１ (記入例)'!D158)</f>
        <v/>
      </c>
      <c r="E158" s="210" t="str">
        <f>'職員点検資料１ (記入例)'!E158</f>
        <v>保育士</v>
      </c>
      <c r="F158" s="368" t="str">
        <f>IF('職員点検資料１ (記入例)'!F158="","",'職員点検資料１ (記入例)'!F158)</f>
        <v/>
      </c>
      <c r="G158" s="2711" t="str">
        <f>IF('職員点検資料１ (記入例)'!G158="","",'職員点検資料１ (記入例)'!G158)</f>
        <v/>
      </c>
      <c r="H158" s="2642"/>
      <c r="I158" s="2692" t="s">
        <v>315</v>
      </c>
      <c r="J158" s="2642"/>
      <c r="K158" s="2692" t="s">
        <v>342</v>
      </c>
      <c r="L158" s="2642"/>
      <c r="M158" s="2692" t="s">
        <v>315</v>
      </c>
      <c r="N158" s="2642"/>
      <c r="O158" s="2692" t="s">
        <v>342</v>
      </c>
      <c r="P158" s="263"/>
      <c r="Q158" s="263"/>
      <c r="R158" s="263"/>
      <c r="S158" s="263"/>
      <c r="U158" s="2705" t="str">
        <f>'職員点検資料１ (記入例)'!AC158:AC160</f>
        <v/>
      </c>
      <c r="V158" s="2705">
        <f>L158+N158</f>
        <v>0</v>
      </c>
    </row>
    <row r="159" spans="1:22" s="88" customFormat="1">
      <c r="A159" s="2622"/>
      <c r="B159" s="2709"/>
      <c r="C159" s="2709"/>
      <c r="D159" s="2709"/>
      <c r="E159" s="211" t="str">
        <f>'職員点検資料１ (記入例)'!E159</f>
        <v>幼稚園教諭</v>
      </c>
      <c r="F159" s="212" t="str">
        <f>IF('職員点検資料１ (記入例)'!F159="","",'職員点検資料１ (記入例)'!F159)</f>
        <v/>
      </c>
      <c r="G159" s="2712"/>
      <c r="H159" s="2643"/>
      <c r="I159" s="2693"/>
      <c r="J159" s="2643"/>
      <c r="K159" s="2693"/>
      <c r="L159" s="2643"/>
      <c r="M159" s="2693"/>
      <c r="N159" s="2643"/>
      <c r="O159" s="2693"/>
      <c r="P159" s="263"/>
      <c r="Q159" s="263"/>
      <c r="R159" s="263"/>
      <c r="S159" s="263"/>
      <c r="U159" s="2706"/>
      <c r="V159" s="2706"/>
    </row>
    <row r="160" spans="1:22" s="88" customFormat="1">
      <c r="A160" s="2623"/>
      <c r="B160" s="2710"/>
      <c r="C160" s="2710"/>
      <c r="D160" s="2710"/>
      <c r="E160" s="213" t="str">
        <f>'職員点検資料１ (記入例)'!E160</f>
        <v>（　　　　　　）</v>
      </c>
      <c r="F160" s="214" t="str">
        <f>IF('職員点検資料１ (記入例)'!F160="","",'職員点検資料１ (記入例)'!F160)</f>
        <v/>
      </c>
      <c r="G160" s="2713"/>
      <c r="H160" s="2644"/>
      <c r="I160" s="2694"/>
      <c r="J160" s="2644"/>
      <c r="K160" s="2694"/>
      <c r="L160" s="2644"/>
      <c r="M160" s="2694"/>
      <c r="N160" s="2644"/>
      <c r="O160" s="2694"/>
      <c r="P160" s="263"/>
      <c r="Q160" s="263"/>
      <c r="R160" s="263"/>
      <c r="S160" s="263"/>
      <c r="U160" s="2707"/>
      <c r="V160" s="2707"/>
    </row>
    <row r="161" spans="1:22" s="88" customFormat="1" ht="12" customHeight="1">
      <c r="A161" s="2621">
        <v>53</v>
      </c>
      <c r="B161" s="2708" t="str">
        <f>IF('職員点検資料１ (記入例)'!B161="","",'職員点検資料１ (記入例)'!B161)</f>
        <v/>
      </c>
      <c r="C161" s="2708" t="str">
        <f>IF('職員点検資料１ (記入例)'!C161="","",'職員点検資料１ (記入例)'!C161)</f>
        <v/>
      </c>
      <c r="D161" s="2708" t="str">
        <f>IF('職員点検資料１ (記入例)'!D161="","",'職員点検資料１ (記入例)'!D161)</f>
        <v/>
      </c>
      <c r="E161" s="210" t="str">
        <f>'職員点検資料１ (記入例)'!E161</f>
        <v>保育士</v>
      </c>
      <c r="F161" s="368" t="str">
        <f>IF('職員点検資料１ (記入例)'!F161="","",'職員点検資料１ (記入例)'!F161)</f>
        <v/>
      </c>
      <c r="G161" s="2711" t="str">
        <f>IF('職員点検資料１ (記入例)'!G161="","",'職員点検資料１ (記入例)'!G161)</f>
        <v/>
      </c>
      <c r="H161" s="2642"/>
      <c r="I161" s="2692" t="s">
        <v>315</v>
      </c>
      <c r="J161" s="2642"/>
      <c r="K161" s="2692" t="s">
        <v>342</v>
      </c>
      <c r="L161" s="2642"/>
      <c r="M161" s="2692" t="s">
        <v>315</v>
      </c>
      <c r="N161" s="2642"/>
      <c r="O161" s="2692" t="s">
        <v>342</v>
      </c>
      <c r="P161" s="263"/>
      <c r="Q161" s="263"/>
      <c r="R161" s="263"/>
      <c r="S161" s="263"/>
      <c r="U161" s="2705" t="str">
        <f>'職員点検資料１ (記入例)'!AC161:AC163</f>
        <v/>
      </c>
      <c r="V161" s="2705">
        <f>L161+N161</f>
        <v>0</v>
      </c>
    </row>
    <row r="162" spans="1:22" s="88" customFormat="1">
      <c r="A162" s="2622"/>
      <c r="B162" s="2709"/>
      <c r="C162" s="2709"/>
      <c r="D162" s="2709"/>
      <c r="E162" s="211" t="str">
        <f>'職員点検資料１ (記入例)'!E162</f>
        <v>幼稚園教諭</v>
      </c>
      <c r="F162" s="212" t="str">
        <f>IF('職員点検資料１ (記入例)'!F162="","",'職員点検資料１ (記入例)'!F162)</f>
        <v/>
      </c>
      <c r="G162" s="2712"/>
      <c r="H162" s="2643"/>
      <c r="I162" s="2693"/>
      <c r="J162" s="2643"/>
      <c r="K162" s="2693"/>
      <c r="L162" s="2643"/>
      <c r="M162" s="2693"/>
      <c r="N162" s="2643"/>
      <c r="O162" s="2693"/>
      <c r="P162" s="263"/>
      <c r="Q162" s="263"/>
      <c r="R162" s="263"/>
      <c r="S162" s="263"/>
      <c r="U162" s="2706"/>
      <c r="V162" s="2706"/>
    </row>
    <row r="163" spans="1:22" s="88" customFormat="1">
      <c r="A163" s="2623"/>
      <c r="B163" s="2710"/>
      <c r="C163" s="2710"/>
      <c r="D163" s="2710"/>
      <c r="E163" s="213" t="str">
        <f>'職員点検資料１ (記入例)'!E163</f>
        <v>（　　　　　　）</v>
      </c>
      <c r="F163" s="214" t="str">
        <f>IF('職員点検資料１ (記入例)'!F163="","",'職員点検資料１ (記入例)'!F163)</f>
        <v/>
      </c>
      <c r="G163" s="2713"/>
      <c r="H163" s="2644"/>
      <c r="I163" s="2694"/>
      <c r="J163" s="2644"/>
      <c r="K163" s="2694"/>
      <c r="L163" s="2644"/>
      <c r="M163" s="2694"/>
      <c r="N163" s="2644"/>
      <c r="O163" s="2694"/>
      <c r="P163" s="263"/>
      <c r="Q163" s="263"/>
      <c r="R163" s="263"/>
      <c r="S163" s="263"/>
      <c r="U163" s="2707"/>
      <c r="V163" s="2707"/>
    </row>
    <row r="164" spans="1:22" s="88" customFormat="1" ht="12" customHeight="1">
      <c r="A164" s="2621">
        <v>54</v>
      </c>
      <c r="B164" s="2708" t="str">
        <f>IF('職員点検資料１ (記入例)'!B164="","",'職員点検資料１ (記入例)'!B164)</f>
        <v/>
      </c>
      <c r="C164" s="2708" t="str">
        <f>IF('職員点検資料１ (記入例)'!C164="","",'職員点検資料１ (記入例)'!C164)</f>
        <v/>
      </c>
      <c r="D164" s="2708" t="str">
        <f>IF('職員点検資料１ (記入例)'!D164="","",'職員点検資料１ (記入例)'!D164)</f>
        <v/>
      </c>
      <c r="E164" s="210" t="str">
        <f>'職員点検資料１ (記入例)'!E164</f>
        <v>保育士</v>
      </c>
      <c r="F164" s="368" t="str">
        <f>IF('職員点検資料１ (記入例)'!F164="","",'職員点検資料１ (記入例)'!F164)</f>
        <v/>
      </c>
      <c r="G164" s="2711" t="str">
        <f>IF('職員点検資料１ (記入例)'!G164="","",'職員点検資料１ (記入例)'!G164)</f>
        <v/>
      </c>
      <c r="H164" s="2642"/>
      <c r="I164" s="2692" t="s">
        <v>315</v>
      </c>
      <c r="J164" s="2642"/>
      <c r="K164" s="2692" t="s">
        <v>342</v>
      </c>
      <c r="L164" s="2642"/>
      <c r="M164" s="2692" t="s">
        <v>315</v>
      </c>
      <c r="N164" s="2642"/>
      <c r="O164" s="2692" t="s">
        <v>342</v>
      </c>
      <c r="P164" s="263"/>
      <c r="Q164" s="263"/>
      <c r="R164" s="263"/>
      <c r="S164" s="263"/>
      <c r="U164" s="2705" t="str">
        <f>'職員点検資料１ (記入例)'!AC164:AC166</f>
        <v/>
      </c>
      <c r="V164" s="2705">
        <f>L164+N164</f>
        <v>0</v>
      </c>
    </row>
    <row r="165" spans="1:22" s="88" customFormat="1">
      <c r="A165" s="2622"/>
      <c r="B165" s="2709"/>
      <c r="C165" s="2709"/>
      <c r="D165" s="2709"/>
      <c r="E165" s="211" t="str">
        <f>'職員点検資料１ (記入例)'!E165</f>
        <v>幼稚園教諭</v>
      </c>
      <c r="F165" s="212" t="str">
        <f>IF('職員点検資料１ (記入例)'!F165="","",'職員点検資料１ (記入例)'!F165)</f>
        <v/>
      </c>
      <c r="G165" s="2712"/>
      <c r="H165" s="2643"/>
      <c r="I165" s="2693"/>
      <c r="J165" s="2643"/>
      <c r="K165" s="2693"/>
      <c r="L165" s="2643"/>
      <c r="M165" s="2693"/>
      <c r="N165" s="2643"/>
      <c r="O165" s="2693"/>
      <c r="P165" s="263"/>
      <c r="Q165" s="263"/>
      <c r="R165" s="263"/>
      <c r="S165" s="263"/>
      <c r="U165" s="2706"/>
      <c r="V165" s="2706"/>
    </row>
    <row r="166" spans="1:22" s="88" customFormat="1">
      <c r="A166" s="2623"/>
      <c r="B166" s="2710"/>
      <c r="C166" s="2710"/>
      <c r="D166" s="2710"/>
      <c r="E166" s="213" t="str">
        <f>'職員点検資料１ (記入例)'!E166</f>
        <v>（　　　　　　）</v>
      </c>
      <c r="F166" s="214" t="str">
        <f>IF('職員点検資料１ (記入例)'!F166="","",'職員点検資料１ (記入例)'!F166)</f>
        <v/>
      </c>
      <c r="G166" s="2713"/>
      <c r="H166" s="2644"/>
      <c r="I166" s="2694"/>
      <c r="J166" s="2644"/>
      <c r="K166" s="2694"/>
      <c r="L166" s="2644"/>
      <c r="M166" s="2694"/>
      <c r="N166" s="2644"/>
      <c r="O166" s="2694"/>
      <c r="P166" s="263"/>
      <c r="Q166" s="263"/>
      <c r="R166" s="263"/>
      <c r="S166" s="263"/>
      <c r="U166" s="2707"/>
      <c r="V166" s="2707"/>
    </row>
    <row r="167" spans="1:22" s="88" customFormat="1" ht="12" customHeight="1">
      <c r="A167" s="2621">
        <v>55</v>
      </c>
      <c r="B167" s="2708" t="str">
        <f>IF('職員点検資料１ (記入例)'!B167="","",'職員点検資料１ (記入例)'!B167)</f>
        <v/>
      </c>
      <c r="C167" s="2708" t="str">
        <f>IF('職員点検資料１ (記入例)'!C167="","",'職員点検資料１ (記入例)'!C167)</f>
        <v/>
      </c>
      <c r="D167" s="2708" t="str">
        <f>IF('職員点検資料１ (記入例)'!D167="","",'職員点検資料１ (記入例)'!D167)</f>
        <v/>
      </c>
      <c r="E167" s="210" t="str">
        <f>'職員点検資料１ (記入例)'!E167</f>
        <v>保育士</v>
      </c>
      <c r="F167" s="368" t="str">
        <f>IF('職員点検資料１ (記入例)'!F167="","",'職員点検資料１ (記入例)'!F167)</f>
        <v/>
      </c>
      <c r="G167" s="2711" t="str">
        <f>IF('職員点検資料１ (記入例)'!G167="","",'職員点検資料１ (記入例)'!G167)</f>
        <v/>
      </c>
      <c r="H167" s="2642"/>
      <c r="I167" s="2692" t="s">
        <v>315</v>
      </c>
      <c r="J167" s="2642"/>
      <c r="K167" s="2692" t="s">
        <v>342</v>
      </c>
      <c r="L167" s="2642"/>
      <c r="M167" s="2692" t="s">
        <v>315</v>
      </c>
      <c r="N167" s="2642"/>
      <c r="O167" s="2692" t="s">
        <v>342</v>
      </c>
      <c r="P167" s="263"/>
      <c r="Q167" s="263"/>
      <c r="R167" s="263"/>
      <c r="S167" s="263"/>
      <c r="U167" s="2705" t="str">
        <f>'職員点検資料１ (記入例)'!AC167:AC169</f>
        <v/>
      </c>
      <c r="V167" s="2705">
        <f>L167+N167</f>
        <v>0</v>
      </c>
    </row>
    <row r="168" spans="1:22" s="88" customFormat="1">
      <c r="A168" s="2622"/>
      <c r="B168" s="2709"/>
      <c r="C168" s="2709"/>
      <c r="D168" s="2709"/>
      <c r="E168" s="211" t="str">
        <f>'職員点検資料１ (記入例)'!E168</f>
        <v>幼稚園教諭</v>
      </c>
      <c r="F168" s="212" t="str">
        <f>IF('職員点検資料１ (記入例)'!F168="","",'職員点検資料１ (記入例)'!F168)</f>
        <v/>
      </c>
      <c r="G168" s="2712"/>
      <c r="H168" s="2643"/>
      <c r="I168" s="2693"/>
      <c r="J168" s="2643"/>
      <c r="K168" s="2693"/>
      <c r="L168" s="2643"/>
      <c r="M168" s="2693"/>
      <c r="N168" s="2643"/>
      <c r="O168" s="2693"/>
      <c r="P168" s="263"/>
      <c r="Q168" s="263"/>
      <c r="R168" s="263"/>
      <c r="S168" s="263"/>
      <c r="U168" s="2706"/>
      <c r="V168" s="2706"/>
    </row>
    <row r="169" spans="1:22" s="88" customFormat="1">
      <c r="A169" s="2623"/>
      <c r="B169" s="2710"/>
      <c r="C169" s="2710"/>
      <c r="D169" s="2710"/>
      <c r="E169" s="213" t="str">
        <f>'職員点検資料１ (記入例)'!E169</f>
        <v>（　　　　　　）</v>
      </c>
      <c r="F169" s="214" t="str">
        <f>IF('職員点検資料１ (記入例)'!F169="","",'職員点検資料１ (記入例)'!F169)</f>
        <v/>
      </c>
      <c r="G169" s="2713"/>
      <c r="H169" s="2644"/>
      <c r="I169" s="2694"/>
      <c r="J169" s="2644"/>
      <c r="K169" s="2694"/>
      <c r="L169" s="2644"/>
      <c r="M169" s="2694"/>
      <c r="N169" s="2644"/>
      <c r="O169" s="2694"/>
      <c r="P169" s="263"/>
      <c r="Q169" s="263"/>
      <c r="R169" s="263"/>
      <c r="S169" s="263"/>
      <c r="U169" s="2707"/>
      <c r="V169" s="2707"/>
    </row>
    <row r="170" spans="1:22" s="88" customFormat="1" ht="12" customHeight="1">
      <c r="A170" s="2621">
        <v>56</v>
      </c>
      <c r="B170" s="2708" t="str">
        <f>IF('職員点検資料１ (記入例)'!B170="","",'職員点検資料１ (記入例)'!B170)</f>
        <v/>
      </c>
      <c r="C170" s="2708" t="str">
        <f>IF('職員点検資料１ (記入例)'!C170="","",'職員点検資料１ (記入例)'!C170)</f>
        <v/>
      </c>
      <c r="D170" s="2708" t="str">
        <f>IF('職員点検資料１ (記入例)'!D170="","",'職員点検資料１ (記入例)'!D170)</f>
        <v/>
      </c>
      <c r="E170" s="210" t="str">
        <f>'職員点検資料１ (記入例)'!E170</f>
        <v>保育士</v>
      </c>
      <c r="F170" s="368" t="str">
        <f>IF('職員点検資料１ (記入例)'!F170="","",'職員点検資料１ (記入例)'!F170)</f>
        <v/>
      </c>
      <c r="G170" s="2711" t="str">
        <f>IF('職員点検資料１ (記入例)'!G170="","",'職員点検資料１ (記入例)'!G170)</f>
        <v/>
      </c>
      <c r="H170" s="2642"/>
      <c r="I170" s="2692" t="s">
        <v>315</v>
      </c>
      <c r="J170" s="2642"/>
      <c r="K170" s="2692" t="s">
        <v>342</v>
      </c>
      <c r="L170" s="2642"/>
      <c r="M170" s="2692" t="s">
        <v>315</v>
      </c>
      <c r="N170" s="2642"/>
      <c r="O170" s="2692" t="s">
        <v>342</v>
      </c>
      <c r="P170" s="263"/>
      <c r="Q170" s="263"/>
      <c r="R170" s="263"/>
      <c r="S170" s="263"/>
      <c r="U170" s="2705" t="str">
        <f>'職員点検資料１ (記入例)'!AC170:AC172</f>
        <v/>
      </c>
      <c r="V170" s="2705">
        <f>L170+N170</f>
        <v>0</v>
      </c>
    </row>
    <row r="171" spans="1:22" s="88" customFormat="1">
      <c r="A171" s="2622"/>
      <c r="B171" s="2709"/>
      <c r="C171" s="2709"/>
      <c r="D171" s="2709"/>
      <c r="E171" s="211" t="str">
        <f>'職員点検資料１ (記入例)'!E171</f>
        <v>幼稚園教諭</v>
      </c>
      <c r="F171" s="212" t="str">
        <f>IF('職員点検資料１ (記入例)'!F171="","",'職員点検資料１ (記入例)'!F171)</f>
        <v/>
      </c>
      <c r="G171" s="2712"/>
      <c r="H171" s="2643"/>
      <c r="I171" s="2693"/>
      <c r="J171" s="2643"/>
      <c r="K171" s="2693"/>
      <c r="L171" s="2643"/>
      <c r="M171" s="2693"/>
      <c r="N171" s="2643"/>
      <c r="O171" s="2693"/>
      <c r="P171" s="263"/>
      <c r="Q171" s="263"/>
      <c r="R171" s="263"/>
      <c r="S171" s="263"/>
      <c r="U171" s="2706"/>
      <c r="V171" s="2706"/>
    </row>
    <row r="172" spans="1:22" s="88" customFormat="1">
      <c r="A172" s="2623"/>
      <c r="B172" s="2710"/>
      <c r="C172" s="2710"/>
      <c r="D172" s="2710"/>
      <c r="E172" s="213" t="str">
        <f>'職員点検資料１ (記入例)'!E172</f>
        <v>（　　　　　　）</v>
      </c>
      <c r="F172" s="214" t="str">
        <f>IF('職員点検資料１ (記入例)'!F172="","",'職員点検資料１ (記入例)'!F172)</f>
        <v/>
      </c>
      <c r="G172" s="2713"/>
      <c r="H172" s="2644"/>
      <c r="I172" s="2694"/>
      <c r="J172" s="2644"/>
      <c r="K172" s="2694"/>
      <c r="L172" s="2644"/>
      <c r="M172" s="2694"/>
      <c r="N172" s="2644"/>
      <c r="O172" s="2694"/>
      <c r="P172" s="263"/>
      <c r="Q172" s="263"/>
      <c r="R172" s="263"/>
      <c r="S172" s="263"/>
      <c r="U172" s="2707"/>
      <c r="V172" s="2707"/>
    </row>
    <row r="173" spans="1:22" s="88" customFormat="1" ht="12" customHeight="1">
      <c r="A173" s="2621">
        <v>57</v>
      </c>
      <c r="B173" s="2708" t="str">
        <f>IF('職員点検資料１ (記入例)'!B173="","",'職員点検資料１ (記入例)'!B173)</f>
        <v/>
      </c>
      <c r="C173" s="2708" t="str">
        <f>IF('職員点検資料１ (記入例)'!C173="","",'職員点検資料１ (記入例)'!C173)</f>
        <v/>
      </c>
      <c r="D173" s="2708" t="str">
        <f>IF('職員点検資料１ (記入例)'!D173="","",'職員点検資料１ (記入例)'!D173)</f>
        <v/>
      </c>
      <c r="E173" s="210" t="str">
        <f>'職員点検資料１ (記入例)'!E173</f>
        <v>保育士</v>
      </c>
      <c r="F173" s="368" t="str">
        <f>IF('職員点検資料１ (記入例)'!F173="","",'職員点検資料１ (記入例)'!F173)</f>
        <v/>
      </c>
      <c r="G173" s="2711" t="str">
        <f>IF('職員点検資料１ (記入例)'!G173="","",'職員点検資料１ (記入例)'!G173)</f>
        <v/>
      </c>
      <c r="H173" s="2642"/>
      <c r="I173" s="2692" t="s">
        <v>315</v>
      </c>
      <c r="J173" s="2642"/>
      <c r="K173" s="2692" t="s">
        <v>342</v>
      </c>
      <c r="L173" s="2642"/>
      <c r="M173" s="2692" t="s">
        <v>315</v>
      </c>
      <c r="N173" s="2642"/>
      <c r="O173" s="2692" t="s">
        <v>342</v>
      </c>
      <c r="P173" s="263"/>
      <c r="Q173" s="263"/>
      <c r="R173" s="263"/>
      <c r="S173" s="263"/>
      <c r="U173" s="2705" t="str">
        <f>'職員点検資料１ (記入例)'!AC173:AC175</f>
        <v/>
      </c>
      <c r="V173" s="2705">
        <f>L173+N173</f>
        <v>0</v>
      </c>
    </row>
    <row r="174" spans="1:22" s="88" customFormat="1">
      <c r="A174" s="2622"/>
      <c r="B174" s="2709"/>
      <c r="C174" s="2709"/>
      <c r="D174" s="2709"/>
      <c r="E174" s="211" t="str">
        <f>'職員点検資料１ (記入例)'!E174</f>
        <v>幼稚園教諭</v>
      </c>
      <c r="F174" s="212" t="str">
        <f>IF('職員点検資料１ (記入例)'!F174="","",'職員点検資料１ (記入例)'!F174)</f>
        <v/>
      </c>
      <c r="G174" s="2712"/>
      <c r="H174" s="2643"/>
      <c r="I174" s="2693"/>
      <c r="J174" s="2643"/>
      <c r="K174" s="2693"/>
      <c r="L174" s="2643"/>
      <c r="M174" s="2693"/>
      <c r="N174" s="2643"/>
      <c r="O174" s="2693"/>
      <c r="P174" s="263"/>
      <c r="Q174" s="263"/>
      <c r="R174" s="263"/>
      <c r="S174" s="263"/>
      <c r="U174" s="2706"/>
      <c r="V174" s="2706"/>
    </row>
    <row r="175" spans="1:22" s="88" customFormat="1">
      <c r="A175" s="2623"/>
      <c r="B175" s="2710"/>
      <c r="C175" s="2710"/>
      <c r="D175" s="2710"/>
      <c r="E175" s="213" t="str">
        <f>'職員点検資料１ (記入例)'!E175</f>
        <v>（　　　　　　）</v>
      </c>
      <c r="F175" s="214" t="str">
        <f>IF('職員点検資料１ (記入例)'!F175="","",'職員点検資料１ (記入例)'!F175)</f>
        <v/>
      </c>
      <c r="G175" s="2713"/>
      <c r="H175" s="2644"/>
      <c r="I175" s="2694"/>
      <c r="J175" s="2644"/>
      <c r="K175" s="2694"/>
      <c r="L175" s="2644"/>
      <c r="M175" s="2694"/>
      <c r="N175" s="2644"/>
      <c r="O175" s="2694"/>
      <c r="P175" s="263"/>
      <c r="Q175" s="263"/>
      <c r="R175" s="263"/>
      <c r="S175" s="263"/>
      <c r="U175" s="2707"/>
      <c r="V175" s="2707"/>
    </row>
    <row r="176" spans="1:22" s="88" customFormat="1" ht="12" customHeight="1">
      <c r="A176" s="2621">
        <v>58</v>
      </c>
      <c r="B176" s="2708" t="str">
        <f>IF('職員点検資料１ (記入例)'!B176="","",'職員点検資料１ (記入例)'!B176)</f>
        <v/>
      </c>
      <c r="C176" s="2708" t="str">
        <f>IF('職員点検資料１ (記入例)'!C176="","",'職員点検資料１ (記入例)'!C176)</f>
        <v/>
      </c>
      <c r="D176" s="2708" t="str">
        <f>IF('職員点検資料１ (記入例)'!D176="","",'職員点検資料１ (記入例)'!D176)</f>
        <v/>
      </c>
      <c r="E176" s="210" t="str">
        <f>'職員点検資料１ (記入例)'!E176</f>
        <v>保育士</v>
      </c>
      <c r="F176" s="368" t="str">
        <f>IF('職員点検資料１ (記入例)'!F176="","",'職員点検資料１ (記入例)'!F176)</f>
        <v/>
      </c>
      <c r="G176" s="2711" t="str">
        <f>IF('職員点検資料１ (記入例)'!G176="","",'職員点検資料１ (記入例)'!G176)</f>
        <v/>
      </c>
      <c r="H176" s="2642"/>
      <c r="I176" s="2692" t="s">
        <v>315</v>
      </c>
      <c r="J176" s="2642"/>
      <c r="K176" s="2692" t="s">
        <v>342</v>
      </c>
      <c r="L176" s="2642"/>
      <c r="M176" s="2692" t="s">
        <v>315</v>
      </c>
      <c r="N176" s="2642"/>
      <c r="O176" s="2692" t="s">
        <v>342</v>
      </c>
      <c r="P176" s="263"/>
      <c r="Q176" s="263"/>
      <c r="R176" s="263"/>
      <c r="S176" s="263"/>
      <c r="U176" s="2705" t="str">
        <f>'職員点検資料１ (記入例)'!AC176:AC178</f>
        <v/>
      </c>
      <c r="V176" s="2705">
        <f>L176+N176</f>
        <v>0</v>
      </c>
    </row>
    <row r="177" spans="1:22" s="88" customFormat="1">
      <c r="A177" s="2622"/>
      <c r="B177" s="2709"/>
      <c r="C177" s="2709"/>
      <c r="D177" s="2709"/>
      <c r="E177" s="211" t="str">
        <f>'職員点検資料１ (記入例)'!E177</f>
        <v>幼稚園教諭</v>
      </c>
      <c r="F177" s="212" t="str">
        <f>IF('職員点検資料１ (記入例)'!F177="","",'職員点検資料１ (記入例)'!F177)</f>
        <v/>
      </c>
      <c r="G177" s="2712"/>
      <c r="H177" s="2643"/>
      <c r="I177" s="2693"/>
      <c r="J177" s="2643"/>
      <c r="K177" s="2693"/>
      <c r="L177" s="2643"/>
      <c r="M177" s="2693"/>
      <c r="N177" s="2643"/>
      <c r="O177" s="2693"/>
      <c r="P177" s="263"/>
      <c r="Q177" s="263"/>
      <c r="R177" s="263"/>
      <c r="S177" s="263"/>
      <c r="U177" s="2706"/>
      <c r="V177" s="2706"/>
    </row>
    <row r="178" spans="1:22" s="88" customFormat="1">
      <c r="A178" s="2623"/>
      <c r="B178" s="2710"/>
      <c r="C178" s="2710"/>
      <c r="D178" s="2710"/>
      <c r="E178" s="213" t="str">
        <f>'職員点検資料１ (記入例)'!E178</f>
        <v>（　　　　　　）</v>
      </c>
      <c r="F178" s="214" t="str">
        <f>IF('職員点検資料１ (記入例)'!F178="","",'職員点検資料１ (記入例)'!F178)</f>
        <v/>
      </c>
      <c r="G178" s="2713"/>
      <c r="H178" s="2644"/>
      <c r="I178" s="2694"/>
      <c r="J178" s="2644"/>
      <c r="K178" s="2694"/>
      <c r="L178" s="2644"/>
      <c r="M178" s="2694"/>
      <c r="N178" s="2644"/>
      <c r="O178" s="2694"/>
      <c r="P178" s="263"/>
      <c r="Q178" s="263"/>
      <c r="R178" s="263"/>
      <c r="S178" s="263"/>
      <c r="U178" s="2707"/>
      <c r="V178" s="2707"/>
    </row>
    <row r="179" spans="1:22" s="88" customFormat="1" ht="12" customHeight="1">
      <c r="A179" s="2621">
        <v>59</v>
      </c>
      <c r="B179" s="2708" t="str">
        <f>IF('職員点検資料１ (記入例)'!B179="","",'職員点検資料１ (記入例)'!B179)</f>
        <v/>
      </c>
      <c r="C179" s="2708" t="str">
        <f>IF('職員点検資料１ (記入例)'!C179="","",'職員点検資料１ (記入例)'!C179)</f>
        <v/>
      </c>
      <c r="D179" s="2708" t="str">
        <f>IF('職員点検資料１ (記入例)'!D179="","",'職員点検資料１ (記入例)'!D179)</f>
        <v/>
      </c>
      <c r="E179" s="210" t="str">
        <f>'職員点検資料１ (記入例)'!E179</f>
        <v>保育士</v>
      </c>
      <c r="F179" s="368" t="str">
        <f>IF('職員点検資料１ (記入例)'!F179="","",'職員点検資料１ (記入例)'!F179)</f>
        <v/>
      </c>
      <c r="G179" s="2711" t="str">
        <f>IF('職員点検資料１ (記入例)'!G179="","",'職員点検資料１ (記入例)'!G179)</f>
        <v/>
      </c>
      <c r="H179" s="2642"/>
      <c r="I179" s="2692" t="s">
        <v>315</v>
      </c>
      <c r="J179" s="2642"/>
      <c r="K179" s="2692" t="s">
        <v>342</v>
      </c>
      <c r="L179" s="2642"/>
      <c r="M179" s="2692" t="s">
        <v>315</v>
      </c>
      <c r="N179" s="2642"/>
      <c r="O179" s="2692" t="s">
        <v>342</v>
      </c>
      <c r="P179" s="263"/>
      <c r="Q179" s="263"/>
      <c r="R179" s="263"/>
      <c r="S179" s="263"/>
      <c r="U179" s="2705" t="str">
        <f>'職員点検資料１ (記入例)'!AC179:AC181</f>
        <v/>
      </c>
      <c r="V179" s="2705">
        <f>L179+N179</f>
        <v>0</v>
      </c>
    </row>
    <row r="180" spans="1:22" s="88" customFormat="1">
      <c r="A180" s="2622"/>
      <c r="B180" s="2709"/>
      <c r="C180" s="2709"/>
      <c r="D180" s="2709"/>
      <c r="E180" s="211" t="str">
        <f>'職員点検資料１ (記入例)'!E180</f>
        <v>幼稚園教諭</v>
      </c>
      <c r="F180" s="212" t="str">
        <f>IF('職員点検資料１ (記入例)'!F180="","",'職員点検資料１ (記入例)'!F180)</f>
        <v/>
      </c>
      <c r="G180" s="2712"/>
      <c r="H180" s="2643"/>
      <c r="I180" s="2693"/>
      <c r="J180" s="2643"/>
      <c r="K180" s="2693"/>
      <c r="L180" s="2643"/>
      <c r="M180" s="2693"/>
      <c r="N180" s="2643"/>
      <c r="O180" s="2693"/>
      <c r="P180" s="263"/>
      <c r="Q180" s="263"/>
      <c r="R180" s="263"/>
      <c r="S180" s="263"/>
      <c r="U180" s="2706"/>
      <c r="V180" s="2706"/>
    </row>
    <row r="181" spans="1:22" s="88" customFormat="1">
      <c r="A181" s="2623"/>
      <c r="B181" s="2710"/>
      <c r="C181" s="2710"/>
      <c r="D181" s="2710"/>
      <c r="E181" s="213" t="str">
        <f>'職員点検資料１ (記入例)'!E181</f>
        <v>（　　　　　　）</v>
      </c>
      <c r="F181" s="214" t="str">
        <f>IF('職員点検資料１ (記入例)'!F181="","",'職員点検資料１ (記入例)'!F181)</f>
        <v/>
      </c>
      <c r="G181" s="2713"/>
      <c r="H181" s="2644"/>
      <c r="I181" s="2694"/>
      <c r="J181" s="2644"/>
      <c r="K181" s="2694"/>
      <c r="L181" s="2644"/>
      <c r="M181" s="2694"/>
      <c r="N181" s="2644"/>
      <c r="O181" s="2694"/>
      <c r="P181" s="263"/>
      <c r="Q181" s="263"/>
      <c r="R181" s="263"/>
      <c r="S181" s="263"/>
      <c r="U181" s="2707"/>
      <c r="V181" s="2707"/>
    </row>
    <row r="182" spans="1:22" s="88" customFormat="1" ht="12" customHeight="1">
      <c r="A182" s="2621">
        <v>60</v>
      </c>
      <c r="B182" s="2708" t="str">
        <f>IF('職員点検資料１ (記入例)'!B182="","",'職員点検資料１ (記入例)'!B182)</f>
        <v/>
      </c>
      <c r="C182" s="2708" t="str">
        <f>IF('職員点検資料１ (記入例)'!C182="","",'職員点検資料１ (記入例)'!C182)</f>
        <v/>
      </c>
      <c r="D182" s="2708" t="str">
        <f>IF('職員点検資料１ (記入例)'!D182="","",'職員点検資料１ (記入例)'!D182)</f>
        <v/>
      </c>
      <c r="E182" s="210" t="str">
        <f>'職員点検資料１ (記入例)'!E182</f>
        <v>保育士</v>
      </c>
      <c r="F182" s="368" t="str">
        <f>IF('職員点検資料１ (記入例)'!F182="","",'職員点検資料１ (記入例)'!F182)</f>
        <v/>
      </c>
      <c r="G182" s="2711" t="str">
        <f>IF('職員点検資料１ (記入例)'!G182="","",'職員点検資料１ (記入例)'!G182)</f>
        <v/>
      </c>
      <c r="H182" s="2642"/>
      <c r="I182" s="2692" t="s">
        <v>315</v>
      </c>
      <c r="J182" s="2642"/>
      <c r="K182" s="2692" t="s">
        <v>342</v>
      </c>
      <c r="L182" s="2642"/>
      <c r="M182" s="2692" t="s">
        <v>315</v>
      </c>
      <c r="N182" s="2642"/>
      <c r="O182" s="2692" t="s">
        <v>342</v>
      </c>
      <c r="P182" s="263"/>
      <c r="Q182" s="263"/>
      <c r="R182" s="263"/>
      <c r="S182" s="263"/>
      <c r="U182" s="2705" t="str">
        <f>'職員点検資料１ (記入例)'!AC182:AC184</f>
        <v/>
      </c>
      <c r="V182" s="2705">
        <f>L182+N182</f>
        <v>0</v>
      </c>
    </row>
    <row r="183" spans="1:22" s="88" customFormat="1">
      <c r="A183" s="2622"/>
      <c r="B183" s="2709"/>
      <c r="C183" s="2709"/>
      <c r="D183" s="2709"/>
      <c r="E183" s="211" t="str">
        <f>'職員点検資料１ (記入例)'!E183</f>
        <v>幼稚園教諭</v>
      </c>
      <c r="F183" s="212" t="str">
        <f>IF('職員点検資料１ (記入例)'!F183="","",'職員点検資料１ (記入例)'!F183)</f>
        <v/>
      </c>
      <c r="G183" s="2712"/>
      <c r="H183" s="2643"/>
      <c r="I183" s="2693"/>
      <c r="J183" s="2643"/>
      <c r="K183" s="2693"/>
      <c r="L183" s="2643"/>
      <c r="M183" s="2693"/>
      <c r="N183" s="2643"/>
      <c r="O183" s="2693"/>
      <c r="P183" s="263"/>
      <c r="Q183" s="263"/>
      <c r="R183" s="263"/>
      <c r="S183" s="263"/>
      <c r="U183" s="2706"/>
      <c r="V183" s="2706"/>
    </row>
    <row r="184" spans="1:22" s="88" customFormat="1">
      <c r="A184" s="2623"/>
      <c r="B184" s="2710"/>
      <c r="C184" s="2710"/>
      <c r="D184" s="2710"/>
      <c r="E184" s="213" t="str">
        <f>'職員点検資料１ (記入例)'!E184</f>
        <v>（　　　　　　）</v>
      </c>
      <c r="F184" s="214" t="str">
        <f>IF('職員点検資料１ (記入例)'!F184="","",'職員点検資料１ (記入例)'!F184)</f>
        <v/>
      </c>
      <c r="G184" s="2713"/>
      <c r="H184" s="2644"/>
      <c r="I184" s="2694"/>
      <c r="J184" s="2644"/>
      <c r="K184" s="2694"/>
      <c r="L184" s="2644"/>
      <c r="M184" s="2694"/>
      <c r="N184" s="2644"/>
      <c r="O184" s="2694"/>
      <c r="P184" s="263"/>
      <c r="Q184" s="263"/>
      <c r="R184" s="263"/>
      <c r="S184" s="263"/>
      <c r="U184" s="2707"/>
      <c r="V184" s="2707"/>
    </row>
  </sheetData>
  <sheetProtection sheet="1" objects="1" scenarios="1"/>
  <mergeCells count="914">
    <mergeCell ref="G3:G4"/>
    <mergeCell ref="P3:R3"/>
    <mergeCell ref="L4:M4"/>
    <mergeCell ref="N4:O4"/>
    <mergeCell ref="P4:S4"/>
    <mergeCell ref="A1:F1"/>
    <mergeCell ref="A3:A4"/>
    <mergeCell ref="B3:B4"/>
    <mergeCell ref="C3:C4"/>
    <mergeCell ref="D3:D4"/>
    <mergeCell ref="E3:F3"/>
    <mergeCell ref="H4:I4"/>
    <mergeCell ref="J4:K4"/>
    <mergeCell ref="H3:O3"/>
    <mergeCell ref="A8:A10"/>
    <mergeCell ref="B8:B10"/>
    <mergeCell ref="C8:C10"/>
    <mergeCell ref="D8:D10"/>
    <mergeCell ref="G8:G10"/>
    <mergeCell ref="A5:A7"/>
    <mergeCell ref="B5:B7"/>
    <mergeCell ref="C5:C7"/>
    <mergeCell ref="D5:D7"/>
    <mergeCell ref="G5:G7"/>
    <mergeCell ref="L8:L10"/>
    <mergeCell ref="M8:M10"/>
    <mergeCell ref="N8:N10"/>
    <mergeCell ref="O8:O10"/>
    <mergeCell ref="U8:U10"/>
    <mergeCell ref="V8:V10"/>
    <mergeCell ref="M5:M7"/>
    <mergeCell ref="N5:N7"/>
    <mergeCell ref="O5:O7"/>
    <mergeCell ref="U5:U7"/>
    <mergeCell ref="V5:V7"/>
    <mergeCell ref="L5:L7"/>
    <mergeCell ref="A14:A16"/>
    <mergeCell ref="B14:B16"/>
    <mergeCell ref="C14:C16"/>
    <mergeCell ref="D14:D16"/>
    <mergeCell ref="G14:G16"/>
    <mergeCell ref="A11:A13"/>
    <mergeCell ref="B11:B13"/>
    <mergeCell ref="C11:C13"/>
    <mergeCell ref="D11:D13"/>
    <mergeCell ref="G11:G13"/>
    <mergeCell ref="L14:L16"/>
    <mergeCell ref="M14:M16"/>
    <mergeCell ref="N14:N16"/>
    <mergeCell ref="O14:O16"/>
    <mergeCell ref="U14:U16"/>
    <mergeCell ref="V14:V16"/>
    <mergeCell ref="M11:M13"/>
    <mergeCell ref="N11:N13"/>
    <mergeCell ref="O11:O13"/>
    <mergeCell ref="U11:U13"/>
    <mergeCell ref="V11:V13"/>
    <mergeCell ref="L11:L13"/>
    <mergeCell ref="A20:A22"/>
    <mergeCell ref="B20:B22"/>
    <mergeCell ref="C20:C22"/>
    <mergeCell ref="D20:D22"/>
    <mergeCell ref="G20:G22"/>
    <mergeCell ref="A17:A19"/>
    <mergeCell ref="B17:B19"/>
    <mergeCell ref="C17:C19"/>
    <mergeCell ref="D17:D19"/>
    <mergeCell ref="G17:G19"/>
    <mergeCell ref="L20:L22"/>
    <mergeCell ref="M20:M22"/>
    <mergeCell ref="N20:N22"/>
    <mergeCell ref="O20:O22"/>
    <mergeCell ref="U20:U22"/>
    <mergeCell ref="V20:V22"/>
    <mergeCell ref="M17:M19"/>
    <mergeCell ref="N17:N19"/>
    <mergeCell ref="O17:O19"/>
    <mergeCell ref="U17:U19"/>
    <mergeCell ref="V17:V19"/>
    <mergeCell ref="L17:L19"/>
    <mergeCell ref="A26:A28"/>
    <mergeCell ref="B26:B28"/>
    <mergeCell ref="C26:C28"/>
    <mergeCell ref="D26:D28"/>
    <mergeCell ref="G26:G28"/>
    <mergeCell ref="A23:A25"/>
    <mergeCell ref="B23:B25"/>
    <mergeCell ref="C23:C25"/>
    <mergeCell ref="D23:D25"/>
    <mergeCell ref="G23:G25"/>
    <mergeCell ref="L26:L28"/>
    <mergeCell ref="M26:M28"/>
    <mergeCell ref="N26:N28"/>
    <mergeCell ref="O26:O28"/>
    <mergeCell ref="U26:U28"/>
    <mergeCell ref="V26:V28"/>
    <mergeCell ref="M23:M25"/>
    <mergeCell ref="N23:N25"/>
    <mergeCell ref="O23:O25"/>
    <mergeCell ref="U23:U25"/>
    <mergeCell ref="V23:V25"/>
    <mergeCell ref="L23:L25"/>
    <mergeCell ref="A32:A34"/>
    <mergeCell ref="B32:B34"/>
    <mergeCell ref="C32:C34"/>
    <mergeCell ref="D32:D34"/>
    <mergeCell ref="G32:G34"/>
    <mergeCell ref="A29:A31"/>
    <mergeCell ref="B29:B31"/>
    <mergeCell ref="C29:C31"/>
    <mergeCell ref="D29:D31"/>
    <mergeCell ref="G29:G31"/>
    <mergeCell ref="L32:L34"/>
    <mergeCell ref="M32:M34"/>
    <mergeCell ref="N32:N34"/>
    <mergeCell ref="O32:O34"/>
    <mergeCell ref="U32:U34"/>
    <mergeCell ref="V32:V34"/>
    <mergeCell ref="M29:M31"/>
    <mergeCell ref="N29:N31"/>
    <mergeCell ref="O29:O31"/>
    <mergeCell ref="U29:U31"/>
    <mergeCell ref="V29:V31"/>
    <mergeCell ref="L29:L31"/>
    <mergeCell ref="A38:A40"/>
    <mergeCell ref="B38:B40"/>
    <mergeCell ref="C38:C40"/>
    <mergeCell ref="D38:D40"/>
    <mergeCell ref="G38:G40"/>
    <mergeCell ref="A35:A37"/>
    <mergeCell ref="B35:B37"/>
    <mergeCell ref="C35:C37"/>
    <mergeCell ref="D35:D37"/>
    <mergeCell ref="G35:G37"/>
    <mergeCell ref="L38:L40"/>
    <mergeCell ref="M38:M40"/>
    <mergeCell ref="N38:N40"/>
    <mergeCell ref="O38:O40"/>
    <mergeCell ref="U38:U40"/>
    <mergeCell ref="V38:V40"/>
    <mergeCell ref="M35:M37"/>
    <mergeCell ref="N35:N37"/>
    <mergeCell ref="O35:O37"/>
    <mergeCell ref="U35:U37"/>
    <mergeCell ref="V35:V37"/>
    <mergeCell ref="L35:L37"/>
    <mergeCell ref="A44:A46"/>
    <mergeCell ref="B44:B46"/>
    <mergeCell ref="C44:C46"/>
    <mergeCell ref="D44:D46"/>
    <mergeCell ref="G44:G46"/>
    <mergeCell ref="A41:A43"/>
    <mergeCell ref="B41:B43"/>
    <mergeCell ref="C41:C43"/>
    <mergeCell ref="D41:D43"/>
    <mergeCell ref="G41:G43"/>
    <mergeCell ref="L44:L46"/>
    <mergeCell ref="M44:M46"/>
    <mergeCell ref="N44:N46"/>
    <mergeCell ref="O44:O46"/>
    <mergeCell ref="U44:U46"/>
    <mergeCell ref="V44:V46"/>
    <mergeCell ref="M41:M43"/>
    <mergeCell ref="N41:N43"/>
    <mergeCell ref="O41:O43"/>
    <mergeCell ref="U41:U43"/>
    <mergeCell ref="V41:V43"/>
    <mergeCell ref="L41:L43"/>
    <mergeCell ref="A50:A52"/>
    <mergeCell ref="B50:B52"/>
    <mergeCell ref="C50:C52"/>
    <mergeCell ref="D50:D52"/>
    <mergeCell ref="G50:G52"/>
    <mergeCell ref="A47:A49"/>
    <mergeCell ref="B47:B49"/>
    <mergeCell ref="C47:C49"/>
    <mergeCell ref="D47:D49"/>
    <mergeCell ref="G47:G49"/>
    <mergeCell ref="L50:L52"/>
    <mergeCell ref="M50:M52"/>
    <mergeCell ref="N50:N52"/>
    <mergeCell ref="O50:O52"/>
    <mergeCell ref="U50:U52"/>
    <mergeCell ref="V50:V52"/>
    <mergeCell ref="M47:M49"/>
    <mergeCell ref="N47:N49"/>
    <mergeCell ref="O47:O49"/>
    <mergeCell ref="U47:U49"/>
    <mergeCell ref="V47:V49"/>
    <mergeCell ref="L47:L49"/>
    <mergeCell ref="A56:A58"/>
    <mergeCell ref="B56:B58"/>
    <mergeCell ref="C56:C58"/>
    <mergeCell ref="D56:D58"/>
    <mergeCell ref="G56:G58"/>
    <mergeCell ref="A53:A55"/>
    <mergeCell ref="B53:B55"/>
    <mergeCell ref="C53:C55"/>
    <mergeCell ref="D53:D55"/>
    <mergeCell ref="G53:G55"/>
    <mergeCell ref="L56:L58"/>
    <mergeCell ref="M56:M58"/>
    <mergeCell ref="N56:N58"/>
    <mergeCell ref="O56:O58"/>
    <mergeCell ref="U56:U58"/>
    <mergeCell ref="V56:V58"/>
    <mergeCell ref="M53:M55"/>
    <mergeCell ref="N53:N55"/>
    <mergeCell ref="O53:O55"/>
    <mergeCell ref="U53:U55"/>
    <mergeCell ref="V53:V55"/>
    <mergeCell ref="L53:L55"/>
    <mergeCell ref="A62:A64"/>
    <mergeCell ref="B62:B64"/>
    <mergeCell ref="C62:C64"/>
    <mergeCell ref="D62:D64"/>
    <mergeCell ref="G62:G64"/>
    <mergeCell ref="A59:A61"/>
    <mergeCell ref="B59:B61"/>
    <mergeCell ref="C59:C61"/>
    <mergeCell ref="D59:D61"/>
    <mergeCell ref="G59:G61"/>
    <mergeCell ref="L62:L64"/>
    <mergeCell ref="M62:M64"/>
    <mergeCell ref="N62:N64"/>
    <mergeCell ref="O62:O64"/>
    <mergeCell ref="U62:U64"/>
    <mergeCell ref="V62:V64"/>
    <mergeCell ref="M59:M61"/>
    <mergeCell ref="N59:N61"/>
    <mergeCell ref="O59:O61"/>
    <mergeCell ref="U59:U61"/>
    <mergeCell ref="V59:V61"/>
    <mergeCell ref="L59:L61"/>
    <mergeCell ref="A68:A70"/>
    <mergeCell ref="B68:B70"/>
    <mergeCell ref="C68:C70"/>
    <mergeCell ref="D68:D70"/>
    <mergeCell ref="G68:G70"/>
    <mergeCell ref="A65:A67"/>
    <mergeCell ref="B65:B67"/>
    <mergeCell ref="C65:C67"/>
    <mergeCell ref="D65:D67"/>
    <mergeCell ref="G65:G67"/>
    <mergeCell ref="L68:L70"/>
    <mergeCell ref="M68:M70"/>
    <mergeCell ref="N68:N70"/>
    <mergeCell ref="O68:O70"/>
    <mergeCell ref="U68:U70"/>
    <mergeCell ref="V68:V70"/>
    <mergeCell ref="M65:M67"/>
    <mergeCell ref="N65:N67"/>
    <mergeCell ref="O65:O67"/>
    <mergeCell ref="U65:U67"/>
    <mergeCell ref="V65:V67"/>
    <mergeCell ref="L65:L67"/>
    <mergeCell ref="A74:A76"/>
    <mergeCell ref="B74:B76"/>
    <mergeCell ref="C74:C76"/>
    <mergeCell ref="D74:D76"/>
    <mergeCell ref="G74:G76"/>
    <mergeCell ref="A71:A73"/>
    <mergeCell ref="B71:B73"/>
    <mergeCell ref="C71:C73"/>
    <mergeCell ref="D71:D73"/>
    <mergeCell ref="G71:G73"/>
    <mergeCell ref="L74:L76"/>
    <mergeCell ref="M74:M76"/>
    <mergeCell ref="N74:N76"/>
    <mergeCell ref="O74:O76"/>
    <mergeCell ref="U74:U76"/>
    <mergeCell ref="V74:V76"/>
    <mergeCell ref="M71:M73"/>
    <mergeCell ref="N71:N73"/>
    <mergeCell ref="O71:O73"/>
    <mergeCell ref="U71:U73"/>
    <mergeCell ref="V71:V73"/>
    <mergeCell ref="L71:L73"/>
    <mergeCell ref="A80:A82"/>
    <mergeCell ref="B80:B82"/>
    <mergeCell ref="C80:C82"/>
    <mergeCell ref="D80:D82"/>
    <mergeCell ref="G80:G82"/>
    <mergeCell ref="A77:A79"/>
    <mergeCell ref="B77:B79"/>
    <mergeCell ref="C77:C79"/>
    <mergeCell ref="D77:D79"/>
    <mergeCell ref="G77:G79"/>
    <mergeCell ref="L80:L82"/>
    <mergeCell ref="M80:M82"/>
    <mergeCell ref="N80:N82"/>
    <mergeCell ref="O80:O82"/>
    <mergeCell ref="U80:U82"/>
    <mergeCell ref="V80:V82"/>
    <mergeCell ref="M77:M79"/>
    <mergeCell ref="N77:N79"/>
    <mergeCell ref="O77:O79"/>
    <mergeCell ref="U77:U79"/>
    <mergeCell ref="V77:V79"/>
    <mergeCell ref="L77:L79"/>
    <mergeCell ref="A86:A88"/>
    <mergeCell ref="B86:B88"/>
    <mergeCell ref="C86:C88"/>
    <mergeCell ref="D86:D88"/>
    <mergeCell ref="G86:G88"/>
    <mergeCell ref="A83:A85"/>
    <mergeCell ref="B83:B85"/>
    <mergeCell ref="C83:C85"/>
    <mergeCell ref="D83:D85"/>
    <mergeCell ref="G83:G85"/>
    <mergeCell ref="L86:L88"/>
    <mergeCell ref="M86:M88"/>
    <mergeCell ref="N86:N88"/>
    <mergeCell ref="O86:O88"/>
    <mergeCell ref="U86:U88"/>
    <mergeCell ref="V86:V88"/>
    <mergeCell ref="M83:M85"/>
    <mergeCell ref="N83:N85"/>
    <mergeCell ref="O83:O85"/>
    <mergeCell ref="U83:U85"/>
    <mergeCell ref="V83:V85"/>
    <mergeCell ref="L83:L85"/>
    <mergeCell ref="A92:A94"/>
    <mergeCell ref="B92:B94"/>
    <mergeCell ref="C92:C94"/>
    <mergeCell ref="D92:D94"/>
    <mergeCell ref="G92:G94"/>
    <mergeCell ref="A89:A91"/>
    <mergeCell ref="B89:B91"/>
    <mergeCell ref="C89:C91"/>
    <mergeCell ref="D89:D91"/>
    <mergeCell ref="G89:G91"/>
    <mergeCell ref="L92:L94"/>
    <mergeCell ref="M92:M94"/>
    <mergeCell ref="N92:N94"/>
    <mergeCell ref="O92:O94"/>
    <mergeCell ref="U92:U94"/>
    <mergeCell ref="V92:V94"/>
    <mergeCell ref="M89:M91"/>
    <mergeCell ref="N89:N91"/>
    <mergeCell ref="O89:O91"/>
    <mergeCell ref="U89:U91"/>
    <mergeCell ref="V89:V91"/>
    <mergeCell ref="L89:L91"/>
    <mergeCell ref="A98:A100"/>
    <mergeCell ref="B98:B100"/>
    <mergeCell ref="C98:C100"/>
    <mergeCell ref="D98:D100"/>
    <mergeCell ref="G98:G100"/>
    <mergeCell ref="A95:A97"/>
    <mergeCell ref="B95:B97"/>
    <mergeCell ref="C95:C97"/>
    <mergeCell ref="D95:D97"/>
    <mergeCell ref="G95:G97"/>
    <mergeCell ref="L98:L100"/>
    <mergeCell ref="M98:M100"/>
    <mergeCell ref="N98:N100"/>
    <mergeCell ref="O98:O100"/>
    <mergeCell ref="U98:U100"/>
    <mergeCell ref="V98:V100"/>
    <mergeCell ref="M95:M97"/>
    <mergeCell ref="N95:N97"/>
    <mergeCell ref="O95:O97"/>
    <mergeCell ref="U95:U97"/>
    <mergeCell ref="V95:V97"/>
    <mergeCell ref="L95:L97"/>
    <mergeCell ref="A104:A106"/>
    <mergeCell ref="B104:B106"/>
    <mergeCell ref="C104:C106"/>
    <mergeCell ref="D104:D106"/>
    <mergeCell ref="G104:G106"/>
    <mergeCell ref="A101:A103"/>
    <mergeCell ref="B101:B103"/>
    <mergeCell ref="C101:C103"/>
    <mergeCell ref="D101:D103"/>
    <mergeCell ref="G101:G103"/>
    <mergeCell ref="L104:L106"/>
    <mergeCell ref="M104:M106"/>
    <mergeCell ref="N104:N106"/>
    <mergeCell ref="O104:O106"/>
    <mergeCell ref="U104:U106"/>
    <mergeCell ref="V104:V106"/>
    <mergeCell ref="M101:M103"/>
    <mergeCell ref="N101:N103"/>
    <mergeCell ref="O101:O103"/>
    <mergeCell ref="U101:U103"/>
    <mergeCell ref="V101:V103"/>
    <mergeCell ref="L101:L103"/>
    <mergeCell ref="A110:A112"/>
    <mergeCell ref="B110:B112"/>
    <mergeCell ref="C110:C112"/>
    <mergeCell ref="D110:D112"/>
    <mergeCell ref="G110:G112"/>
    <mergeCell ref="A107:A109"/>
    <mergeCell ref="B107:B109"/>
    <mergeCell ref="C107:C109"/>
    <mergeCell ref="D107:D109"/>
    <mergeCell ref="G107:G109"/>
    <mergeCell ref="L110:L112"/>
    <mergeCell ref="M110:M112"/>
    <mergeCell ref="N110:N112"/>
    <mergeCell ref="O110:O112"/>
    <mergeCell ref="U110:U112"/>
    <mergeCell ref="V110:V112"/>
    <mergeCell ref="M107:M109"/>
    <mergeCell ref="N107:N109"/>
    <mergeCell ref="O107:O109"/>
    <mergeCell ref="U107:U109"/>
    <mergeCell ref="V107:V109"/>
    <mergeCell ref="L107:L109"/>
    <mergeCell ref="A116:A118"/>
    <mergeCell ref="B116:B118"/>
    <mergeCell ref="C116:C118"/>
    <mergeCell ref="D116:D118"/>
    <mergeCell ref="G116:G118"/>
    <mergeCell ref="A113:A115"/>
    <mergeCell ref="B113:B115"/>
    <mergeCell ref="C113:C115"/>
    <mergeCell ref="D113:D115"/>
    <mergeCell ref="G113:G115"/>
    <mergeCell ref="L116:L118"/>
    <mergeCell ref="M116:M118"/>
    <mergeCell ref="N116:N118"/>
    <mergeCell ref="O116:O118"/>
    <mergeCell ref="U116:U118"/>
    <mergeCell ref="V116:V118"/>
    <mergeCell ref="M113:M115"/>
    <mergeCell ref="N113:N115"/>
    <mergeCell ref="O113:O115"/>
    <mergeCell ref="U113:U115"/>
    <mergeCell ref="V113:V115"/>
    <mergeCell ref="L113:L115"/>
    <mergeCell ref="A122:A124"/>
    <mergeCell ref="B122:B124"/>
    <mergeCell ref="C122:C124"/>
    <mergeCell ref="D122:D124"/>
    <mergeCell ref="G122:G124"/>
    <mergeCell ref="A119:A121"/>
    <mergeCell ref="B119:B121"/>
    <mergeCell ref="C119:C121"/>
    <mergeCell ref="D119:D121"/>
    <mergeCell ref="G119:G121"/>
    <mergeCell ref="L122:L124"/>
    <mergeCell ref="M122:M124"/>
    <mergeCell ref="N122:N124"/>
    <mergeCell ref="O122:O124"/>
    <mergeCell ref="U122:U124"/>
    <mergeCell ref="V122:V124"/>
    <mergeCell ref="M119:M121"/>
    <mergeCell ref="N119:N121"/>
    <mergeCell ref="O119:O121"/>
    <mergeCell ref="U119:U121"/>
    <mergeCell ref="V119:V121"/>
    <mergeCell ref="L119:L121"/>
    <mergeCell ref="A128:A130"/>
    <mergeCell ref="B128:B130"/>
    <mergeCell ref="C128:C130"/>
    <mergeCell ref="D128:D130"/>
    <mergeCell ref="G128:G130"/>
    <mergeCell ref="A125:A127"/>
    <mergeCell ref="B125:B127"/>
    <mergeCell ref="C125:C127"/>
    <mergeCell ref="D125:D127"/>
    <mergeCell ref="G125:G127"/>
    <mergeCell ref="L128:L130"/>
    <mergeCell ref="M128:M130"/>
    <mergeCell ref="N128:N130"/>
    <mergeCell ref="O128:O130"/>
    <mergeCell ref="U128:U130"/>
    <mergeCell ref="V128:V130"/>
    <mergeCell ref="M125:M127"/>
    <mergeCell ref="N125:N127"/>
    <mergeCell ref="O125:O127"/>
    <mergeCell ref="U125:U127"/>
    <mergeCell ref="V125:V127"/>
    <mergeCell ref="L125:L127"/>
    <mergeCell ref="A134:A136"/>
    <mergeCell ref="B134:B136"/>
    <mergeCell ref="C134:C136"/>
    <mergeCell ref="D134:D136"/>
    <mergeCell ref="G134:G136"/>
    <mergeCell ref="A131:A133"/>
    <mergeCell ref="B131:B133"/>
    <mergeCell ref="C131:C133"/>
    <mergeCell ref="D131:D133"/>
    <mergeCell ref="G131:G133"/>
    <mergeCell ref="L134:L136"/>
    <mergeCell ref="M134:M136"/>
    <mergeCell ref="N134:N136"/>
    <mergeCell ref="O134:O136"/>
    <mergeCell ref="U134:U136"/>
    <mergeCell ref="V134:V136"/>
    <mergeCell ref="M131:M133"/>
    <mergeCell ref="N131:N133"/>
    <mergeCell ref="O131:O133"/>
    <mergeCell ref="U131:U133"/>
    <mergeCell ref="V131:V133"/>
    <mergeCell ref="L131:L133"/>
    <mergeCell ref="A140:A142"/>
    <mergeCell ref="B140:B142"/>
    <mergeCell ref="C140:C142"/>
    <mergeCell ref="D140:D142"/>
    <mergeCell ref="G140:G142"/>
    <mergeCell ref="A137:A139"/>
    <mergeCell ref="B137:B139"/>
    <mergeCell ref="C137:C139"/>
    <mergeCell ref="D137:D139"/>
    <mergeCell ref="G137:G139"/>
    <mergeCell ref="L140:L142"/>
    <mergeCell ref="M140:M142"/>
    <mergeCell ref="N140:N142"/>
    <mergeCell ref="O140:O142"/>
    <mergeCell ref="U140:U142"/>
    <mergeCell ref="V140:V142"/>
    <mergeCell ref="M137:M139"/>
    <mergeCell ref="N137:N139"/>
    <mergeCell ref="O137:O139"/>
    <mergeCell ref="U137:U139"/>
    <mergeCell ref="V137:V139"/>
    <mergeCell ref="L137:L139"/>
    <mergeCell ref="A146:A148"/>
    <mergeCell ref="B146:B148"/>
    <mergeCell ref="C146:C148"/>
    <mergeCell ref="D146:D148"/>
    <mergeCell ref="G146:G148"/>
    <mergeCell ref="A143:A145"/>
    <mergeCell ref="B143:B145"/>
    <mergeCell ref="C143:C145"/>
    <mergeCell ref="D143:D145"/>
    <mergeCell ref="G143:G145"/>
    <mergeCell ref="L146:L148"/>
    <mergeCell ref="M146:M148"/>
    <mergeCell ref="N146:N148"/>
    <mergeCell ref="O146:O148"/>
    <mergeCell ref="U146:U148"/>
    <mergeCell ref="V146:V148"/>
    <mergeCell ref="M143:M145"/>
    <mergeCell ref="N143:N145"/>
    <mergeCell ref="O143:O145"/>
    <mergeCell ref="U143:U145"/>
    <mergeCell ref="V143:V145"/>
    <mergeCell ref="L143:L145"/>
    <mergeCell ref="A152:A154"/>
    <mergeCell ref="B152:B154"/>
    <mergeCell ref="C152:C154"/>
    <mergeCell ref="D152:D154"/>
    <mergeCell ref="G152:G154"/>
    <mergeCell ref="A149:A151"/>
    <mergeCell ref="B149:B151"/>
    <mergeCell ref="C149:C151"/>
    <mergeCell ref="D149:D151"/>
    <mergeCell ref="G149:G151"/>
    <mergeCell ref="L152:L154"/>
    <mergeCell ref="M152:M154"/>
    <mergeCell ref="N152:N154"/>
    <mergeCell ref="O152:O154"/>
    <mergeCell ref="U152:U154"/>
    <mergeCell ref="V152:V154"/>
    <mergeCell ref="M149:M151"/>
    <mergeCell ref="N149:N151"/>
    <mergeCell ref="O149:O151"/>
    <mergeCell ref="U149:U151"/>
    <mergeCell ref="V149:V151"/>
    <mergeCell ref="L149:L151"/>
    <mergeCell ref="A158:A160"/>
    <mergeCell ref="B158:B160"/>
    <mergeCell ref="C158:C160"/>
    <mergeCell ref="D158:D160"/>
    <mergeCell ref="G158:G160"/>
    <mergeCell ref="A155:A157"/>
    <mergeCell ref="B155:B157"/>
    <mergeCell ref="C155:C157"/>
    <mergeCell ref="D155:D157"/>
    <mergeCell ref="G155:G157"/>
    <mergeCell ref="L158:L160"/>
    <mergeCell ref="M158:M160"/>
    <mergeCell ref="N158:N160"/>
    <mergeCell ref="O158:O160"/>
    <mergeCell ref="U158:U160"/>
    <mergeCell ref="V158:V160"/>
    <mergeCell ref="M155:M157"/>
    <mergeCell ref="N155:N157"/>
    <mergeCell ref="O155:O157"/>
    <mergeCell ref="U155:U157"/>
    <mergeCell ref="V155:V157"/>
    <mergeCell ref="L155:L157"/>
    <mergeCell ref="A164:A166"/>
    <mergeCell ref="B164:B166"/>
    <mergeCell ref="C164:C166"/>
    <mergeCell ref="D164:D166"/>
    <mergeCell ref="G164:G166"/>
    <mergeCell ref="A161:A163"/>
    <mergeCell ref="B161:B163"/>
    <mergeCell ref="C161:C163"/>
    <mergeCell ref="D161:D163"/>
    <mergeCell ref="G161:G163"/>
    <mergeCell ref="L164:L166"/>
    <mergeCell ref="M164:M166"/>
    <mergeCell ref="N164:N166"/>
    <mergeCell ref="O164:O166"/>
    <mergeCell ref="U164:U166"/>
    <mergeCell ref="V164:V166"/>
    <mergeCell ref="M161:M163"/>
    <mergeCell ref="N161:N163"/>
    <mergeCell ref="O161:O163"/>
    <mergeCell ref="U161:U163"/>
    <mergeCell ref="V161:V163"/>
    <mergeCell ref="L161:L163"/>
    <mergeCell ref="A170:A172"/>
    <mergeCell ref="B170:B172"/>
    <mergeCell ref="C170:C172"/>
    <mergeCell ref="D170:D172"/>
    <mergeCell ref="G170:G172"/>
    <mergeCell ref="A167:A169"/>
    <mergeCell ref="B167:B169"/>
    <mergeCell ref="C167:C169"/>
    <mergeCell ref="D167:D169"/>
    <mergeCell ref="G167:G169"/>
    <mergeCell ref="L170:L172"/>
    <mergeCell ref="M170:M172"/>
    <mergeCell ref="N170:N172"/>
    <mergeCell ref="O170:O172"/>
    <mergeCell ref="U170:U172"/>
    <mergeCell ref="V170:V172"/>
    <mergeCell ref="M167:M169"/>
    <mergeCell ref="N167:N169"/>
    <mergeCell ref="O167:O169"/>
    <mergeCell ref="U167:U169"/>
    <mergeCell ref="V167:V169"/>
    <mergeCell ref="L167:L169"/>
    <mergeCell ref="A176:A178"/>
    <mergeCell ref="B176:B178"/>
    <mergeCell ref="C176:C178"/>
    <mergeCell ref="D176:D178"/>
    <mergeCell ref="G176:G178"/>
    <mergeCell ref="A173:A175"/>
    <mergeCell ref="B173:B175"/>
    <mergeCell ref="C173:C175"/>
    <mergeCell ref="D173:D175"/>
    <mergeCell ref="G173:G175"/>
    <mergeCell ref="L176:L178"/>
    <mergeCell ref="M176:M178"/>
    <mergeCell ref="N176:N178"/>
    <mergeCell ref="O176:O178"/>
    <mergeCell ref="U176:U178"/>
    <mergeCell ref="V176:V178"/>
    <mergeCell ref="M173:M175"/>
    <mergeCell ref="N173:N175"/>
    <mergeCell ref="O173:O175"/>
    <mergeCell ref="U173:U175"/>
    <mergeCell ref="V173:V175"/>
    <mergeCell ref="L173:L175"/>
    <mergeCell ref="A182:A184"/>
    <mergeCell ref="B182:B184"/>
    <mergeCell ref="C182:C184"/>
    <mergeCell ref="D182:D184"/>
    <mergeCell ref="G182:G184"/>
    <mergeCell ref="A179:A181"/>
    <mergeCell ref="B179:B181"/>
    <mergeCell ref="C179:C181"/>
    <mergeCell ref="D179:D181"/>
    <mergeCell ref="G179:G181"/>
    <mergeCell ref="L182:L184"/>
    <mergeCell ref="M182:M184"/>
    <mergeCell ref="N182:N184"/>
    <mergeCell ref="O182:O184"/>
    <mergeCell ref="U182:U184"/>
    <mergeCell ref="V182:V184"/>
    <mergeCell ref="M179:M181"/>
    <mergeCell ref="N179:N181"/>
    <mergeCell ref="O179:O181"/>
    <mergeCell ref="U179:U181"/>
    <mergeCell ref="V179:V181"/>
    <mergeCell ref="L179:L181"/>
    <mergeCell ref="H5:H7"/>
    <mergeCell ref="I5:I7"/>
    <mergeCell ref="J5:J7"/>
    <mergeCell ref="K5:K7"/>
    <mergeCell ref="H8:H10"/>
    <mergeCell ref="I8:I10"/>
    <mergeCell ref="J8:J10"/>
    <mergeCell ref="K8:K10"/>
    <mergeCell ref="H11:H13"/>
    <mergeCell ref="I11:I13"/>
    <mergeCell ref="J11:J13"/>
    <mergeCell ref="K11:K13"/>
    <mergeCell ref="H14:H16"/>
    <mergeCell ref="I14:I16"/>
    <mergeCell ref="J14:J16"/>
    <mergeCell ref="K14:K16"/>
    <mergeCell ref="H17:H19"/>
    <mergeCell ref="I17:I19"/>
    <mergeCell ref="J17:J19"/>
    <mergeCell ref="K17:K19"/>
    <mergeCell ref="H20:H22"/>
    <mergeCell ref="I20:I22"/>
    <mergeCell ref="J20:J22"/>
    <mergeCell ref="K20:K22"/>
    <mergeCell ref="H23:H25"/>
    <mergeCell ref="I23:I25"/>
    <mergeCell ref="J23:J25"/>
    <mergeCell ref="K23:K25"/>
    <mergeCell ref="H26:H28"/>
    <mergeCell ref="I26:I28"/>
    <mergeCell ref="J26:J28"/>
    <mergeCell ref="K26:K28"/>
    <mergeCell ref="H29:H31"/>
    <mergeCell ref="I29:I31"/>
    <mergeCell ref="J29:J31"/>
    <mergeCell ref="K29:K31"/>
    <mergeCell ref="H32:H34"/>
    <mergeCell ref="I32:I34"/>
    <mergeCell ref="J32:J34"/>
    <mergeCell ref="K32:K34"/>
    <mergeCell ref="H35:H37"/>
    <mergeCell ref="I35:I37"/>
    <mergeCell ref="J35:J37"/>
    <mergeCell ref="K35:K37"/>
    <mergeCell ref="H38:H40"/>
    <mergeCell ref="I38:I40"/>
    <mergeCell ref="J38:J40"/>
    <mergeCell ref="K38:K40"/>
    <mergeCell ref="H41:H43"/>
    <mergeCell ref="I41:I43"/>
    <mergeCell ref="J41:J43"/>
    <mergeCell ref="K41:K43"/>
    <mergeCell ref="H44:H46"/>
    <mergeCell ref="I44:I46"/>
    <mergeCell ref="J44:J46"/>
    <mergeCell ref="K44:K46"/>
    <mergeCell ref="H47:H49"/>
    <mergeCell ref="I47:I49"/>
    <mergeCell ref="J47:J49"/>
    <mergeCell ref="K47:K49"/>
    <mergeCell ref="H50:H52"/>
    <mergeCell ref="I50:I52"/>
    <mergeCell ref="J50:J52"/>
    <mergeCell ref="K50:K52"/>
    <mergeCell ref="H53:H55"/>
    <mergeCell ref="I53:I55"/>
    <mergeCell ref="J53:J55"/>
    <mergeCell ref="K53:K55"/>
    <mergeCell ref="H56:H58"/>
    <mergeCell ref="I56:I58"/>
    <mergeCell ref="J56:J58"/>
    <mergeCell ref="K56:K58"/>
    <mergeCell ref="H59:H61"/>
    <mergeCell ref="I59:I61"/>
    <mergeCell ref="J59:J61"/>
    <mergeCell ref="K59:K61"/>
    <mergeCell ref="H62:H64"/>
    <mergeCell ref="I62:I64"/>
    <mergeCell ref="J62:J64"/>
    <mergeCell ref="K62:K64"/>
    <mergeCell ref="H65:H67"/>
    <mergeCell ref="I65:I67"/>
    <mergeCell ref="J65:J67"/>
    <mergeCell ref="K65:K67"/>
    <mergeCell ref="H68:H70"/>
    <mergeCell ref="I68:I70"/>
    <mergeCell ref="J68:J70"/>
    <mergeCell ref="K68:K70"/>
    <mergeCell ref="H71:H73"/>
    <mergeCell ref="I71:I73"/>
    <mergeCell ref="J71:J73"/>
    <mergeCell ref="K71:K73"/>
    <mergeCell ref="H74:H76"/>
    <mergeCell ref="I74:I76"/>
    <mergeCell ref="J74:J76"/>
    <mergeCell ref="K74:K76"/>
    <mergeCell ref="H77:H79"/>
    <mergeCell ref="I77:I79"/>
    <mergeCell ref="J77:J79"/>
    <mergeCell ref="K77:K79"/>
    <mergeCell ref="H80:H82"/>
    <mergeCell ref="I80:I82"/>
    <mergeCell ref="J80:J82"/>
    <mergeCell ref="K80:K82"/>
    <mergeCell ref="H83:H85"/>
    <mergeCell ref="I83:I85"/>
    <mergeCell ref="J83:J85"/>
    <mergeCell ref="K83:K85"/>
    <mergeCell ref="H86:H88"/>
    <mergeCell ref="I86:I88"/>
    <mergeCell ref="J86:J88"/>
    <mergeCell ref="K86:K88"/>
    <mergeCell ref="H89:H91"/>
    <mergeCell ref="I89:I91"/>
    <mergeCell ref="J89:J91"/>
    <mergeCell ref="K89:K91"/>
    <mergeCell ref="H92:H94"/>
    <mergeCell ref="I92:I94"/>
    <mergeCell ref="J92:J94"/>
    <mergeCell ref="K92:K94"/>
    <mergeCell ref="H95:H97"/>
    <mergeCell ref="I95:I97"/>
    <mergeCell ref="J95:J97"/>
    <mergeCell ref="K95:K97"/>
    <mergeCell ref="H98:H100"/>
    <mergeCell ref="I98:I100"/>
    <mergeCell ref="J98:J100"/>
    <mergeCell ref="K98:K100"/>
    <mergeCell ref="H101:H103"/>
    <mergeCell ref="I101:I103"/>
    <mergeCell ref="J101:J103"/>
    <mergeCell ref="K101:K103"/>
    <mergeCell ref="H104:H106"/>
    <mergeCell ref="I104:I106"/>
    <mergeCell ref="J104:J106"/>
    <mergeCell ref="K104:K106"/>
    <mergeCell ref="H107:H109"/>
    <mergeCell ref="I107:I109"/>
    <mergeCell ref="J107:J109"/>
    <mergeCell ref="K107:K109"/>
    <mergeCell ref="H110:H112"/>
    <mergeCell ref="I110:I112"/>
    <mergeCell ref="J110:J112"/>
    <mergeCell ref="K110:K112"/>
    <mergeCell ref="H113:H115"/>
    <mergeCell ref="I113:I115"/>
    <mergeCell ref="J113:J115"/>
    <mergeCell ref="K113:K115"/>
    <mergeCell ref="H116:H118"/>
    <mergeCell ref="I116:I118"/>
    <mergeCell ref="J116:J118"/>
    <mergeCell ref="K116:K118"/>
    <mergeCell ref="H119:H121"/>
    <mergeCell ref="I119:I121"/>
    <mergeCell ref="J119:J121"/>
    <mergeCell ref="K119:K121"/>
    <mergeCell ref="H122:H124"/>
    <mergeCell ref="I122:I124"/>
    <mergeCell ref="J122:J124"/>
    <mergeCell ref="K122:K124"/>
    <mergeCell ref="H125:H127"/>
    <mergeCell ref="I125:I127"/>
    <mergeCell ref="J125:J127"/>
    <mergeCell ref="K125:K127"/>
    <mergeCell ref="H128:H130"/>
    <mergeCell ref="I128:I130"/>
    <mergeCell ref="J128:J130"/>
    <mergeCell ref="K128:K130"/>
    <mergeCell ref="H131:H133"/>
    <mergeCell ref="I131:I133"/>
    <mergeCell ref="J131:J133"/>
    <mergeCell ref="K131:K133"/>
    <mergeCell ref="H134:H136"/>
    <mergeCell ref="I134:I136"/>
    <mergeCell ref="J134:J136"/>
    <mergeCell ref="K134:K136"/>
    <mergeCell ref="H137:H139"/>
    <mergeCell ref="I137:I139"/>
    <mergeCell ref="J137:J139"/>
    <mergeCell ref="K137:K139"/>
    <mergeCell ref="H140:H142"/>
    <mergeCell ref="I140:I142"/>
    <mergeCell ref="J140:J142"/>
    <mergeCell ref="K140:K142"/>
    <mergeCell ref="H143:H145"/>
    <mergeCell ref="I143:I145"/>
    <mergeCell ref="J143:J145"/>
    <mergeCell ref="K143:K145"/>
    <mergeCell ref="H146:H148"/>
    <mergeCell ref="I146:I148"/>
    <mergeCell ref="J146:J148"/>
    <mergeCell ref="K146:K148"/>
    <mergeCell ref="H149:H151"/>
    <mergeCell ref="I149:I151"/>
    <mergeCell ref="J149:J151"/>
    <mergeCell ref="K149:K151"/>
    <mergeCell ref="H152:H154"/>
    <mergeCell ref="I152:I154"/>
    <mergeCell ref="J152:J154"/>
    <mergeCell ref="K152:K154"/>
    <mergeCell ref="H155:H157"/>
    <mergeCell ref="I155:I157"/>
    <mergeCell ref="J155:J157"/>
    <mergeCell ref="K155:K157"/>
    <mergeCell ref="H158:H160"/>
    <mergeCell ref="I158:I160"/>
    <mergeCell ref="J158:J160"/>
    <mergeCell ref="K158:K160"/>
    <mergeCell ref="H161:H163"/>
    <mergeCell ref="I161:I163"/>
    <mergeCell ref="J161:J163"/>
    <mergeCell ref="K161:K163"/>
    <mergeCell ref="H164:H166"/>
    <mergeCell ref="I164:I166"/>
    <mergeCell ref="J164:J166"/>
    <mergeCell ref="K164:K166"/>
    <mergeCell ref="H167:H169"/>
    <mergeCell ref="I167:I169"/>
    <mergeCell ref="J167:J169"/>
    <mergeCell ref="K167:K169"/>
    <mergeCell ref="H170:H172"/>
    <mergeCell ref="I170:I172"/>
    <mergeCell ref="J170:J172"/>
    <mergeCell ref="K170:K172"/>
    <mergeCell ref="H173:H175"/>
    <mergeCell ref="I173:I175"/>
    <mergeCell ref="J173:J175"/>
    <mergeCell ref="K173:K175"/>
    <mergeCell ref="H176:H178"/>
    <mergeCell ref="I176:I178"/>
    <mergeCell ref="J176:J178"/>
    <mergeCell ref="K176:K178"/>
    <mergeCell ref="H179:H181"/>
    <mergeCell ref="I179:I181"/>
    <mergeCell ref="J179:J181"/>
    <mergeCell ref="K179:K181"/>
    <mergeCell ref="H182:H184"/>
    <mergeCell ref="I182:I184"/>
    <mergeCell ref="J182:J184"/>
    <mergeCell ref="K182:K184"/>
  </mergeCells>
  <phoneticPr fontId="3"/>
  <printOptions horizontalCentered="1"/>
  <pageMargins left="0.31496062992125984" right="0.31496062992125984" top="0.55118110236220474" bottom="0.35433070866141736" header="0.31496062992125984" footer="0.31496062992125984"/>
  <pageSetup paperSize="9" scale="94" fitToHeight="0" orientation="landscape" r:id="rId1"/>
  <rowBreaks count="2" manualBreakCount="2">
    <brk id="43" max="14" man="1"/>
    <brk id="82"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84"/>
  <sheetViews>
    <sheetView view="pageBreakPreview" zoomScale="60" zoomScaleNormal="100" workbookViewId="0">
      <selection activeCell="H1" sqref="H1"/>
    </sheetView>
  </sheetViews>
  <sheetFormatPr defaultRowHeight="13.5"/>
  <cols>
    <col min="1" max="1" width="3.25" style="86" bestFit="1" customWidth="1"/>
    <col min="2" max="2" width="14.875" style="86" customWidth="1"/>
    <col min="3" max="4" width="9.5" style="86" customWidth="1"/>
    <col min="5" max="5" width="10.625" style="86" customWidth="1"/>
    <col min="6" max="6" width="16.25" style="86" customWidth="1"/>
    <col min="7" max="7" width="10.375" style="86" customWidth="1"/>
    <col min="8" max="8" width="6" style="86" customWidth="1"/>
    <col min="9" max="9" width="4.75" style="86" customWidth="1"/>
    <col min="10" max="10" width="5.375" style="86" customWidth="1"/>
    <col min="11" max="11" width="4.75" style="86" customWidth="1"/>
    <col min="12" max="12" width="6" style="86" customWidth="1"/>
    <col min="13" max="13" width="4.75" style="86" customWidth="1"/>
    <col min="14" max="14" width="5.375" style="86" customWidth="1"/>
    <col min="15" max="15" width="4.75" style="86" customWidth="1"/>
    <col min="16" max="19" width="9" style="263"/>
    <col min="20" max="20" width="9" style="86" hidden="1" customWidth="1"/>
    <col min="21" max="22" width="9" style="217" hidden="1" customWidth="1"/>
    <col min="23" max="23" width="0" style="86" hidden="1" customWidth="1"/>
    <col min="24" max="16384" width="9" style="86"/>
  </cols>
  <sheetData>
    <row r="1" spans="1:22" ht="18" customHeight="1">
      <c r="A1" s="2607" t="s">
        <v>703</v>
      </c>
      <c r="B1" s="2607"/>
      <c r="C1" s="2607"/>
      <c r="D1" s="2607"/>
      <c r="E1" s="2607"/>
      <c r="F1" s="2607"/>
      <c r="G1" s="341"/>
      <c r="H1" s="89"/>
      <c r="I1" s="89"/>
      <c r="L1" s="89"/>
      <c r="M1" s="89"/>
    </row>
    <row r="2" spans="1:22" ht="18" customHeight="1">
      <c r="A2" s="202" t="s">
        <v>704</v>
      </c>
      <c r="B2" s="202"/>
      <c r="C2" s="202"/>
      <c r="D2" s="202"/>
      <c r="E2" s="202"/>
      <c r="F2" s="202"/>
      <c r="G2" s="202"/>
    </row>
    <row r="3" spans="1:22" s="88" customFormat="1" ht="31.5" customHeight="1">
      <c r="A3" s="2681" t="s">
        <v>329</v>
      </c>
      <c r="B3" s="2604" t="s">
        <v>12</v>
      </c>
      <c r="C3" s="2681" t="s">
        <v>330</v>
      </c>
      <c r="D3" s="2681" t="s">
        <v>705</v>
      </c>
      <c r="E3" s="2689" t="s">
        <v>690</v>
      </c>
      <c r="F3" s="2691"/>
      <c r="G3" s="2681" t="s">
        <v>331</v>
      </c>
      <c r="H3" s="2735" t="s">
        <v>1370</v>
      </c>
      <c r="I3" s="2736"/>
      <c r="J3" s="2736"/>
      <c r="K3" s="2736"/>
      <c r="L3" s="2736"/>
      <c r="M3" s="2736"/>
      <c r="N3" s="2736"/>
      <c r="O3" s="2737"/>
      <c r="P3" s="2732" t="s">
        <v>1071</v>
      </c>
      <c r="Q3" s="2720"/>
      <c r="R3" s="2720"/>
      <c r="S3" s="366" t="str">
        <f>IF(SUM(V5:V184)=0,"",COUNTIFS(U5:U184,1,V5:V184,"&gt;="&amp;職員点検資料１!P2-2))</f>
        <v/>
      </c>
      <c r="U3" s="367"/>
      <c r="V3" s="367"/>
    </row>
    <row r="4" spans="1:22" s="88" customFormat="1" ht="48" customHeight="1">
      <c r="A4" s="2723"/>
      <c r="B4" s="2605"/>
      <c r="C4" s="2723"/>
      <c r="D4" s="2723"/>
      <c r="E4" s="203" t="s">
        <v>693</v>
      </c>
      <c r="F4" s="204" t="s">
        <v>694</v>
      </c>
      <c r="G4" s="2723"/>
      <c r="H4" s="2688" t="s">
        <v>1366</v>
      </c>
      <c r="I4" s="2688"/>
      <c r="J4" s="2723" t="s">
        <v>1367</v>
      </c>
      <c r="K4" s="2733"/>
      <c r="L4" s="2688" t="s">
        <v>1368</v>
      </c>
      <c r="M4" s="2688"/>
      <c r="N4" s="2723" t="s">
        <v>1369</v>
      </c>
      <c r="O4" s="2733"/>
      <c r="P4" s="2734" t="s">
        <v>1072</v>
      </c>
      <c r="Q4" s="2734"/>
      <c r="R4" s="2734"/>
      <c r="S4" s="2734"/>
      <c r="U4" s="367"/>
      <c r="V4" s="367"/>
    </row>
    <row r="5" spans="1:22" s="88" customFormat="1" ht="12" customHeight="1">
      <c r="A5" s="2621">
        <v>1</v>
      </c>
      <c r="B5" s="2708" t="str">
        <f>IF(職員点検資料１!B5="","",職員点検資料１!B5)</f>
        <v/>
      </c>
      <c r="C5" s="2708" t="str">
        <f>IF(職員点検資料１!C5="","",職員点検資料１!C5)</f>
        <v/>
      </c>
      <c r="D5" s="2708" t="str">
        <f>IF(職員点検資料１!D5="","",職員点検資料１!D5)</f>
        <v>　</v>
      </c>
      <c r="E5" s="210" t="str">
        <f>職員点検資料１!E5</f>
        <v>保育士</v>
      </c>
      <c r="F5" s="368" t="str">
        <f>IF(職員点検資料１!F5="","",職員点検資料１!F5)</f>
        <v/>
      </c>
      <c r="G5" s="2711" t="str">
        <f>IF(職員点検資料１!G5="","",職員点検資料１!G5)</f>
        <v/>
      </c>
      <c r="H5" s="2642"/>
      <c r="I5" s="2692" t="s">
        <v>315</v>
      </c>
      <c r="J5" s="2642"/>
      <c r="K5" s="2692" t="s">
        <v>315</v>
      </c>
      <c r="L5" s="2642"/>
      <c r="M5" s="2692" t="s">
        <v>315</v>
      </c>
      <c r="N5" s="2642"/>
      <c r="O5" s="2692" t="s">
        <v>315</v>
      </c>
      <c r="P5" s="264"/>
      <c r="Q5" s="264"/>
      <c r="R5" s="264"/>
      <c r="S5" s="264"/>
      <c r="U5" s="2705" t="str">
        <f>職員点検資料１!AC5</f>
        <v/>
      </c>
      <c r="V5" s="2705">
        <f>H5+J5</f>
        <v>0</v>
      </c>
    </row>
    <row r="6" spans="1:22" s="88" customFormat="1" ht="12">
      <c r="A6" s="2622"/>
      <c r="B6" s="2709"/>
      <c r="C6" s="2709"/>
      <c r="D6" s="2709"/>
      <c r="E6" s="211" t="str">
        <f>職員点検資料１!E6</f>
        <v>幼稚園教諭</v>
      </c>
      <c r="F6" s="212" t="str">
        <f>IF(職員点検資料１!F6="","",職員点検資料１!F6)</f>
        <v/>
      </c>
      <c r="G6" s="2712"/>
      <c r="H6" s="2643"/>
      <c r="I6" s="2693"/>
      <c r="J6" s="2643"/>
      <c r="K6" s="2693"/>
      <c r="L6" s="2643"/>
      <c r="M6" s="2693"/>
      <c r="N6" s="2643"/>
      <c r="O6" s="2693"/>
      <c r="P6" s="264"/>
      <c r="Q6" s="264"/>
      <c r="R6" s="264"/>
      <c r="S6" s="264"/>
      <c r="U6" s="2706"/>
      <c r="V6" s="2706"/>
    </row>
    <row r="7" spans="1:22" s="88" customFormat="1" ht="12">
      <c r="A7" s="2623"/>
      <c r="B7" s="2710"/>
      <c r="C7" s="2710"/>
      <c r="D7" s="2710"/>
      <c r="E7" s="213" t="str">
        <f>職員点検資料１!E7</f>
        <v>（　　　　　　）</v>
      </c>
      <c r="F7" s="214" t="str">
        <f>IF(職員点検資料１!F7="","",職員点検資料１!F7)</f>
        <v/>
      </c>
      <c r="G7" s="2713"/>
      <c r="H7" s="2644"/>
      <c r="I7" s="2694"/>
      <c r="J7" s="2644"/>
      <c r="K7" s="2694"/>
      <c r="L7" s="2644"/>
      <c r="M7" s="2694"/>
      <c r="N7" s="2644"/>
      <c r="O7" s="2694"/>
      <c r="P7" s="264"/>
      <c r="Q7" s="264"/>
      <c r="R7" s="264"/>
      <c r="S7" s="264"/>
      <c r="U7" s="2707"/>
      <c r="V7" s="2707"/>
    </row>
    <row r="8" spans="1:22" s="88" customFormat="1" ht="12" customHeight="1">
      <c r="A8" s="2621">
        <v>2</v>
      </c>
      <c r="B8" s="2708" t="str">
        <f>IF(職員点検資料１!B8="","",職員点検資料１!B8)</f>
        <v/>
      </c>
      <c r="C8" s="2708" t="str">
        <f>IF(職員点検資料１!C8="","",職員点検資料１!C8)</f>
        <v/>
      </c>
      <c r="D8" s="2708" t="str">
        <f>IF(職員点検資料１!D8="","",職員点検資料１!D8)</f>
        <v/>
      </c>
      <c r="E8" s="210" t="str">
        <f>職員点検資料１!E8</f>
        <v>保育士</v>
      </c>
      <c r="F8" s="368" t="str">
        <f>IF(職員点検資料１!F8="","",職員点検資料１!F8)</f>
        <v/>
      </c>
      <c r="G8" s="2711" t="str">
        <f>IF(職員点検資料１!G8="","",職員点検資料１!G8)</f>
        <v/>
      </c>
      <c r="H8" s="2642"/>
      <c r="I8" s="2692" t="s">
        <v>315</v>
      </c>
      <c r="J8" s="2642"/>
      <c r="K8" s="2692" t="s">
        <v>315</v>
      </c>
      <c r="L8" s="2642"/>
      <c r="M8" s="2692" t="s">
        <v>315</v>
      </c>
      <c r="N8" s="2642"/>
      <c r="O8" s="2692" t="s">
        <v>315</v>
      </c>
      <c r="P8" s="264"/>
      <c r="Q8" s="264"/>
      <c r="R8" s="264"/>
      <c r="S8" s="264"/>
      <c r="U8" s="2705" t="str">
        <f>職員点検資料１!AC8</f>
        <v/>
      </c>
      <c r="V8" s="2705">
        <f t="shared" ref="V8" si="0">H8+J8</f>
        <v>0</v>
      </c>
    </row>
    <row r="9" spans="1:22" s="88" customFormat="1" ht="12">
      <c r="A9" s="2622"/>
      <c r="B9" s="2709"/>
      <c r="C9" s="2709"/>
      <c r="D9" s="2709"/>
      <c r="E9" s="211" t="str">
        <f>職員点検資料１!E9</f>
        <v>幼稚園教諭</v>
      </c>
      <c r="F9" s="212" t="str">
        <f>IF(職員点検資料１!F9="","",職員点検資料１!F9)</f>
        <v/>
      </c>
      <c r="G9" s="2712"/>
      <c r="H9" s="2643"/>
      <c r="I9" s="2693"/>
      <c r="J9" s="2643"/>
      <c r="K9" s="2693"/>
      <c r="L9" s="2643"/>
      <c r="M9" s="2693"/>
      <c r="N9" s="2643"/>
      <c r="O9" s="2693"/>
      <c r="P9" s="264"/>
      <c r="Q9" s="264"/>
      <c r="R9" s="264"/>
      <c r="S9" s="264"/>
      <c r="U9" s="2706"/>
      <c r="V9" s="2706"/>
    </row>
    <row r="10" spans="1:22" s="88" customFormat="1" ht="12">
      <c r="A10" s="2623"/>
      <c r="B10" s="2710"/>
      <c r="C10" s="2710"/>
      <c r="D10" s="2710"/>
      <c r="E10" s="213" t="str">
        <f>職員点検資料１!E10</f>
        <v>（　　　　　　）</v>
      </c>
      <c r="F10" s="214" t="str">
        <f>IF(職員点検資料１!F10="","",職員点検資料１!F10)</f>
        <v/>
      </c>
      <c r="G10" s="2713"/>
      <c r="H10" s="2644"/>
      <c r="I10" s="2694"/>
      <c r="J10" s="2644"/>
      <c r="K10" s="2694"/>
      <c r="L10" s="2644"/>
      <c r="M10" s="2694"/>
      <c r="N10" s="2644"/>
      <c r="O10" s="2694"/>
      <c r="P10" s="264"/>
      <c r="Q10" s="264"/>
      <c r="R10" s="264"/>
      <c r="S10" s="264"/>
      <c r="U10" s="2707"/>
      <c r="V10" s="2707"/>
    </row>
    <row r="11" spans="1:22" s="88" customFormat="1" ht="12" customHeight="1">
      <c r="A11" s="2621">
        <v>3</v>
      </c>
      <c r="B11" s="2708" t="str">
        <f>IF(職員点検資料１!B11="","",職員点検資料１!B11)</f>
        <v/>
      </c>
      <c r="C11" s="2708" t="str">
        <f>IF(職員点検資料１!C11="","",職員点検資料１!C11)</f>
        <v/>
      </c>
      <c r="D11" s="2708" t="str">
        <f>IF(職員点検資料１!D11="","",職員点検資料１!D11)</f>
        <v/>
      </c>
      <c r="E11" s="210" t="str">
        <f>職員点検資料１!E11</f>
        <v>保育士</v>
      </c>
      <c r="F11" s="368" t="str">
        <f>IF(職員点検資料１!F11="","",職員点検資料１!F11)</f>
        <v/>
      </c>
      <c r="G11" s="2711" t="str">
        <f>IF(職員点検資料１!G11="","",職員点検資料１!G11)</f>
        <v/>
      </c>
      <c r="H11" s="2642"/>
      <c r="I11" s="2692" t="s">
        <v>315</v>
      </c>
      <c r="J11" s="2642"/>
      <c r="K11" s="2692" t="s">
        <v>342</v>
      </c>
      <c r="L11" s="2642"/>
      <c r="M11" s="2692" t="s">
        <v>315</v>
      </c>
      <c r="N11" s="2642"/>
      <c r="O11" s="2692" t="s">
        <v>342</v>
      </c>
      <c r="P11" s="264"/>
      <c r="Q11" s="264"/>
      <c r="R11" s="264"/>
      <c r="S11" s="264"/>
      <c r="U11" s="2705" t="str">
        <f>職員点検資料１!AC11</f>
        <v/>
      </c>
      <c r="V11" s="2705">
        <f t="shared" ref="V11" si="1">H11+J11</f>
        <v>0</v>
      </c>
    </row>
    <row r="12" spans="1:22" s="88" customFormat="1" ht="12">
      <c r="A12" s="2622"/>
      <c r="B12" s="2709"/>
      <c r="C12" s="2709"/>
      <c r="D12" s="2709"/>
      <c r="E12" s="211" t="str">
        <f>職員点検資料１!E12</f>
        <v>幼稚園教諭</v>
      </c>
      <c r="F12" s="212" t="str">
        <f>IF(職員点検資料１!F12="","",職員点検資料１!F12)</f>
        <v/>
      </c>
      <c r="G12" s="2712"/>
      <c r="H12" s="2643"/>
      <c r="I12" s="2693"/>
      <c r="J12" s="2643"/>
      <c r="K12" s="2693"/>
      <c r="L12" s="2643"/>
      <c r="M12" s="2693"/>
      <c r="N12" s="2643"/>
      <c r="O12" s="2693"/>
      <c r="P12" s="264"/>
      <c r="Q12" s="264"/>
      <c r="R12" s="264"/>
      <c r="S12" s="264"/>
      <c r="U12" s="2706"/>
      <c r="V12" s="2706"/>
    </row>
    <row r="13" spans="1:22" s="88" customFormat="1" ht="12">
      <c r="A13" s="2623"/>
      <c r="B13" s="2710"/>
      <c r="C13" s="2710"/>
      <c r="D13" s="2710"/>
      <c r="E13" s="213" t="str">
        <f>職員点検資料１!E13</f>
        <v>（　　　　　　）</v>
      </c>
      <c r="F13" s="214" t="str">
        <f>IF(職員点検資料１!F13="","",職員点検資料１!F13)</f>
        <v/>
      </c>
      <c r="G13" s="2713"/>
      <c r="H13" s="2644"/>
      <c r="I13" s="2694"/>
      <c r="J13" s="2644"/>
      <c r="K13" s="2694"/>
      <c r="L13" s="2644"/>
      <c r="M13" s="2694"/>
      <c r="N13" s="2644"/>
      <c r="O13" s="2694"/>
      <c r="P13" s="264"/>
      <c r="Q13" s="264"/>
      <c r="R13" s="264"/>
      <c r="S13" s="264"/>
      <c r="U13" s="2707"/>
      <c r="V13" s="2707"/>
    </row>
    <row r="14" spans="1:22" s="88" customFormat="1" ht="12" customHeight="1">
      <c r="A14" s="2621">
        <v>4</v>
      </c>
      <c r="B14" s="2708" t="str">
        <f>IF(職員点検資料１!B14="","",職員点検資料１!B14)</f>
        <v/>
      </c>
      <c r="C14" s="2708" t="str">
        <f>IF(職員点検資料１!C14="","",職員点検資料１!C14)</f>
        <v/>
      </c>
      <c r="D14" s="2708" t="str">
        <f>IF(職員点検資料１!D14="","",職員点検資料１!D14)</f>
        <v/>
      </c>
      <c r="E14" s="210" t="str">
        <f>職員点検資料１!E14</f>
        <v>保育士</v>
      </c>
      <c r="F14" s="368" t="str">
        <f>IF(職員点検資料１!F14="","",職員点検資料１!F14)</f>
        <v/>
      </c>
      <c r="G14" s="2711" t="str">
        <f>IF(職員点検資料１!G14="","",職員点検資料１!G14)</f>
        <v/>
      </c>
      <c r="H14" s="2642"/>
      <c r="I14" s="2692" t="s">
        <v>315</v>
      </c>
      <c r="J14" s="2642"/>
      <c r="K14" s="2692" t="s">
        <v>342</v>
      </c>
      <c r="L14" s="2642"/>
      <c r="M14" s="2692" t="s">
        <v>315</v>
      </c>
      <c r="N14" s="2642"/>
      <c r="O14" s="2692" t="s">
        <v>342</v>
      </c>
      <c r="P14" s="264"/>
      <c r="Q14" s="264"/>
      <c r="R14" s="264"/>
      <c r="S14" s="264"/>
      <c r="U14" s="2705" t="str">
        <f>職員点検資料１!AC14</f>
        <v/>
      </c>
      <c r="V14" s="2705">
        <f t="shared" ref="V14" si="2">H14+J14</f>
        <v>0</v>
      </c>
    </row>
    <row r="15" spans="1:22" s="88" customFormat="1" ht="12">
      <c r="A15" s="2622"/>
      <c r="B15" s="2709"/>
      <c r="C15" s="2709"/>
      <c r="D15" s="2709"/>
      <c r="E15" s="211" t="str">
        <f>職員点検資料１!E15</f>
        <v>幼稚園教諭</v>
      </c>
      <c r="F15" s="212" t="str">
        <f>IF(職員点検資料１!F15="","",職員点検資料１!F15)</f>
        <v/>
      </c>
      <c r="G15" s="2712"/>
      <c r="H15" s="2643"/>
      <c r="I15" s="2693"/>
      <c r="J15" s="2643"/>
      <c r="K15" s="2693"/>
      <c r="L15" s="2643"/>
      <c r="M15" s="2693"/>
      <c r="N15" s="2643"/>
      <c r="O15" s="2693"/>
      <c r="P15" s="264"/>
      <c r="Q15" s="264"/>
      <c r="R15" s="264"/>
      <c r="S15" s="264"/>
      <c r="U15" s="2706"/>
      <c r="V15" s="2706"/>
    </row>
    <row r="16" spans="1:22" s="88" customFormat="1" ht="12">
      <c r="A16" s="2623"/>
      <c r="B16" s="2710"/>
      <c r="C16" s="2710"/>
      <c r="D16" s="2710"/>
      <c r="E16" s="213" t="str">
        <f>職員点検資料１!E16</f>
        <v>（　　　　　　）</v>
      </c>
      <c r="F16" s="214" t="str">
        <f>IF(職員点検資料１!F16="","",職員点検資料１!F16)</f>
        <v/>
      </c>
      <c r="G16" s="2713"/>
      <c r="H16" s="2644"/>
      <c r="I16" s="2694"/>
      <c r="J16" s="2644"/>
      <c r="K16" s="2694"/>
      <c r="L16" s="2644"/>
      <c r="M16" s="2694"/>
      <c r="N16" s="2644"/>
      <c r="O16" s="2694"/>
      <c r="P16" s="264"/>
      <c r="Q16" s="264"/>
      <c r="R16" s="264"/>
      <c r="S16" s="264"/>
      <c r="U16" s="2707"/>
      <c r="V16" s="2707"/>
    </row>
    <row r="17" spans="1:22" s="88" customFormat="1" ht="12" customHeight="1">
      <c r="A17" s="2621">
        <v>5</v>
      </c>
      <c r="B17" s="2708" t="str">
        <f>IF(職員点検資料１!B17="","",職員点検資料１!B17)</f>
        <v/>
      </c>
      <c r="C17" s="2708" t="str">
        <f>IF(職員点検資料１!C17="","",職員点検資料１!C17)</f>
        <v/>
      </c>
      <c r="D17" s="2708" t="str">
        <f>IF(職員点検資料１!D17="","",職員点検資料１!D17)</f>
        <v/>
      </c>
      <c r="E17" s="210" t="str">
        <f>職員点検資料１!E17</f>
        <v>保育士</v>
      </c>
      <c r="F17" s="368" t="str">
        <f>IF(職員点検資料１!F17="","",職員点検資料１!F17)</f>
        <v/>
      </c>
      <c r="G17" s="2711" t="str">
        <f>IF(職員点検資料１!G17="","",職員点検資料１!G17)</f>
        <v/>
      </c>
      <c r="H17" s="2642"/>
      <c r="I17" s="2692" t="s">
        <v>315</v>
      </c>
      <c r="J17" s="2642"/>
      <c r="K17" s="2692" t="s">
        <v>342</v>
      </c>
      <c r="L17" s="2642"/>
      <c r="M17" s="2692" t="s">
        <v>315</v>
      </c>
      <c r="N17" s="2642"/>
      <c r="O17" s="2692" t="s">
        <v>342</v>
      </c>
      <c r="P17" s="264"/>
      <c r="Q17" s="264"/>
      <c r="R17" s="264"/>
      <c r="S17" s="264"/>
      <c r="U17" s="2705" t="str">
        <f>職員点検資料１!AC17</f>
        <v/>
      </c>
      <c r="V17" s="2705">
        <f t="shared" ref="V17" si="3">H17+J17</f>
        <v>0</v>
      </c>
    </row>
    <row r="18" spans="1:22" s="88" customFormat="1" ht="12">
      <c r="A18" s="2622"/>
      <c r="B18" s="2709"/>
      <c r="C18" s="2709"/>
      <c r="D18" s="2709"/>
      <c r="E18" s="211" t="str">
        <f>職員点検資料１!E18</f>
        <v>幼稚園教諭</v>
      </c>
      <c r="F18" s="212" t="str">
        <f>IF(職員点検資料１!F18="","",職員点検資料１!F18)</f>
        <v/>
      </c>
      <c r="G18" s="2712"/>
      <c r="H18" s="2643"/>
      <c r="I18" s="2693"/>
      <c r="J18" s="2643"/>
      <c r="K18" s="2693"/>
      <c r="L18" s="2643"/>
      <c r="M18" s="2693"/>
      <c r="N18" s="2643"/>
      <c r="O18" s="2693"/>
      <c r="P18" s="264"/>
      <c r="Q18" s="264"/>
      <c r="R18" s="264"/>
      <c r="S18" s="264"/>
      <c r="U18" s="2706"/>
      <c r="V18" s="2706"/>
    </row>
    <row r="19" spans="1:22" s="88" customFormat="1" ht="12">
      <c r="A19" s="2623"/>
      <c r="B19" s="2710"/>
      <c r="C19" s="2710"/>
      <c r="D19" s="2710"/>
      <c r="E19" s="213" t="str">
        <f>職員点検資料１!E19</f>
        <v>（　　　　　　）</v>
      </c>
      <c r="F19" s="214" t="str">
        <f>IF(職員点検資料１!F19="","",職員点検資料１!F19)</f>
        <v/>
      </c>
      <c r="G19" s="2713"/>
      <c r="H19" s="2644"/>
      <c r="I19" s="2694"/>
      <c r="J19" s="2644"/>
      <c r="K19" s="2694"/>
      <c r="L19" s="2644"/>
      <c r="M19" s="2694"/>
      <c r="N19" s="2644"/>
      <c r="O19" s="2694"/>
      <c r="P19" s="264"/>
      <c r="Q19" s="264"/>
      <c r="R19" s="264"/>
      <c r="S19" s="264"/>
      <c r="U19" s="2707"/>
      <c r="V19" s="2707"/>
    </row>
    <row r="20" spans="1:22" s="88" customFormat="1" ht="12" customHeight="1">
      <c r="A20" s="2621">
        <v>6</v>
      </c>
      <c r="B20" s="2708" t="str">
        <f>IF(職員点検資料１!B20="","",職員点検資料１!B20)</f>
        <v/>
      </c>
      <c r="C20" s="2708" t="str">
        <f>IF(職員点検資料１!C20="","",職員点検資料１!C20)</f>
        <v/>
      </c>
      <c r="D20" s="2708" t="str">
        <f>IF(職員点検資料１!D20="","",職員点検資料１!D20)</f>
        <v/>
      </c>
      <c r="E20" s="210" t="str">
        <f>職員点検資料１!E20</f>
        <v>保育士</v>
      </c>
      <c r="F20" s="368" t="str">
        <f>IF(職員点検資料１!F20="","",職員点検資料１!F20)</f>
        <v/>
      </c>
      <c r="G20" s="2711" t="str">
        <f>IF(職員点検資料１!G20="","",職員点検資料１!G20)</f>
        <v/>
      </c>
      <c r="H20" s="2642"/>
      <c r="I20" s="2692" t="s">
        <v>315</v>
      </c>
      <c r="J20" s="2642"/>
      <c r="K20" s="2692" t="s">
        <v>342</v>
      </c>
      <c r="L20" s="2642"/>
      <c r="M20" s="2692" t="s">
        <v>315</v>
      </c>
      <c r="N20" s="2642"/>
      <c r="O20" s="2692" t="s">
        <v>342</v>
      </c>
      <c r="P20" s="264"/>
      <c r="Q20" s="264"/>
      <c r="R20" s="264"/>
      <c r="S20" s="264"/>
      <c r="U20" s="2705" t="str">
        <f>職員点検資料１!AC20</f>
        <v/>
      </c>
      <c r="V20" s="2705">
        <f t="shared" ref="V20" si="4">H20+J20</f>
        <v>0</v>
      </c>
    </row>
    <row r="21" spans="1:22" s="88" customFormat="1" ht="12">
      <c r="A21" s="2622"/>
      <c r="B21" s="2709"/>
      <c r="C21" s="2709"/>
      <c r="D21" s="2709"/>
      <c r="E21" s="211" t="str">
        <f>職員点検資料１!E21</f>
        <v>幼稚園教諭</v>
      </c>
      <c r="F21" s="212" t="str">
        <f>IF(職員点検資料１!F21="","",職員点検資料１!F21)</f>
        <v/>
      </c>
      <c r="G21" s="2712"/>
      <c r="H21" s="2643"/>
      <c r="I21" s="2693"/>
      <c r="J21" s="2643"/>
      <c r="K21" s="2693"/>
      <c r="L21" s="2643"/>
      <c r="M21" s="2693"/>
      <c r="N21" s="2643"/>
      <c r="O21" s="2693"/>
      <c r="P21" s="264"/>
      <c r="Q21" s="264"/>
      <c r="R21" s="264"/>
      <c r="S21" s="264"/>
      <c r="U21" s="2706"/>
      <c r="V21" s="2706"/>
    </row>
    <row r="22" spans="1:22" s="88" customFormat="1" ht="12">
      <c r="A22" s="2623"/>
      <c r="B22" s="2710"/>
      <c r="C22" s="2710"/>
      <c r="D22" s="2710"/>
      <c r="E22" s="213" t="str">
        <f>職員点検資料１!E22</f>
        <v>（　　　　　　）</v>
      </c>
      <c r="F22" s="214" t="str">
        <f>IF(職員点検資料１!F22="","",職員点検資料１!F22)</f>
        <v/>
      </c>
      <c r="G22" s="2713"/>
      <c r="H22" s="2644"/>
      <c r="I22" s="2694"/>
      <c r="J22" s="2644"/>
      <c r="K22" s="2694"/>
      <c r="L22" s="2644"/>
      <c r="M22" s="2694"/>
      <c r="N22" s="2644"/>
      <c r="O22" s="2694"/>
      <c r="P22" s="264"/>
      <c r="Q22" s="264"/>
      <c r="R22" s="264"/>
      <c r="S22" s="264"/>
      <c r="U22" s="2707"/>
      <c r="V22" s="2707"/>
    </row>
    <row r="23" spans="1:22" s="88" customFormat="1" ht="12" customHeight="1">
      <c r="A23" s="2621">
        <v>7</v>
      </c>
      <c r="B23" s="2708" t="str">
        <f>IF(職員点検資料１!B23="","",職員点検資料１!B23)</f>
        <v/>
      </c>
      <c r="C23" s="2708" t="str">
        <f>IF(職員点検資料１!C23="","",職員点検資料１!C23)</f>
        <v/>
      </c>
      <c r="D23" s="2708" t="str">
        <f>IF(職員点検資料１!D23="","",職員点検資料１!D23)</f>
        <v/>
      </c>
      <c r="E23" s="210" t="str">
        <f>職員点検資料１!E23</f>
        <v>保育士</v>
      </c>
      <c r="F23" s="368" t="str">
        <f>IF(職員点検資料１!F23="","",職員点検資料１!F23)</f>
        <v/>
      </c>
      <c r="G23" s="2711" t="str">
        <f>IF(職員点検資料１!G23="","",職員点検資料１!G23)</f>
        <v/>
      </c>
      <c r="H23" s="2642"/>
      <c r="I23" s="2692" t="s">
        <v>315</v>
      </c>
      <c r="J23" s="2642"/>
      <c r="K23" s="2692" t="s">
        <v>342</v>
      </c>
      <c r="L23" s="2642"/>
      <c r="M23" s="2692" t="s">
        <v>315</v>
      </c>
      <c r="N23" s="2642"/>
      <c r="O23" s="2692" t="s">
        <v>342</v>
      </c>
      <c r="P23" s="264"/>
      <c r="Q23" s="264"/>
      <c r="R23" s="264"/>
      <c r="S23" s="264"/>
      <c r="U23" s="2705" t="str">
        <f>職員点検資料１!AC23</f>
        <v/>
      </c>
      <c r="V23" s="2705">
        <f t="shared" ref="V23" si="5">H23+J23</f>
        <v>0</v>
      </c>
    </row>
    <row r="24" spans="1:22" s="88" customFormat="1" ht="12">
      <c r="A24" s="2622"/>
      <c r="B24" s="2709"/>
      <c r="C24" s="2709"/>
      <c r="D24" s="2709"/>
      <c r="E24" s="211" t="str">
        <f>職員点検資料１!E24</f>
        <v>幼稚園教諭</v>
      </c>
      <c r="F24" s="212" t="str">
        <f>IF(職員点検資料１!F24="","",職員点検資料１!F24)</f>
        <v/>
      </c>
      <c r="G24" s="2712"/>
      <c r="H24" s="2643"/>
      <c r="I24" s="2693"/>
      <c r="J24" s="2643"/>
      <c r="K24" s="2693"/>
      <c r="L24" s="2643"/>
      <c r="M24" s="2693"/>
      <c r="N24" s="2643"/>
      <c r="O24" s="2693"/>
      <c r="P24" s="264"/>
      <c r="Q24" s="264"/>
      <c r="R24" s="264"/>
      <c r="S24" s="264"/>
      <c r="U24" s="2706"/>
      <c r="V24" s="2706"/>
    </row>
    <row r="25" spans="1:22" s="88" customFormat="1" ht="12">
      <c r="A25" s="2623"/>
      <c r="B25" s="2710"/>
      <c r="C25" s="2710"/>
      <c r="D25" s="2710"/>
      <c r="E25" s="213" t="str">
        <f>職員点検資料１!E25</f>
        <v>（　　　　　　）</v>
      </c>
      <c r="F25" s="214" t="str">
        <f>IF(職員点検資料１!F25="","",職員点検資料１!F25)</f>
        <v/>
      </c>
      <c r="G25" s="2713"/>
      <c r="H25" s="2644"/>
      <c r="I25" s="2694"/>
      <c r="J25" s="2644"/>
      <c r="K25" s="2694"/>
      <c r="L25" s="2644"/>
      <c r="M25" s="2694"/>
      <c r="N25" s="2644"/>
      <c r="O25" s="2694"/>
      <c r="P25" s="264"/>
      <c r="Q25" s="264"/>
      <c r="R25" s="264"/>
      <c r="S25" s="264"/>
      <c r="U25" s="2707"/>
      <c r="V25" s="2707"/>
    </row>
    <row r="26" spans="1:22" s="88" customFormat="1" ht="12" customHeight="1">
      <c r="A26" s="2621">
        <v>8</v>
      </c>
      <c r="B26" s="2708" t="str">
        <f>IF(職員点検資料１!B26="","",職員点検資料１!B26)</f>
        <v/>
      </c>
      <c r="C26" s="2708" t="str">
        <f>IF(職員点検資料１!C26="","",職員点検資料１!C26)</f>
        <v/>
      </c>
      <c r="D26" s="2708" t="str">
        <f>IF(職員点検資料１!D26="","",職員点検資料１!D26)</f>
        <v/>
      </c>
      <c r="E26" s="210" t="str">
        <f>職員点検資料１!E26</f>
        <v>保育士</v>
      </c>
      <c r="F26" s="368" t="str">
        <f>IF(職員点検資料１!F26="","",職員点検資料１!F26)</f>
        <v/>
      </c>
      <c r="G26" s="2711" t="str">
        <f>IF(職員点検資料１!G26="","",職員点検資料１!G26)</f>
        <v/>
      </c>
      <c r="H26" s="2642"/>
      <c r="I26" s="2692" t="s">
        <v>315</v>
      </c>
      <c r="J26" s="2642"/>
      <c r="K26" s="2692" t="s">
        <v>342</v>
      </c>
      <c r="L26" s="2642"/>
      <c r="M26" s="2692" t="s">
        <v>315</v>
      </c>
      <c r="N26" s="2642"/>
      <c r="O26" s="2692" t="s">
        <v>342</v>
      </c>
      <c r="P26" s="264"/>
      <c r="Q26" s="264"/>
      <c r="R26" s="264"/>
      <c r="S26" s="264"/>
      <c r="U26" s="2705" t="str">
        <f>職員点検資料１!AC26</f>
        <v/>
      </c>
      <c r="V26" s="2705">
        <f t="shared" ref="V26" si="6">H26+J26</f>
        <v>0</v>
      </c>
    </row>
    <row r="27" spans="1:22" s="88" customFormat="1" ht="12">
      <c r="A27" s="2622"/>
      <c r="B27" s="2709"/>
      <c r="C27" s="2709"/>
      <c r="D27" s="2709"/>
      <c r="E27" s="211" t="str">
        <f>職員点検資料１!E27</f>
        <v>幼稚園教諭</v>
      </c>
      <c r="F27" s="212" t="str">
        <f>IF(職員点検資料１!F27="","",職員点検資料１!F27)</f>
        <v/>
      </c>
      <c r="G27" s="2712"/>
      <c r="H27" s="2643"/>
      <c r="I27" s="2693"/>
      <c r="J27" s="2643"/>
      <c r="K27" s="2693"/>
      <c r="L27" s="2643"/>
      <c r="M27" s="2693"/>
      <c r="N27" s="2643"/>
      <c r="O27" s="2693"/>
      <c r="P27" s="264"/>
      <c r="Q27" s="264"/>
      <c r="R27" s="264"/>
      <c r="S27" s="264"/>
      <c r="U27" s="2706"/>
      <c r="V27" s="2706"/>
    </row>
    <row r="28" spans="1:22" s="88" customFormat="1" ht="12">
      <c r="A28" s="2623"/>
      <c r="B28" s="2710"/>
      <c r="C28" s="2710"/>
      <c r="D28" s="2710"/>
      <c r="E28" s="213" t="str">
        <f>職員点検資料１!E28</f>
        <v>（　　　　　　）</v>
      </c>
      <c r="F28" s="214" t="str">
        <f>IF(職員点検資料１!F28="","",職員点検資料１!F28)</f>
        <v/>
      </c>
      <c r="G28" s="2713"/>
      <c r="H28" s="2644"/>
      <c r="I28" s="2694"/>
      <c r="J28" s="2644"/>
      <c r="K28" s="2694"/>
      <c r="L28" s="2644"/>
      <c r="M28" s="2694"/>
      <c r="N28" s="2644"/>
      <c r="O28" s="2694"/>
      <c r="P28" s="264"/>
      <c r="Q28" s="264"/>
      <c r="R28" s="264"/>
      <c r="S28" s="264"/>
      <c r="U28" s="2707"/>
      <c r="V28" s="2707"/>
    </row>
    <row r="29" spans="1:22" s="88" customFormat="1" ht="12" customHeight="1">
      <c r="A29" s="2621">
        <v>9</v>
      </c>
      <c r="B29" s="2708" t="str">
        <f>IF(職員点検資料１!B29="","",職員点検資料１!B29)</f>
        <v/>
      </c>
      <c r="C29" s="2708" t="str">
        <f>IF(職員点検資料１!C29="","",職員点検資料１!C29)</f>
        <v/>
      </c>
      <c r="D29" s="2708" t="str">
        <f>IF(職員点検資料１!D29="","",職員点検資料１!D29)</f>
        <v/>
      </c>
      <c r="E29" s="210" t="str">
        <f>職員点検資料１!E29</f>
        <v>保育士</v>
      </c>
      <c r="F29" s="368" t="str">
        <f>IF(職員点検資料１!F29="","",職員点検資料１!F29)</f>
        <v/>
      </c>
      <c r="G29" s="2711" t="str">
        <f>IF(職員点検資料１!G29="","",職員点検資料１!G29)</f>
        <v/>
      </c>
      <c r="H29" s="2642"/>
      <c r="I29" s="2692" t="s">
        <v>315</v>
      </c>
      <c r="J29" s="2642"/>
      <c r="K29" s="2692" t="s">
        <v>342</v>
      </c>
      <c r="L29" s="2642"/>
      <c r="M29" s="2692" t="s">
        <v>315</v>
      </c>
      <c r="N29" s="2642"/>
      <c r="O29" s="2692" t="s">
        <v>342</v>
      </c>
      <c r="P29" s="264"/>
      <c r="Q29" s="264"/>
      <c r="R29" s="264"/>
      <c r="S29" s="264"/>
      <c r="U29" s="2705" t="str">
        <f>職員点検資料１!AC29</f>
        <v/>
      </c>
      <c r="V29" s="2705">
        <f t="shared" ref="V29" si="7">H29+J29</f>
        <v>0</v>
      </c>
    </row>
    <row r="30" spans="1:22" s="88" customFormat="1" ht="12">
      <c r="A30" s="2622"/>
      <c r="B30" s="2709"/>
      <c r="C30" s="2709"/>
      <c r="D30" s="2709"/>
      <c r="E30" s="211" t="str">
        <f>職員点検資料１!E30</f>
        <v>幼稚園教諭</v>
      </c>
      <c r="F30" s="212" t="str">
        <f>IF(職員点検資料１!F30="","",職員点検資料１!F30)</f>
        <v/>
      </c>
      <c r="G30" s="2712"/>
      <c r="H30" s="2643"/>
      <c r="I30" s="2693"/>
      <c r="J30" s="2643"/>
      <c r="K30" s="2693"/>
      <c r="L30" s="2643"/>
      <c r="M30" s="2693"/>
      <c r="N30" s="2643"/>
      <c r="O30" s="2693"/>
      <c r="P30" s="264"/>
      <c r="Q30" s="264"/>
      <c r="R30" s="264"/>
      <c r="S30" s="264"/>
      <c r="U30" s="2706"/>
      <c r="V30" s="2706"/>
    </row>
    <row r="31" spans="1:22" s="88" customFormat="1" ht="12">
      <c r="A31" s="2623"/>
      <c r="B31" s="2710"/>
      <c r="C31" s="2710"/>
      <c r="D31" s="2710"/>
      <c r="E31" s="213" t="str">
        <f>職員点検資料１!E31</f>
        <v>（　　　　　　）</v>
      </c>
      <c r="F31" s="214" t="str">
        <f>IF(職員点検資料１!F31="","",職員点検資料１!F31)</f>
        <v/>
      </c>
      <c r="G31" s="2713"/>
      <c r="H31" s="2644"/>
      <c r="I31" s="2694"/>
      <c r="J31" s="2644"/>
      <c r="K31" s="2694"/>
      <c r="L31" s="2644"/>
      <c r="M31" s="2694"/>
      <c r="N31" s="2644"/>
      <c r="O31" s="2694"/>
      <c r="P31" s="264"/>
      <c r="Q31" s="264"/>
      <c r="R31" s="264"/>
      <c r="S31" s="264"/>
      <c r="U31" s="2707"/>
      <c r="V31" s="2707"/>
    </row>
    <row r="32" spans="1:22" s="88" customFormat="1" ht="12" customHeight="1">
      <c r="A32" s="2621">
        <v>10</v>
      </c>
      <c r="B32" s="2708" t="str">
        <f>IF(職員点検資料１!B32="","",職員点検資料１!B32)</f>
        <v/>
      </c>
      <c r="C32" s="2708" t="str">
        <f>IF(職員点検資料１!C32="","",職員点検資料１!C32)</f>
        <v/>
      </c>
      <c r="D32" s="2708" t="str">
        <f>IF(職員点検資料１!D32="","",職員点検資料１!D32)</f>
        <v/>
      </c>
      <c r="E32" s="210" t="str">
        <f>職員点検資料１!E32</f>
        <v>保育士</v>
      </c>
      <c r="F32" s="368" t="str">
        <f>IF(職員点検資料１!F32="","",職員点検資料１!F32)</f>
        <v/>
      </c>
      <c r="G32" s="2711" t="str">
        <f>IF(職員点検資料１!G32="","",職員点検資料１!G32)</f>
        <v/>
      </c>
      <c r="H32" s="2642"/>
      <c r="I32" s="2692" t="s">
        <v>315</v>
      </c>
      <c r="J32" s="2642"/>
      <c r="K32" s="2692" t="s">
        <v>342</v>
      </c>
      <c r="L32" s="2642"/>
      <c r="M32" s="2692" t="s">
        <v>315</v>
      </c>
      <c r="N32" s="2642"/>
      <c r="O32" s="2692" t="s">
        <v>342</v>
      </c>
      <c r="P32" s="264"/>
      <c r="Q32" s="264"/>
      <c r="R32" s="264"/>
      <c r="S32" s="264"/>
      <c r="U32" s="2705" t="str">
        <f>職員点検資料１!AC32</f>
        <v/>
      </c>
      <c r="V32" s="2705">
        <f t="shared" ref="V32" si="8">H32+J32</f>
        <v>0</v>
      </c>
    </row>
    <row r="33" spans="1:22" s="88" customFormat="1" ht="12">
      <c r="A33" s="2622"/>
      <c r="B33" s="2709"/>
      <c r="C33" s="2709"/>
      <c r="D33" s="2709"/>
      <c r="E33" s="211" t="str">
        <f>職員点検資料１!E33</f>
        <v>幼稚園教諭</v>
      </c>
      <c r="F33" s="212" t="str">
        <f>IF(職員点検資料１!F33="","",職員点検資料１!F33)</f>
        <v/>
      </c>
      <c r="G33" s="2712"/>
      <c r="H33" s="2643"/>
      <c r="I33" s="2693"/>
      <c r="J33" s="2643"/>
      <c r="K33" s="2693"/>
      <c r="L33" s="2643"/>
      <c r="M33" s="2693"/>
      <c r="N33" s="2643"/>
      <c r="O33" s="2693"/>
      <c r="P33" s="264"/>
      <c r="Q33" s="264"/>
      <c r="R33" s="264"/>
      <c r="S33" s="264"/>
      <c r="U33" s="2706"/>
      <c r="V33" s="2706"/>
    </row>
    <row r="34" spans="1:22" s="88" customFormat="1" ht="12">
      <c r="A34" s="2623"/>
      <c r="B34" s="2710"/>
      <c r="C34" s="2710"/>
      <c r="D34" s="2710"/>
      <c r="E34" s="213" t="str">
        <f>職員点検資料１!E34</f>
        <v>（　　　　　　）</v>
      </c>
      <c r="F34" s="214" t="str">
        <f>IF(職員点検資料１!F34="","",職員点検資料１!F34)</f>
        <v/>
      </c>
      <c r="G34" s="2713"/>
      <c r="H34" s="2644"/>
      <c r="I34" s="2694"/>
      <c r="J34" s="2644"/>
      <c r="K34" s="2694"/>
      <c r="L34" s="2644"/>
      <c r="M34" s="2694"/>
      <c r="N34" s="2644"/>
      <c r="O34" s="2694"/>
      <c r="P34" s="264"/>
      <c r="Q34" s="264"/>
      <c r="R34" s="264"/>
      <c r="S34" s="264"/>
      <c r="U34" s="2707"/>
      <c r="V34" s="2707"/>
    </row>
    <row r="35" spans="1:22" s="88" customFormat="1" ht="12" customHeight="1">
      <c r="A35" s="2621">
        <v>11</v>
      </c>
      <c r="B35" s="2708" t="str">
        <f>IF(職員点検資料１!B35="","",職員点検資料１!B35)</f>
        <v/>
      </c>
      <c r="C35" s="2708" t="str">
        <f>IF(職員点検資料１!C35="","",職員点検資料１!C35)</f>
        <v/>
      </c>
      <c r="D35" s="2708" t="str">
        <f>IF(職員点検資料１!D35="","",職員点検資料１!D35)</f>
        <v/>
      </c>
      <c r="E35" s="210" t="str">
        <f>職員点検資料１!E35</f>
        <v>保育士</v>
      </c>
      <c r="F35" s="368" t="str">
        <f>IF(職員点検資料１!F35="","",職員点検資料１!F35)</f>
        <v/>
      </c>
      <c r="G35" s="2711" t="str">
        <f>IF(職員点検資料１!G35="","",職員点検資料１!G35)</f>
        <v/>
      </c>
      <c r="H35" s="2642"/>
      <c r="I35" s="2692" t="s">
        <v>315</v>
      </c>
      <c r="J35" s="2642"/>
      <c r="K35" s="2692" t="s">
        <v>342</v>
      </c>
      <c r="L35" s="2642"/>
      <c r="M35" s="2692" t="s">
        <v>315</v>
      </c>
      <c r="N35" s="2642"/>
      <c r="O35" s="2692" t="s">
        <v>342</v>
      </c>
      <c r="P35" s="264"/>
      <c r="Q35" s="264"/>
      <c r="R35" s="264"/>
      <c r="S35" s="264"/>
      <c r="U35" s="2705" t="str">
        <f>職員点検資料１!AC35</f>
        <v/>
      </c>
      <c r="V35" s="2705">
        <f t="shared" ref="V35" si="9">H35+J35</f>
        <v>0</v>
      </c>
    </row>
    <row r="36" spans="1:22" s="88" customFormat="1" ht="12">
      <c r="A36" s="2622"/>
      <c r="B36" s="2709"/>
      <c r="C36" s="2709"/>
      <c r="D36" s="2709"/>
      <c r="E36" s="211" t="str">
        <f>職員点検資料１!E36</f>
        <v>幼稚園教諭</v>
      </c>
      <c r="F36" s="212" t="str">
        <f>IF(職員点検資料１!F36="","",職員点検資料１!F36)</f>
        <v/>
      </c>
      <c r="G36" s="2712"/>
      <c r="H36" s="2643"/>
      <c r="I36" s="2693"/>
      <c r="J36" s="2643"/>
      <c r="K36" s="2693"/>
      <c r="L36" s="2643"/>
      <c r="M36" s="2693"/>
      <c r="N36" s="2643"/>
      <c r="O36" s="2693"/>
      <c r="P36" s="264"/>
      <c r="Q36" s="264"/>
      <c r="R36" s="264"/>
      <c r="S36" s="264"/>
      <c r="U36" s="2706"/>
      <c r="V36" s="2706"/>
    </row>
    <row r="37" spans="1:22" s="88" customFormat="1" ht="12">
      <c r="A37" s="2623"/>
      <c r="B37" s="2710"/>
      <c r="C37" s="2710"/>
      <c r="D37" s="2710"/>
      <c r="E37" s="213" t="str">
        <f>職員点検資料１!E37</f>
        <v>（　　　　　　）</v>
      </c>
      <c r="F37" s="214" t="str">
        <f>IF(職員点検資料１!F37="","",職員点検資料１!F37)</f>
        <v/>
      </c>
      <c r="G37" s="2713"/>
      <c r="H37" s="2644"/>
      <c r="I37" s="2694"/>
      <c r="J37" s="2644"/>
      <c r="K37" s="2694"/>
      <c r="L37" s="2644"/>
      <c r="M37" s="2694"/>
      <c r="N37" s="2644"/>
      <c r="O37" s="2694"/>
      <c r="P37" s="264"/>
      <c r="Q37" s="264"/>
      <c r="R37" s="264"/>
      <c r="S37" s="264"/>
      <c r="U37" s="2707"/>
      <c r="V37" s="2707"/>
    </row>
    <row r="38" spans="1:22" s="88" customFormat="1" ht="12" customHeight="1">
      <c r="A38" s="2621">
        <v>12</v>
      </c>
      <c r="B38" s="2708" t="str">
        <f>IF(職員点検資料１!B38="","",職員点検資料１!B38)</f>
        <v/>
      </c>
      <c r="C38" s="2708" t="str">
        <f>IF(職員点検資料１!C38="","",職員点検資料１!C38)</f>
        <v/>
      </c>
      <c r="D38" s="2708" t="str">
        <f>IF(職員点検資料１!D38="","",職員点検資料１!D38)</f>
        <v/>
      </c>
      <c r="E38" s="210" t="str">
        <f>職員点検資料１!E38</f>
        <v>保育士</v>
      </c>
      <c r="F38" s="368" t="str">
        <f>IF(職員点検資料１!F38="","",職員点検資料１!F38)</f>
        <v/>
      </c>
      <c r="G38" s="2711" t="str">
        <f>IF(職員点検資料１!G38="","",職員点検資料１!G38)</f>
        <v/>
      </c>
      <c r="H38" s="2642"/>
      <c r="I38" s="2692" t="s">
        <v>315</v>
      </c>
      <c r="J38" s="2642"/>
      <c r="K38" s="2692" t="s">
        <v>342</v>
      </c>
      <c r="L38" s="2642"/>
      <c r="M38" s="2692" t="s">
        <v>315</v>
      </c>
      <c r="N38" s="2642"/>
      <c r="O38" s="2692" t="s">
        <v>342</v>
      </c>
      <c r="P38" s="264"/>
      <c r="Q38" s="264"/>
      <c r="R38" s="264"/>
      <c r="S38" s="264"/>
      <c r="U38" s="2705" t="str">
        <f>職員点検資料１!AC38</f>
        <v/>
      </c>
      <c r="V38" s="2705">
        <f t="shared" ref="V38" si="10">H38+J38</f>
        <v>0</v>
      </c>
    </row>
    <row r="39" spans="1:22" s="88" customFormat="1" ht="12">
      <c r="A39" s="2622"/>
      <c r="B39" s="2709"/>
      <c r="C39" s="2709"/>
      <c r="D39" s="2709"/>
      <c r="E39" s="211" t="str">
        <f>職員点検資料１!E39</f>
        <v>幼稚園教諭</v>
      </c>
      <c r="F39" s="212" t="str">
        <f>IF(職員点検資料１!F39="","",職員点検資料１!F39)</f>
        <v/>
      </c>
      <c r="G39" s="2712"/>
      <c r="H39" s="2643"/>
      <c r="I39" s="2693"/>
      <c r="J39" s="2643"/>
      <c r="K39" s="2693"/>
      <c r="L39" s="2643"/>
      <c r="M39" s="2693"/>
      <c r="N39" s="2643"/>
      <c r="O39" s="2693"/>
      <c r="P39" s="264"/>
      <c r="Q39" s="264"/>
      <c r="R39" s="264"/>
      <c r="S39" s="264"/>
      <c r="U39" s="2706"/>
      <c r="V39" s="2706"/>
    </row>
    <row r="40" spans="1:22" s="88" customFormat="1" ht="12">
      <c r="A40" s="2623"/>
      <c r="B40" s="2710"/>
      <c r="C40" s="2710"/>
      <c r="D40" s="2710"/>
      <c r="E40" s="213" t="str">
        <f>職員点検資料１!E40</f>
        <v>（　　　　　　）</v>
      </c>
      <c r="F40" s="214" t="str">
        <f>IF(職員点検資料１!F40="","",職員点検資料１!F40)</f>
        <v/>
      </c>
      <c r="G40" s="2713"/>
      <c r="H40" s="2644"/>
      <c r="I40" s="2694"/>
      <c r="J40" s="2644"/>
      <c r="K40" s="2694"/>
      <c r="L40" s="2644"/>
      <c r="M40" s="2694"/>
      <c r="N40" s="2644"/>
      <c r="O40" s="2694"/>
      <c r="P40" s="264"/>
      <c r="Q40" s="264"/>
      <c r="R40" s="264"/>
      <c r="S40" s="264"/>
      <c r="U40" s="2707"/>
      <c r="V40" s="2707"/>
    </row>
    <row r="41" spans="1:22" s="88" customFormat="1" ht="12" customHeight="1">
      <c r="A41" s="2621">
        <v>13</v>
      </c>
      <c r="B41" s="2708" t="str">
        <f>IF(職員点検資料１!B41="","",職員点検資料１!B41)</f>
        <v/>
      </c>
      <c r="C41" s="2708" t="str">
        <f>IF(職員点検資料１!C41="","",職員点検資料１!C41)</f>
        <v/>
      </c>
      <c r="D41" s="2708" t="str">
        <f>IF(職員点検資料１!D41="","",職員点検資料１!D41)</f>
        <v/>
      </c>
      <c r="E41" s="210" t="str">
        <f>職員点検資料１!E41</f>
        <v>保育士</v>
      </c>
      <c r="F41" s="368" t="str">
        <f>IF(職員点検資料１!F41="","",職員点検資料１!F41)</f>
        <v/>
      </c>
      <c r="G41" s="2711" t="str">
        <f>IF(職員点検資料１!G41="","",職員点検資料１!G41)</f>
        <v/>
      </c>
      <c r="H41" s="2642"/>
      <c r="I41" s="2692" t="s">
        <v>315</v>
      </c>
      <c r="J41" s="2642"/>
      <c r="K41" s="2692" t="s">
        <v>342</v>
      </c>
      <c r="L41" s="2642"/>
      <c r="M41" s="2692" t="s">
        <v>315</v>
      </c>
      <c r="N41" s="2642"/>
      <c r="O41" s="2692" t="s">
        <v>342</v>
      </c>
      <c r="P41" s="264"/>
      <c r="Q41" s="264"/>
      <c r="R41" s="264"/>
      <c r="S41" s="264"/>
      <c r="U41" s="2705" t="str">
        <f>職員点検資料１!AC41</f>
        <v/>
      </c>
      <c r="V41" s="2705">
        <f t="shared" ref="V41" si="11">H41+J41</f>
        <v>0</v>
      </c>
    </row>
    <row r="42" spans="1:22" s="88" customFormat="1" ht="12">
      <c r="A42" s="2622"/>
      <c r="B42" s="2709"/>
      <c r="C42" s="2709"/>
      <c r="D42" s="2709"/>
      <c r="E42" s="211" t="str">
        <f>職員点検資料１!E42</f>
        <v>幼稚園教諭</v>
      </c>
      <c r="F42" s="212" t="str">
        <f>IF(職員点検資料１!F42="","",職員点検資料１!F42)</f>
        <v/>
      </c>
      <c r="G42" s="2712"/>
      <c r="H42" s="2643"/>
      <c r="I42" s="2693"/>
      <c r="J42" s="2643"/>
      <c r="K42" s="2693"/>
      <c r="L42" s="2643"/>
      <c r="M42" s="2693"/>
      <c r="N42" s="2643"/>
      <c r="O42" s="2693"/>
      <c r="P42" s="264"/>
      <c r="Q42" s="264"/>
      <c r="R42" s="264"/>
      <c r="S42" s="264"/>
      <c r="U42" s="2706"/>
      <c r="V42" s="2706"/>
    </row>
    <row r="43" spans="1:22" s="88" customFormat="1" ht="12">
      <c r="A43" s="2623"/>
      <c r="B43" s="2710"/>
      <c r="C43" s="2710"/>
      <c r="D43" s="2710"/>
      <c r="E43" s="213" t="str">
        <f>職員点検資料１!E43</f>
        <v>（　　　　　　）</v>
      </c>
      <c r="F43" s="214" t="str">
        <f>IF(職員点検資料１!F43="","",職員点検資料１!F43)</f>
        <v/>
      </c>
      <c r="G43" s="2713"/>
      <c r="H43" s="2644"/>
      <c r="I43" s="2694"/>
      <c r="J43" s="2644"/>
      <c r="K43" s="2694"/>
      <c r="L43" s="2644"/>
      <c r="M43" s="2694"/>
      <c r="N43" s="2644"/>
      <c r="O43" s="2694"/>
      <c r="P43" s="264"/>
      <c r="Q43" s="264"/>
      <c r="R43" s="264"/>
      <c r="S43" s="264"/>
      <c r="U43" s="2707"/>
      <c r="V43" s="2707"/>
    </row>
    <row r="44" spans="1:22" s="88" customFormat="1" ht="12" customHeight="1">
      <c r="A44" s="2621">
        <v>14</v>
      </c>
      <c r="B44" s="2708" t="str">
        <f>IF(職員点検資料１!B44="","",職員点検資料１!B44)</f>
        <v/>
      </c>
      <c r="C44" s="2708" t="str">
        <f>IF(職員点検資料１!C44="","",職員点検資料１!C44)</f>
        <v/>
      </c>
      <c r="D44" s="2708" t="str">
        <f>IF(職員点検資料１!D44="","",職員点検資料１!D44)</f>
        <v/>
      </c>
      <c r="E44" s="210" t="str">
        <f>職員点検資料１!E44</f>
        <v>保育士</v>
      </c>
      <c r="F44" s="368" t="str">
        <f>IF(職員点検資料１!F44="","",職員点検資料１!F44)</f>
        <v/>
      </c>
      <c r="G44" s="2711" t="str">
        <f>IF(職員点検資料１!G44="","",職員点検資料１!G44)</f>
        <v/>
      </c>
      <c r="H44" s="2642"/>
      <c r="I44" s="2692" t="s">
        <v>315</v>
      </c>
      <c r="J44" s="2642"/>
      <c r="K44" s="2692" t="s">
        <v>342</v>
      </c>
      <c r="L44" s="2642"/>
      <c r="M44" s="2692" t="s">
        <v>315</v>
      </c>
      <c r="N44" s="2642"/>
      <c r="O44" s="2692" t="s">
        <v>342</v>
      </c>
      <c r="P44" s="264"/>
      <c r="Q44" s="264"/>
      <c r="R44" s="264"/>
      <c r="S44" s="264"/>
      <c r="U44" s="2705" t="str">
        <f>職員点検資料１!AC44</f>
        <v/>
      </c>
      <c r="V44" s="2705">
        <f t="shared" ref="V44" si="12">H44+J44</f>
        <v>0</v>
      </c>
    </row>
    <row r="45" spans="1:22" s="88" customFormat="1" ht="12">
      <c r="A45" s="2622"/>
      <c r="B45" s="2709"/>
      <c r="C45" s="2709"/>
      <c r="D45" s="2709"/>
      <c r="E45" s="211" t="str">
        <f>職員点検資料１!E45</f>
        <v>幼稚園教諭</v>
      </c>
      <c r="F45" s="212" t="str">
        <f>IF(職員点検資料１!F45="","",職員点検資料１!F45)</f>
        <v/>
      </c>
      <c r="G45" s="2712"/>
      <c r="H45" s="2643"/>
      <c r="I45" s="2693"/>
      <c r="J45" s="2643"/>
      <c r="K45" s="2693"/>
      <c r="L45" s="2643"/>
      <c r="M45" s="2693"/>
      <c r="N45" s="2643"/>
      <c r="O45" s="2693"/>
      <c r="P45" s="264"/>
      <c r="Q45" s="264"/>
      <c r="R45" s="264"/>
      <c r="S45" s="264"/>
      <c r="U45" s="2706"/>
      <c r="V45" s="2706"/>
    </row>
    <row r="46" spans="1:22" s="88" customFormat="1" ht="12">
      <c r="A46" s="2623"/>
      <c r="B46" s="2710"/>
      <c r="C46" s="2710"/>
      <c r="D46" s="2710"/>
      <c r="E46" s="213" t="str">
        <f>職員点検資料１!E46</f>
        <v>（　　　　　　）</v>
      </c>
      <c r="F46" s="214" t="str">
        <f>IF(職員点検資料１!F46="","",職員点検資料１!F46)</f>
        <v/>
      </c>
      <c r="G46" s="2713"/>
      <c r="H46" s="2644"/>
      <c r="I46" s="2694"/>
      <c r="J46" s="2644"/>
      <c r="K46" s="2694"/>
      <c r="L46" s="2644"/>
      <c r="M46" s="2694"/>
      <c r="N46" s="2644"/>
      <c r="O46" s="2694"/>
      <c r="P46" s="264"/>
      <c r="Q46" s="264"/>
      <c r="R46" s="264"/>
      <c r="S46" s="264"/>
      <c r="U46" s="2707"/>
      <c r="V46" s="2707"/>
    </row>
    <row r="47" spans="1:22" s="88" customFormat="1" ht="12" customHeight="1">
      <c r="A47" s="2621">
        <v>15</v>
      </c>
      <c r="B47" s="2708" t="str">
        <f>IF(職員点検資料１!B47="","",職員点検資料１!B47)</f>
        <v/>
      </c>
      <c r="C47" s="2708" t="str">
        <f>IF(職員点検資料１!C47="","",職員点検資料１!C47)</f>
        <v/>
      </c>
      <c r="D47" s="2708" t="str">
        <f>IF(職員点検資料１!D47="","",職員点検資料１!D47)</f>
        <v/>
      </c>
      <c r="E47" s="210" t="str">
        <f>職員点検資料１!E47</f>
        <v>保育士</v>
      </c>
      <c r="F47" s="368" t="str">
        <f>IF(職員点検資料１!F47="","",職員点検資料１!F47)</f>
        <v/>
      </c>
      <c r="G47" s="2711" t="str">
        <f>IF(職員点検資料１!G47="","",職員点検資料１!G47)</f>
        <v/>
      </c>
      <c r="H47" s="2642"/>
      <c r="I47" s="2692" t="s">
        <v>315</v>
      </c>
      <c r="J47" s="2642"/>
      <c r="K47" s="2692" t="s">
        <v>342</v>
      </c>
      <c r="L47" s="2642"/>
      <c r="M47" s="2692" t="s">
        <v>315</v>
      </c>
      <c r="N47" s="2642"/>
      <c r="O47" s="2692" t="s">
        <v>342</v>
      </c>
      <c r="P47" s="264"/>
      <c r="Q47" s="264"/>
      <c r="R47" s="264"/>
      <c r="S47" s="264"/>
      <c r="U47" s="2705" t="str">
        <f>職員点検資料１!AC47</f>
        <v/>
      </c>
      <c r="V47" s="2705">
        <f t="shared" ref="V47" si="13">H47+J47</f>
        <v>0</v>
      </c>
    </row>
    <row r="48" spans="1:22" s="88" customFormat="1" ht="12">
      <c r="A48" s="2622"/>
      <c r="B48" s="2709"/>
      <c r="C48" s="2709"/>
      <c r="D48" s="2709"/>
      <c r="E48" s="211" t="str">
        <f>職員点検資料１!E48</f>
        <v>幼稚園教諭</v>
      </c>
      <c r="F48" s="212" t="str">
        <f>IF(職員点検資料１!F48="","",職員点検資料１!F48)</f>
        <v/>
      </c>
      <c r="G48" s="2712"/>
      <c r="H48" s="2643"/>
      <c r="I48" s="2693"/>
      <c r="J48" s="2643"/>
      <c r="K48" s="2693"/>
      <c r="L48" s="2643"/>
      <c r="M48" s="2693"/>
      <c r="N48" s="2643"/>
      <c r="O48" s="2693"/>
      <c r="P48" s="264"/>
      <c r="Q48" s="264"/>
      <c r="R48" s="264"/>
      <c r="S48" s="264"/>
      <c r="U48" s="2706"/>
      <c r="V48" s="2706"/>
    </row>
    <row r="49" spans="1:22" s="88" customFormat="1" ht="12">
      <c r="A49" s="2623"/>
      <c r="B49" s="2710"/>
      <c r="C49" s="2710"/>
      <c r="D49" s="2710"/>
      <c r="E49" s="213" t="str">
        <f>職員点検資料１!E49</f>
        <v>（　　　　　　）</v>
      </c>
      <c r="F49" s="214" t="str">
        <f>IF(職員点検資料１!F49="","",職員点検資料１!F49)</f>
        <v/>
      </c>
      <c r="G49" s="2713"/>
      <c r="H49" s="2644"/>
      <c r="I49" s="2694"/>
      <c r="J49" s="2644"/>
      <c r="K49" s="2694"/>
      <c r="L49" s="2644"/>
      <c r="M49" s="2694"/>
      <c r="N49" s="2644"/>
      <c r="O49" s="2694"/>
      <c r="P49" s="264"/>
      <c r="Q49" s="264"/>
      <c r="R49" s="264"/>
      <c r="S49" s="264"/>
      <c r="U49" s="2707"/>
      <c r="V49" s="2707"/>
    </row>
    <row r="50" spans="1:22" s="88" customFormat="1" ht="12" customHeight="1">
      <c r="A50" s="2621">
        <v>16</v>
      </c>
      <c r="B50" s="2708" t="str">
        <f>IF(職員点検資料１!B50="","",職員点検資料１!B50)</f>
        <v/>
      </c>
      <c r="C50" s="2708" t="str">
        <f>IF(職員点検資料１!C50="","",職員点検資料１!C50)</f>
        <v/>
      </c>
      <c r="D50" s="2708" t="str">
        <f>IF(職員点検資料１!D50="","",職員点検資料１!D50)</f>
        <v/>
      </c>
      <c r="E50" s="210" t="str">
        <f>職員点検資料１!E50</f>
        <v>保育士</v>
      </c>
      <c r="F50" s="368" t="str">
        <f>IF(職員点検資料１!F50="","",職員点検資料１!F50)</f>
        <v/>
      </c>
      <c r="G50" s="2711" t="str">
        <f>IF(職員点検資料１!G50="","",職員点検資料１!G50)</f>
        <v/>
      </c>
      <c r="H50" s="2642"/>
      <c r="I50" s="2692" t="s">
        <v>315</v>
      </c>
      <c r="J50" s="2642"/>
      <c r="K50" s="2692" t="s">
        <v>342</v>
      </c>
      <c r="L50" s="2642"/>
      <c r="M50" s="2692" t="s">
        <v>315</v>
      </c>
      <c r="N50" s="2642"/>
      <c r="O50" s="2692" t="s">
        <v>342</v>
      </c>
      <c r="P50" s="264"/>
      <c r="Q50" s="264"/>
      <c r="R50" s="264"/>
      <c r="S50" s="264"/>
      <c r="U50" s="2705" t="str">
        <f>職員点検資料１!AC50</f>
        <v/>
      </c>
      <c r="V50" s="2705">
        <f t="shared" ref="V50" si="14">H50+J50</f>
        <v>0</v>
      </c>
    </row>
    <row r="51" spans="1:22" s="88" customFormat="1" ht="12">
      <c r="A51" s="2622"/>
      <c r="B51" s="2709"/>
      <c r="C51" s="2709"/>
      <c r="D51" s="2709"/>
      <c r="E51" s="211" t="str">
        <f>職員点検資料１!E51</f>
        <v>幼稚園教諭</v>
      </c>
      <c r="F51" s="212" t="str">
        <f>IF(職員点検資料１!F51="","",職員点検資料１!F51)</f>
        <v/>
      </c>
      <c r="G51" s="2712"/>
      <c r="H51" s="2643"/>
      <c r="I51" s="2693"/>
      <c r="J51" s="2643"/>
      <c r="K51" s="2693"/>
      <c r="L51" s="2643"/>
      <c r="M51" s="2693"/>
      <c r="N51" s="2643"/>
      <c r="O51" s="2693"/>
      <c r="P51" s="264"/>
      <c r="Q51" s="264"/>
      <c r="R51" s="264"/>
      <c r="S51" s="264"/>
      <c r="U51" s="2706"/>
      <c r="V51" s="2706"/>
    </row>
    <row r="52" spans="1:22" s="88" customFormat="1" ht="12">
      <c r="A52" s="2623"/>
      <c r="B52" s="2710"/>
      <c r="C52" s="2710"/>
      <c r="D52" s="2710"/>
      <c r="E52" s="213" t="str">
        <f>職員点検資料１!E52</f>
        <v>（　　　　　　）</v>
      </c>
      <c r="F52" s="214" t="str">
        <f>IF(職員点検資料１!F52="","",職員点検資料１!F52)</f>
        <v/>
      </c>
      <c r="G52" s="2713"/>
      <c r="H52" s="2644"/>
      <c r="I52" s="2694"/>
      <c r="J52" s="2644"/>
      <c r="K52" s="2694"/>
      <c r="L52" s="2644"/>
      <c r="M52" s="2694"/>
      <c r="N52" s="2644"/>
      <c r="O52" s="2694"/>
      <c r="P52" s="264"/>
      <c r="Q52" s="264"/>
      <c r="R52" s="264"/>
      <c r="S52" s="264"/>
      <c r="U52" s="2707"/>
      <c r="V52" s="2707"/>
    </row>
    <row r="53" spans="1:22" s="88" customFormat="1" ht="12" customHeight="1">
      <c r="A53" s="2621">
        <v>17</v>
      </c>
      <c r="B53" s="2708" t="str">
        <f>IF(職員点検資料１!B53="","",職員点検資料１!B53)</f>
        <v/>
      </c>
      <c r="C53" s="2708" t="str">
        <f>IF(職員点検資料１!C53="","",職員点検資料１!C53)</f>
        <v/>
      </c>
      <c r="D53" s="2708" t="str">
        <f>IF(職員点検資料１!D53="","",職員点検資料１!D53)</f>
        <v/>
      </c>
      <c r="E53" s="210" t="str">
        <f>職員点検資料１!E53</f>
        <v>保育士</v>
      </c>
      <c r="F53" s="368" t="str">
        <f>IF(職員点検資料１!F53="","",職員点検資料１!F53)</f>
        <v/>
      </c>
      <c r="G53" s="2711" t="str">
        <f>IF(職員点検資料１!G53="","",職員点検資料１!G53)</f>
        <v/>
      </c>
      <c r="H53" s="2642"/>
      <c r="I53" s="2692" t="s">
        <v>315</v>
      </c>
      <c r="J53" s="2642"/>
      <c r="K53" s="2692" t="s">
        <v>342</v>
      </c>
      <c r="L53" s="2642"/>
      <c r="M53" s="2692" t="s">
        <v>315</v>
      </c>
      <c r="N53" s="2642"/>
      <c r="O53" s="2692" t="s">
        <v>342</v>
      </c>
      <c r="P53" s="264"/>
      <c r="Q53" s="264"/>
      <c r="R53" s="264"/>
      <c r="S53" s="264"/>
      <c r="U53" s="2705" t="str">
        <f>職員点検資料１!AC53</f>
        <v/>
      </c>
      <c r="V53" s="2705">
        <f t="shared" ref="V53" si="15">H53+J53</f>
        <v>0</v>
      </c>
    </row>
    <row r="54" spans="1:22" s="88" customFormat="1" ht="12">
      <c r="A54" s="2622"/>
      <c r="B54" s="2709"/>
      <c r="C54" s="2709"/>
      <c r="D54" s="2709"/>
      <c r="E54" s="211" t="str">
        <f>職員点検資料１!E54</f>
        <v>幼稚園教諭</v>
      </c>
      <c r="F54" s="212" t="str">
        <f>IF(職員点検資料１!F54="","",職員点検資料１!F54)</f>
        <v/>
      </c>
      <c r="G54" s="2712"/>
      <c r="H54" s="2643"/>
      <c r="I54" s="2693"/>
      <c r="J54" s="2643"/>
      <c r="K54" s="2693"/>
      <c r="L54" s="2643"/>
      <c r="M54" s="2693"/>
      <c r="N54" s="2643"/>
      <c r="O54" s="2693"/>
      <c r="P54" s="264"/>
      <c r="Q54" s="264"/>
      <c r="R54" s="264"/>
      <c r="S54" s="264"/>
      <c r="U54" s="2706"/>
      <c r="V54" s="2706"/>
    </row>
    <row r="55" spans="1:22" s="88" customFormat="1">
      <c r="A55" s="2623"/>
      <c r="B55" s="2710"/>
      <c r="C55" s="2710"/>
      <c r="D55" s="2710"/>
      <c r="E55" s="213" t="str">
        <f>職員点検資料１!E55</f>
        <v>（　　　　　　）</v>
      </c>
      <c r="F55" s="214" t="str">
        <f>IF(職員点検資料１!F55="","",職員点検資料１!F55)</f>
        <v/>
      </c>
      <c r="G55" s="2713"/>
      <c r="H55" s="2644"/>
      <c r="I55" s="2694"/>
      <c r="J55" s="2644"/>
      <c r="K55" s="2694"/>
      <c r="L55" s="2644"/>
      <c r="M55" s="2694"/>
      <c r="N55" s="2644"/>
      <c r="O55" s="2694"/>
      <c r="P55" s="263"/>
      <c r="Q55" s="263"/>
      <c r="R55" s="263"/>
      <c r="S55" s="263"/>
      <c r="U55" s="2707"/>
      <c r="V55" s="2707"/>
    </row>
    <row r="56" spans="1:22" s="88" customFormat="1" ht="12" customHeight="1">
      <c r="A56" s="2621">
        <v>18</v>
      </c>
      <c r="B56" s="2708" t="str">
        <f>IF(職員点検資料１!B56="","",職員点検資料１!B56)</f>
        <v/>
      </c>
      <c r="C56" s="2708" t="str">
        <f>IF(職員点検資料１!C56="","",職員点検資料１!C56)</f>
        <v/>
      </c>
      <c r="D56" s="2708" t="str">
        <f>IF(職員点検資料１!D56="","",職員点検資料１!D56)</f>
        <v/>
      </c>
      <c r="E56" s="210" t="str">
        <f>職員点検資料１!E56</f>
        <v>保育士</v>
      </c>
      <c r="F56" s="368" t="str">
        <f>IF(職員点検資料１!F56="","",職員点検資料１!F56)</f>
        <v/>
      </c>
      <c r="G56" s="2711" t="str">
        <f>IF(職員点検資料１!G56="","",職員点検資料１!G56)</f>
        <v/>
      </c>
      <c r="H56" s="2642"/>
      <c r="I56" s="2692" t="s">
        <v>315</v>
      </c>
      <c r="J56" s="2642"/>
      <c r="K56" s="2692" t="s">
        <v>342</v>
      </c>
      <c r="L56" s="2642"/>
      <c r="M56" s="2692" t="s">
        <v>315</v>
      </c>
      <c r="N56" s="2642"/>
      <c r="O56" s="2692" t="s">
        <v>342</v>
      </c>
      <c r="P56" s="263"/>
      <c r="Q56" s="263"/>
      <c r="R56" s="263"/>
      <c r="S56" s="263"/>
      <c r="U56" s="2705" t="str">
        <f>職員点検資料１!AC56</f>
        <v/>
      </c>
      <c r="V56" s="2705">
        <f t="shared" ref="V56" si="16">H56+J56</f>
        <v>0</v>
      </c>
    </row>
    <row r="57" spans="1:22" s="88" customFormat="1">
      <c r="A57" s="2622"/>
      <c r="B57" s="2709"/>
      <c r="C57" s="2709"/>
      <c r="D57" s="2709"/>
      <c r="E57" s="211" t="str">
        <f>職員点検資料１!E57</f>
        <v>幼稚園教諭</v>
      </c>
      <c r="F57" s="212" t="str">
        <f>IF(職員点検資料１!F57="","",職員点検資料１!F57)</f>
        <v/>
      </c>
      <c r="G57" s="2712"/>
      <c r="H57" s="2643"/>
      <c r="I57" s="2693"/>
      <c r="J57" s="2643"/>
      <c r="K57" s="2693"/>
      <c r="L57" s="2643"/>
      <c r="M57" s="2693"/>
      <c r="N57" s="2643"/>
      <c r="O57" s="2693"/>
      <c r="P57" s="263"/>
      <c r="Q57" s="263"/>
      <c r="R57" s="263"/>
      <c r="S57" s="263"/>
      <c r="U57" s="2706"/>
      <c r="V57" s="2706"/>
    </row>
    <row r="58" spans="1:22" s="88" customFormat="1">
      <c r="A58" s="2623"/>
      <c r="B58" s="2710"/>
      <c r="C58" s="2710"/>
      <c r="D58" s="2710"/>
      <c r="E58" s="213" t="str">
        <f>職員点検資料１!E58</f>
        <v>（　　　　　　）</v>
      </c>
      <c r="F58" s="214" t="str">
        <f>IF(職員点検資料１!F58="","",職員点検資料１!F58)</f>
        <v/>
      </c>
      <c r="G58" s="2713"/>
      <c r="H58" s="2644"/>
      <c r="I58" s="2694"/>
      <c r="J58" s="2644"/>
      <c r="K58" s="2694"/>
      <c r="L58" s="2644"/>
      <c r="M58" s="2694"/>
      <c r="N58" s="2644"/>
      <c r="O58" s="2694"/>
      <c r="P58" s="263"/>
      <c r="Q58" s="263"/>
      <c r="R58" s="263"/>
      <c r="S58" s="263"/>
      <c r="U58" s="2707"/>
      <c r="V58" s="2707"/>
    </row>
    <row r="59" spans="1:22" s="88" customFormat="1" ht="12" customHeight="1">
      <c r="A59" s="2621">
        <v>19</v>
      </c>
      <c r="B59" s="2708" t="str">
        <f>IF(職員点検資料１!B59="","",職員点検資料１!B59)</f>
        <v/>
      </c>
      <c r="C59" s="2708" t="str">
        <f>IF(職員点検資料１!C59="","",職員点検資料１!C59)</f>
        <v/>
      </c>
      <c r="D59" s="2708" t="str">
        <f>IF(職員点検資料１!D59="","",職員点検資料１!D59)</f>
        <v/>
      </c>
      <c r="E59" s="210" t="str">
        <f>職員点検資料１!E59</f>
        <v>保育士</v>
      </c>
      <c r="F59" s="368" t="str">
        <f>IF(職員点検資料１!F59="","",職員点検資料１!F59)</f>
        <v/>
      </c>
      <c r="G59" s="2711" t="str">
        <f>IF(職員点検資料１!G59="","",職員点検資料１!G59)</f>
        <v/>
      </c>
      <c r="H59" s="2642"/>
      <c r="I59" s="2692" t="s">
        <v>315</v>
      </c>
      <c r="J59" s="2642"/>
      <c r="K59" s="2692" t="s">
        <v>342</v>
      </c>
      <c r="L59" s="2642"/>
      <c r="M59" s="2692" t="s">
        <v>315</v>
      </c>
      <c r="N59" s="2642"/>
      <c r="O59" s="2692" t="s">
        <v>342</v>
      </c>
      <c r="P59" s="263"/>
      <c r="Q59" s="263"/>
      <c r="R59" s="263"/>
      <c r="S59" s="263"/>
      <c r="U59" s="2705" t="str">
        <f>職員点検資料１!AC59</f>
        <v/>
      </c>
      <c r="V59" s="2705">
        <f t="shared" ref="V59" si="17">H59+J59</f>
        <v>0</v>
      </c>
    </row>
    <row r="60" spans="1:22" s="88" customFormat="1">
      <c r="A60" s="2622"/>
      <c r="B60" s="2709"/>
      <c r="C60" s="2709"/>
      <c r="D60" s="2709"/>
      <c r="E60" s="211" t="str">
        <f>職員点検資料１!E60</f>
        <v>幼稚園教諭</v>
      </c>
      <c r="F60" s="212" t="str">
        <f>IF(職員点検資料１!F60="","",職員点検資料１!F60)</f>
        <v/>
      </c>
      <c r="G60" s="2712"/>
      <c r="H60" s="2643"/>
      <c r="I60" s="2693"/>
      <c r="J60" s="2643"/>
      <c r="K60" s="2693"/>
      <c r="L60" s="2643"/>
      <c r="M60" s="2693"/>
      <c r="N60" s="2643"/>
      <c r="O60" s="2693"/>
      <c r="P60" s="263"/>
      <c r="Q60" s="263"/>
      <c r="R60" s="263"/>
      <c r="S60" s="263"/>
      <c r="U60" s="2706"/>
      <c r="V60" s="2706"/>
    </row>
    <row r="61" spans="1:22" s="88" customFormat="1">
      <c r="A61" s="2623"/>
      <c r="B61" s="2710"/>
      <c r="C61" s="2710"/>
      <c r="D61" s="2710"/>
      <c r="E61" s="213" t="str">
        <f>職員点検資料１!E61</f>
        <v>（　　　　　　）</v>
      </c>
      <c r="F61" s="214" t="str">
        <f>IF(職員点検資料１!F61="","",職員点検資料１!F61)</f>
        <v/>
      </c>
      <c r="G61" s="2713"/>
      <c r="H61" s="2644"/>
      <c r="I61" s="2694"/>
      <c r="J61" s="2644"/>
      <c r="K61" s="2694"/>
      <c r="L61" s="2644"/>
      <c r="M61" s="2694"/>
      <c r="N61" s="2644"/>
      <c r="O61" s="2694"/>
      <c r="P61" s="263"/>
      <c r="Q61" s="263"/>
      <c r="R61" s="263"/>
      <c r="S61" s="263"/>
      <c r="U61" s="2707"/>
      <c r="V61" s="2707"/>
    </row>
    <row r="62" spans="1:22" s="88" customFormat="1" ht="12" customHeight="1">
      <c r="A62" s="2621">
        <v>20</v>
      </c>
      <c r="B62" s="2708" t="str">
        <f>IF(職員点検資料１!B62="","",職員点検資料１!B62)</f>
        <v/>
      </c>
      <c r="C62" s="2708" t="str">
        <f>IF(職員点検資料１!C62="","",職員点検資料１!C62)</f>
        <v/>
      </c>
      <c r="D62" s="2708" t="str">
        <f>IF(職員点検資料１!D62="","",職員点検資料１!D62)</f>
        <v/>
      </c>
      <c r="E62" s="210" t="str">
        <f>職員点検資料１!E62</f>
        <v>保育士</v>
      </c>
      <c r="F62" s="368" t="str">
        <f>IF(職員点検資料１!F62="","",職員点検資料１!F62)</f>
        <v/>
      </c>
      <c r="G62" s="2711" t="str">
        <f>IF(職員点検資料１!G62="","",職員点検資料１!G62)</f>
        <v/>
      </c>
      <c r="H62" s="2642"/>
      <c r="I62" s="2692" t="s">
        <v>315</v>
      </c>
      <c r="J62" s="2642"/>
      <c r="K62" s="2692" t="s">
        <v>342</v>
      </c>
      <c r="L62" s="2642"/>
      <c r="M62" s="2692" t="s">
        <v>315</v>
      </c>
      <c r="N62" s="2642"/>
      <c r="O62" s="2692" t="s">
        <v>342</v>
      </c>
      <c r="P62" s="263"/>
      <c r="Q62" s="263"/>
      <c r="R62" s="263"/>
      <c r="S62" s="263"/>
      <c r="U62" s="2705" t="str">
        <f>職員点検資料１!AC62</f>
        <v/>
      </c>
      <c r="V62" s="2705">
        <f t="shared" ref="V62" si="18">H62+J62</f>
        <v>0</v>
      </c>
    </row>
    <row r="63" spans="1:22" s="88" customFormat="1">
      <c r="A63" s="2622"/>
      <c r="B63" s="2709"/>
      <c r="C63" s="2709"/>
      <c r="D63" s="2709"/>
      <c r="E63" s="211" t="str">
        <f>職員点検資料１!E63</f>
        <v>幼稚園教諭</v>
      </c>
      <c r="F63" s="212" t="str">
        <f>IF(職員点検資料１!F63="","",職員点検資料１!F63)</f>
        <v/>
      </c>
      <c r="G63" s="2712"/>
      <c r="H63" s="2643"/>
      <c r="I63" s="2693"/>
      <c r="J63" s="2643"/>
      <c r="K63" s="2693"/>
      <c r="L63" s="2643"/>
      <c r="M63" s="2693"/>
      <c r="N63" s="2643"/>
      <c r="O63" s="2693"/>
      <c r="P63" s="263"/>
      <c r="Q63" s="263"/>
      <c r="R63" s="263"/>
      <c r="S63" s="263"/>
      <c r="U63" s="2706"/>
      <c r="V63" s="2706"/>
    </row>
    <row r="64" spans="1:22" s="88" customFormat="1">
      <c r="A64" s="2623"/>
      <c r="B64" s="2710"/>
      <c r="C64" s="2710"/>
      <c r="D64" s="2710"/>
      <c r="E64" s="213" t="str">
        <f>職員点検資料１!E64</f>
        <v>（　　　　　　）</v>
      </c>
      <c r="F64" s="214" t="str">
        <f>IF(職員点検資料１!F64="","",職員点検資料１!F64)</f>
        <v/>
      </c>
      <c r="G64" s="2713"/>
      <c r="H64" s="2644"/>
      <c r="I64" s="2694"/>
      <c r="J64" s="2644"/>
      <c r="K64" s="2694"/>
      <c r="L64" s="2644"/>
      <c r="M64" s="2694"/>
      <c r="N64" s="2644"/>
      <c r="O64" s="2694"/>
      <c r="P64" s="263"/>
      <c r="Q64" s="263"/>
      <c r="R64" s="263"/>
      <c r="S64" s="263"/>
      <c r="U64" s="2707"/>
      <c r="V64" s="2707"/>
    </row>
    <row r="65" spans="1:22" s="88" customFormat="1" ht="12" customHeight="1">
      <c r="A65" s="2621">
        <v>21</v>
      </c>
      <c r="B65" s="2708" t="str">
        <f>IF(職員点検資料１!B65="","",職員点検資料１!B65)</f>
        <v/>
      </c>
      <c r="C65" s="2708" t="str">
        <f>IF(職員点検資料１!C65="","",職員点検資料１!C65)</f>
        <v/>
      </c>
      <c r="D65" s="2708" t="str">
        <f>IF(職員点検資料１!D65="","",職員点検資料１!D65)</f>
        <v/>
      </c>
      <c r="E65" s="210" t="str">
        <f>職員点検資料１!E65</f>
        <v>保育士</v>
      </c>
      <c r="F65" s="368" t="str">
        <f>IF(職員点検資料１!F65="","",職員点検資料１!F65)</f>
        <v/>
      </c>
      <c r="G65" s="2711" t="str">
        <f>IF(職員点検資料１!G65="","",職員点検資料１!G65)</f>
        <v/>
      </c>
      <c r="H65" s="2642"/>
      <c r="I65" s="2692" t="s">
        <v>315</v>
      </c>
      <c r="J65" s="2642"/>
      <c r="K65" s="2692" t="s">
        <v>342</v>
      </c>
      <c r="L65" s="2642"/>
      <c r="M65" s="2692" t="s">
        <v>315</v>
      </c>
      <c r="N65" s="2642"/>
      <c r="O65" s="2692" t="s">
        <v>342</v>
      </c>
      <c r="P65" s="263"/>
      <c r="Q65" s="263"/>
      <c r="R65" s="263"/>
      <c r="S65" s="263"/>
      <c r="U65" s="2705" t="str">
        <f>職員点検資料１!AC65</f>
        <v/>
      </c>
      <c r="V65" s="2705">
        <f t="shared" ref="V65" si="19">H65+J65</f>
        <v>0</v>
      </c>
    </row>
    <row r="66" spans="1:22" s="88" customFormat="1">
      <c r="A66" s="2622"/>
      <c r="B66" s="2709"/>
      <c r="C66" s="2709"/>
      <c r="D66" s="2709"/>
      <c r="E66" s="211" t="str">
        <f>職員点検資料１!E66</f>
        <v>幼稚園教諭</v>
      </c>
      <c r="F66" s="212" t="str">
        <f>IF(職員点検資料１!F66="","",職員点検資料１!F66)</f>
        <v/>
      </c>
      <c r="G66" s="2712"/>
      <c r="H66" s="2643"/>
      <c r="I66" s="2693"/>
      <c r="J66" s="2643"/>
      <c r="K66" s="2693"/>
      <c r="L66" s="2643"/>
      <c r="M66" s="2693"/>
      <c r="N66" s="2643"/>
      <c r="O66" s="2693"/>
      <c r="P66" s="263"/>
      <c r="Q66" s="263"/>
      <c r="R66" s="263"/>
      <c r="S66" s="263"/>
      <c r="U66" s="2706"/>
      <c r="V66" s="2706"/>
    </row>
    <row r="67" spans="1:22" s="88" customFormat="1">
      <c r="A67" s="2623"/>
      <c r="B67" s="2710"/>
      <c r="C67" s="2710"/>
      <c r="D67" s="2710"/>
      <c r="E67" s="213" t="str">
        <f>職員点検資料１!E67</f>
        <v>（　　　　　　）</v>
      </c>
      <c r="F67" s="214" t="str">
        <f>IF(職員点検資料１!F67="","",職員点検資料１!F67)</f>
        <v/>
      </c>
      <c r="G67" s="2713"/>
      <c r="H67" s="2644"/>
      <c r="I67" s="2694"/>
      <c r="J67" s="2644"/>
      <c r="K67" s="2694"/>
      <c r="L67" s="2644"/>
      <c r="M67" s="2694"/>
      <c r="N67" s="2644"/>
      <c r="O67" s="2694"/>
      <c r="P67" s="263"/>
      <c r="Q67" s="263"/>
      <c r="R67" s="263"/>
      <c r="S67" s="263"/>
      <c r="U67" s="2707"/>
      <c r="V67" s="2707"/>
    </row>
    <row r="68" spans="1:22" s="88" customFormat="1" ht="12" customHeight="1">
      <c r="A68" s="2621">
        <v>22</v>
      </c>
      <c r="B68" s="2708" t="str">
        <f>IF(職員点検資料１!B68="","",職員点検資料１!B68)</f>
        <v/>
      </c>
      <c r="C68" s="2708" t="str">
        <f>IF(職員点検資料１!C68="","",職員点検資料１!C68)</f>
        <v/>
      </c>
      <c r="D68" s="2708" t="str">
        <f>IF(職員点検資料１!D68="","",職員点検資料１!D68)</f>
        <v/>
      </c>
      <c r="E68" s="210" t="str">
        <f>職員点検資料１!E68</f>
        <v>保育士</v>
      </c>
      <c r="F68" s="368" t="str">
        <f>IF(職員点検資料１!F68="","",職員点検資料１!F68)</f>
        <v/>
      </c>
      <c r="G68" s="2711" t="str">
        <f>IF(職員点検資料１!G68="","",職員点検資料１!G68)</f>
        <v/>
      </c>
      <c r="H68" s="2642"/>
      <c r="I68" s="2692" t="s">
        <v>315</v>
      </c>
      <c r="J68" s="2642"/>
      <c r="K68" s="2692" t="s">
        <v>342</v>
      </c>
      <c r="L68" s="2642"/>
      <c r="M68" s="2692" t="s">
        <v>315</v>
      </c>
      <c r="N68" s="2642"/>
      <c r="O68" s="2692" t="s">
        <v>342</v>
      </c>
      <c r="P68" s="263"/>
      <c r="Q68" s="263"/>
      <c r="R68" s="263"/>
      <c r="S68" s="263"/>
      <c r="U68" s="2705" t="str">
        <f>職員点検資料１!AC68</f>
        <v/>
      </c>
      <c r="V68" s="2705">
        <f t="shared" ref="V68" si="20">H68+J68</f>
        <v>0</v>
      </c>
    </row>
    <row r="69" spans="1:22" s="88" customFormat="1">
      <c r="A69" s="2622"/>
      <c r="B69" s="2709"/>
      <c r="C69" s="2709"/>
      <c r="D69" s="2709"/>
      <c r="E69" s="211" t="str">
        <f>職員点検資料１!E69</f>
        <v>幼稚園教諭</v>
      </c>
      <c r="F69" s="212" t="str">
        <f>IF(職員点検資料１!F69="","",職員点検資料１!F69)</f>
        <v/>
      </c>
      <c r="G69" s="2712"/>
      <c r="H69" s="2643"/>
      <c r="I69" s="2693"/>
      <c r="J69" s="2643"/>
      <c r="K69" s="2693"/>
      <c r="L69" s="2643"/>
      <c r="M69" s="2693"/>
      <c r="N69" s="2643"/>
      <c r="O69" s="2693"/>
      <c r="P69" s="263"/>
      <c r="Q69" s="263"/>
      <c r="R69" s="263"/>
      <c r="S69" s="263"/>
      <c r="U69" s="2706"/>
      <c r="V69" s="2706"/>
    </row>
    <row r="70" spans="1:22" s="88" customFormat="1">
      <c r="A70" s="2623"/>
      <c r="B70" s="2710"/>
      <c r="C70" s="2710"/>
      <c r="D70" s="2710"/>
      <c r="E70" s="213" t="str">
        <f>職員点検資料１!E70</f>
        <v>（　　　　　　）</v>
      </c>
      <c r="F70" s="214" t="str">
        <f>IF(職員点検資料１!F70="","",職員点検資料１!F70)</f>
        <v/>
      </c>
      <c r="G70" s="2713"/>
      <c r="H70" s="2644"/>
      <c r="I70" s="2694"/>
      <c r="J70" s="2644"/>
      <c r="K70" s="2694"/>
      <c r="L70" s="2644"/>
      <c r="M70" s="2694"/>
      <c r="N70" s="2644"/>
      <c r="O70" s="2694"/>
      <c r="P70" s="263"/>
      <c r="Q70" s="263"/>
      <c r="R70" s="263"/>
      <c r="S70" s="263"/>
      <c r="U70" s="2707"/>
      <c r="V70" s="2707"/>
    </row>
    <row r="71" spans="1:22" s="88" customFormat="1" ht="12" customHeight="1">
      <c r="A71" s="2621">
        <v>23</v>
      </c>
      <c r="B71" s="2708" t="str">
        <f>IF(職員点検資料１!B71="","",職員点検資料１!B71)</f>
        <v/>
      </c>
      <c r="C71" s="2708" t="str">
        <f>IF(職員点検資料１!C71="","",職員点検資料１!C71)</f>
        <v/>
      </c>
      <c r="D71" s="2708" t="str">
        <f>IF(職員点検資料１!D71="","",職員点検資料１!D71)</f>
        <v/>
      </c>
      <c r="E71" s="210" t="str">
        <f>職員点検資料１!E71</f>
        <v>保育士</v>
      </c>
      <c r="F71" s="368" t="str">
        <f>IF(職員点検資料１!F71="","",職員点検資料１!F71)</f>
        <v/>
      </c>
      <c r="G71" s="2711" t="str">
        <f>IF(職員点検資料１!G71="","",職員点検資料１!G71)</f>
        <v/>
      </c>
      <c r="H71" s="2642"/>
      <c r="I71" s="2692" t="s">
        <v>315</v>
      </c>
      <c r="J71" s="2642"/>
      <c r="K71" s="2692" t="s">
        <v>342</v>
      </c>
      <c r="L71" s="2642"/>
      <c r="M71" s="2692" t="s">
        <v>315</v>
      </c>
      <c r="N71" s="2642"/>
      <c r="O71" s="2692" t="s">
        <v>342</v>
      </c>
      <c r="P71" s="263"/>
      <c r="Q71" s="263"/>
      <c r="R71" s="263"/>
      <c r="S71" s="263"/>
      <c r="U71" s="2705" t="str">
        <f>職員点検資料１!AC71</f>
        <v/>
      </c>
      <c r="V71" s="2705">
        <f t="shared" ref="V71" si="21">H71+J71</f>
        <v>0</v>
      </c>
    </row>
    <row r="72" spans="1:22" s="88" customFormat="1">
      <c r="A72" s="2622"/>
      <c r="B72" s="2709"/>
      <c r="C72" s="2709"/>
      <c r="D72" s="2709"/>
      <c r="E72" s="211" t="str">
        <f>職員点検資料１!E72</f>
        <v>幼稚園教諭</v>
      </c>
      <c r="F72" s="212" t="str">
        <f>IF(職員点検資料１!F72="","",職員点検資料１!F72)</f>
        <v/>
      </c>
      <c r="G72" s="2712"/>
      <c r="H72" s="2643"/>
      <c r="I72" s="2693"/>
      <c r="J72" s="2643"/>
      <c r="K72" s="2693"/>
      <c r="L72" s="2643"/>
      <c r="M72" s="2693"/>
      <c r="N72" s="2643"/>
      <c r="O72" s="2693"/>
      <c r="P72" s="263"/>
      <c r="Q72" s="263"/>
      <c r="R72" s="263"/>
      <c r="S72" s="263"/>
      <c r="U72" s="2706"/>
      <c r="V72" s="2706"/>
    </row>
    <row r="73" spans="1:22" s="88" customFormat="1">
      <c r="A73" s="2623"/>
      <c r="B73" s="2710"/>
      <c r="C73" s="2710"/>
      <c r="D73" s="2710"/>
      <c r="E73" s="213" t="str">
        <f>職員点検資料１!E73</f>
        <v>（　　　　　　）</v>
      </c>
      <c r="F73" s="214" t="str">
        <f>IF(職員点検資料１!F73="","",職員点検資料１!F73)</f>
        <v/>
      </c>
      <c r="G73" s="2713"/>
      <c r="H73" s="2644"/>
      <c r="I73" s="2694"/>
      <c r="J73" s="2644"/>
      <c r="K73" s="2694"/>
      <c r="L73" s="2644"/>
      <c r="M73" s="2694"/>
      <c r="N73" s="2644"/>
      <c r="O73" s="2694"/>
      <c r="P73" s="263"/>
      <c r="Q73" s="263"/>
      <c r="R73" s="263"/>
      <c r="S73" s="263"/>
      <c r="U73" s="2707"/>
      <c r="V73" s="2707"/>
    </row>
    <row r="74" spans="1:22" s="88" customFormat="1" ht="12" customHeight="1">
      <c r="A74" s="2621">
        <v>24</v>
      </c>
      <c r="B74" s="2708" t="str">
        <f>IF(職員点検資料１!B74="","",職員点検資料１!B74)</f>
        <v/>
      </c>
      <c r="C74" s="2708" t="str">
        <f>IF(職員点検資料１!C74="","",職員点検資料１!C74)</f>
        <v/>
      </c>
      <c r="D74" s="2708" t="str">
        <f>IF(職員点検資料１!D74="","",職員点検資料１!D74)</f>
        <v/>
      </c>
      <c r="E74" s="210" t="str">
        <f>職員点検資料１!E74</f>
        <v>保育士</v>
      </c>
      <c r="F74" s="368" t="str">
        <f>IF(職員点検資料１!F74="","",職員点検資料１!F74)</f>
        <v/>
      </c>
      <c r="G74" s="2711" t="str">
        <f>IF(職員点検資料１!G74="","",職員点検資料１!G74)</f>
        <v/>
      </c>
      <c r="H74" s="2642"/>
      <c r="I74" s="2692" t="s">
        <v>315</v>
      </c>
      <c r="J74" s="2642"/>
      <c r="K74" s="2692" t="s">
        <v>342</v>
      </c>
      <c r="L74" s="2642"/>
      <c r="M74" s="2692" t="s">
        <v>315</v>
      </c>
      <c r="N74" s="2642"/>
      <c r="O74" s="2692" t="s">
        <v>342</v>
      </c>
      <c r="P74" s="263"/>
      <c r="Q74" s="263"/>
      <c r="R74" s="263"/>
      <c r="S74" s="263"/>
      <c r="U74" s="2705" t="str">
        <f>職員点検資料１!AC74</f>
        <v/>
      </c>
      <c r="V74" s="2705">
        <f t="shared" ref="V74" si="22">H74+J74</f>
        <v>0</v>
      </c>
    </row>
    <row r="75" spans="1:22" s="88" customFormat="1">
      <c r="A75" s="2622"/>
      <c r="B75" s="2709"/>
      <c r="C75" s="2709"/>
      <c r="D75" s="2709"/>
      <c r="E75" s="211" t="str">
        <f>職員点検資料１!E75</f>
        <v>幼稚園教諭</v>
      </c>
      <c r="F75" s="212" t="str">
        <f>IF(職員点検資料１!F75="","",職員点検資料１!F75)</f>
        <v/>
      </c>
      <c r="G75" s="2712"/>
      <c r="H75" s="2643"/>
      <c r="I75" s="2693"/>
      <c r="J75" s="2643"/>
      <c r="K75" s="2693"/>
      <c r="L75" s="2643"/>
      <c r="M75" s="2693"/>
      <c r="N75" s="2643"/>
      <c r="O75" s="2693"/>
      <c r="P75" s="263"/>
      <c r="Q75" s="263"/>
      <c r="R75" s="263"/>
      <c r="S75" s="263"/>
      <c r="U75" s="2706"/>
      <c r="V75" s="2706"/>
    </row>
    <row r="76" spans="1:22" s="88" customFormat="1">
      <c r="A76" s="2623"/>
      <c r="B76" s="2710"/>
      <c r="C76" s="2710"/>
      <c r="D76" s="2710"/>
      <c r="E76" s="213" t="str">
        <f>職員点検資料１!E76</f>
        <v>（　　　　　　）</v>
      </c>
      <c r="F76" s="214" t="str">
        <f>IF(職員点検資料１!F76="","",職員点検資料１!F76)</f>
        <v/>
      </c>
      <c r="G76" s="2713"/>
      <c r="H76" s="2644"/>
      <c r="I76" s="2694"/>
      <c r="J76" s="2644"/>
      <c r="K76" s="2694"/>
      <c r="L76" s="2644"/>
      <c r="M76" s="2694"/>
      <c r="N76" s="2644"/>
      <c r="O76" s="2694"/>
      <c r="P76" s="263"/>
      <c r="Q76" s="263"/>
      <c r="R76" s="263"/>
      <c r="S76" s="263"/>
      <c r="U76" s="2707"/>
      <c r="V76" s="2707"/>
    </row>
    <row r="77" spans="1:22" s="88" customFormat="1" ht="12" customHeight="1">
      <c r="A77" s="2621">
        <v>25</v>
      </c>
      <c r="B77" s="2708" t="str">
        <f>IF(職員点検資料１!B77="","",職員点検資料１!B77)</f>
        <v/>
      </c>
      <c r="C77" s="2708" t="str">
        <f>IF(職員点検資料１!C77="","",職員点検資料１!C77)</f>
        <v/>
      </c>
      <c r="D77" s="2708" t="str">
        <f>IF(職員点検資料１!D77="","",職員点検資料１!D77)</f>
        <v/>
      </c>
      <c r="E77" s="210" t="str">
        <f>職員点検資料１!E77</f>
        <v>保育士</v>
      </c>
      <c r="F77" s="368" t="str">
        <f>IF(職員点検資料１!F77="","",職員点検資料１!F77)</f>
        <v/>
      </c>
      <c r="G77" s="2711" t="str">
        <f>IF(職員点検資料１!G77="","",職員点検資料１!G77)</f>
        <v/>
      </c>
      <c r="H77" s="2642"/>
      <c r="I77" s="2692" t="s">
        <v>315</v>
      </c>
      <c r="J77" s="2642"/>
      <c r="K77" s="2692" t="s">
        <v>342</v>
      </c>
      <c r="L77" s="2642"/>
      <c r="M77" s="2692" t="s">
        <v>315</v>
      </c>
      <c r="N77" s="2642"/>
      <c r="O77" s="2692" t="s">
        <v>342</v>
      </c>
      <c r="P77" s="263"/>
      <c r="Q77" s="263"/>
      <c r="R77" s="263"/>
      <c r="S77" s="263"/>
      <c r="U77" s="2705" t="str">
        <f>職員点検資料１!AC77</f>
        <v/>
      </c>
      <c r="V77" s="2705">
        <f t="shared" ref="V77" si="23">H77+J77</f>
        <v>0</v>
      </c>
    </row>
    <row r="78" spans="1:22" s="88" customFormat="1">
      <c r="A78" s="2622"/>
      <c r="B78" s="2709"/>
      <c r="C78" s="2709"/>
      <c r="D78" s="2709"/>
      <c r="E78" s="211" t="str">
        <f>職員点検資料１!E78</f>
        <v>幼稚園教諭</v>
      </c>
      <c r="F78" s="212" t="str">
        <f>IF(職員点検資料１!F78="","",職員点検資料１!F78)</f>
        <v/>
      </c>
      <c r="G78" s="2712"/>
      <c r="H78" s="2643"/>
      <c r="I78" s="2693"/>
      <c r="J78" s="2643"/>
      <c r="K78" s="2693"/>
      <c r="L78" s="2643"/>
      <c r="M78" s="2693"/>
      <c r="N78" s="2643"/>
      <c r="O78" s="2693"/>
      <c r="P78" s="263"/>
      <c r="Q78" s="263"/>
      <c r="R78" s="263"/>
      <c r="S78" s="263"/>
      <c r="U78" s="2706"/>
      <c r="V78" s="2706"/>
    </row>
    <row r="79" spans="1:22" s="88" customFormat="1">
      <c r="A79" s="2623"/>
      <c r="B79" s="2710"/>
      <c r="C79" s="2710"/>
      <c r="D79" s="2710"/>
      <c r="E79" s="213" t="str">
        <f>職員点検資料１!E79</f>
        <v>（　　　　　　）</v>
      </c>
      <c r="F79" s="214" t="str">
        <f>IF(職員点検資料１!F79="","",職員点検資料１!F79)</f>
        <v/>
      </c>
      <c r="G79" s="2713"/>
      <c r="H79" s="2644"/>
      <c r="I79" s="2694"/>
      <c r="J79" s="2644"/>
      <c r="K79" s="2694"/>
      <c r="L79" s="2644"/>
      <c r="M79" s="2694"/>
      <c r="N79" s="2644"/>
      <c r="O79" s="2694"/>
      <c r="P79" s="263"/>
      <c r="Q79" s="263"/>
      <c r="R79" s="263"/>
      <c r="S79" s="263"/>
      <c r="U79" s="2707"/>
      <c r="V79" s="2707"/>
    </row>
    <row r="80" spans="1:22" s="88" customFormat="1" ht="12" customHeight="1">
      <c r="A80" s="2621">
        <v>26</v>
      </c>
      <c r="B80" s="2708" t="str">
        <f>IF(職員点検資料１!B80="","",職員点検資料１!B80)</f>
        <v/>
      </c>
      <c r="C80" s="2708" t="str">
        <f>IF(職員点検資料１!C80="","",職員点検資料１!C80)</f>
        <v/>
      </c>
      <c r="D80" s="2708" t="str">
        <f>IF(職員点検資料１!D80="","",職員点検資料１!D80)</f>
        <v/>
      </c>
      <c r="E80" s="210" t="str">
        <f>職員点検資料１!E80</f>
        <v>保育士</v>
      </c>
      <c r="F80" s="368" t="str">
        <f>IF(職員点検資料１!F80="","",職員点検資料１!F80)</f>
        <v/>
      </c>
      <c r="G80" s="2711" t="str">
        <f>IF(職員点検資料１!G80="","",職員点検資料１!G80)</f>
        <v/>
      </c>
      <c r="H80" s="2642"/>
      <c r="I80" s="2692" t="s">
        <v>315</v>
      </c>
      <c r="J80" s="2642"/>
      <c r="K80" s="2692" t="s">
        <v>342</v>
      </c>
      <c r="L80" s="2642"/>
      <c r="M80" s="2692" t="s">
        <v>315</v>
      </c>
      <c r="N80" s="2642"/>
      <c r="O80" s="2692" t="s">
        <v>342</v>
      </c>
      <c r="P80" s="263"/>
      <c r="Q80" s="263"/>
      <c r="R80" s="263"/>
      <c r="S80" s="263"/>
      <c r="U80" s="2705" t="str">
        <f>職員点検資料１!AC80</f>
        <v/>
      </c>
      <c r="V80" s="2705">
        <f t="shared" ref="V80" si="24">H80+J80</f>
        <v>0</v>
      </c>
    </row>
    <row r="81" spans="1:22" s="88" customFormat="1">
      <c r="A81" s="2622"/>
      <c r="B81" s="2709"/>
      <c r="C81" s="2709"/>
      <c r="D81" s="2709"/>
      <c r="E81" s="211" t="str">
        <f>職員点検資料１!E81</f>
        <v>幼稚園教諭</v>
      </c>
      <c r="F81" s="212" t="str">
        <f>IF(職員点検資料１!F81="","",職員点検資料１!F81)</f>
        <v/>
      </c>
      <c r="G81" s="2712"/>
      <c r="H81" s="2643"/>
      <c r="I81" s="2693"/>
      <c r="J81" s="2643"/>
      <c r="K81" s="2693"/>
      <c r="L81" s="2643"/>
      <c r="M81" s="2693"/>
      <c r="N81" s="2643"/>
      <c r="O81" s="2693"/>
      <c r="P81" s="263"/>
      <c r="Q81" s="263"/>
      <c r="R81" s="263"/>
      <c r="S81" s="263"/>
      <c r="U81" s="2706"/>
      <c r="V81" s="2706"/>
    </row>
    <row r="82" spans="1:22" s="88" customFormat="1">
      <c r="A82" s="2623"/>
      <c r="B82" s="2710"/>
      <c r="C82" s="2710"/>
      <c r="D82" s="2710"/>
      <c r="E82" s="213" t="str">
        <f>職員点検資料１!E82</f>
        <v>（　　　　　　）</v>
      </c>
      <c r="F82" s="214" t="str">
        <f>IF(職員点検資料１!F82="","",職員点検資料１!F82)</f>
        <v/>
      </c>
      <c r="G82" s="2713"/>
      <c r="H82" s="2644"/>
      <c r="I82" s="2694"/>
      <c r="J82" s="2644"/>
      <c r="K82" s="2694"/>
      <c r="L82" s="2644"/>
      <c r="M82" s="2694"/>
      <c r="N82" s="2644"/>
      <c r="O82" s="2694"/>
      <c r="P82" s="263"/>
      <c r="Q82" s="263"/>
      <c r="R82" s="263"/>
      <c r="S82" s="263"/>
      <c r="U82" s="2707"/>
      <c r="V82" s="2707"/>
    </row>
    <row r="83" spans="1:22" s="88" customFormat="1" ht="12" customHeight="1">
      <c r="A83" s="2621">
        <v>27</v>
      </c>
      <c r="B83" s="2708" t="str">
        <f>IF(職員点検資料１!B83="","",職員点検資料１!B83)</f>
        <v/>
      </c>
      <c r="C83" s="2708" t="str">
        <f>IF(職員点検資料１!C83="","",職員点検資料１!C83)</f>
        <v/>
      </c>
      <c r="D83" s="2708" t="str">
        <f>IF(職員点検資料１!D83="","",職員点検資料１!D83)</f>
        <v/>
      </c>
      <c r="E83" s="210" t="str">
        <f>職員点検資料１!E83</f>
        <v>保育士</v>
      </c>
      <c r="F83" s="368" t="str">
        <f>IF(職員点検資料１!F83="","",職員点検資料１!F83)</f>
        <v/>
      </c>
      <c r="G83" s="2711" t="str">
        <f>IF(職員点検資料１!G83="","",職員点検資料１!G83)</f>
        <v/>
      </c>
      <c r="H83" s="2642"/>
      <c r="I83" s="2692" t="s">
        <v>315</v>
      </c>
      <c r="J83" s="2642"/>
      <c r="K83" s="2692" t="s">
        <v>342</v>
      </c>
      <c r="L83" s="2642"/>
      <c r="M83" s="2692" t="s">
        <v>315</v>
      </c>
      <c r="N83" s="2642"/>
      <c r="O83" s="2692" t="s">
        <v>342</v>
      </c>
      <c r="P83" s="263"/>
      <c r="Q83" s="263"/>
      <c r="R83" s="263"/>
      <c r="S83" s="263"/>
      <c r="U83" s="2705" t="str">
        <f>職員点検資料１!AC83</f>
        <v/>
      </c>
      <c r="V83" s="2705">
        <f t="shared" ref="V83" si="25">H83+J83</f>
        <v>0</v>
      </c>
    </row>
    <row r="84" spans="1:22" s="88" customFormat="1">
      <c r="A84" s="2622"/>
      <c r="B84" s="2709"/>
      <c r="C84" s="2709"/>
      <c r="D84" s="2709"/>
      <c r="E84" s="211" t="str">
        <f>職員点検資料１!E84</f>
        <v>幼稚園教諭</v>
      </c>
      <c r="F84" s="212" t="str">
        <f>IF(職員点検資料１!F84="","",職員点検資料１!F84)</f>
        <v/>
      </c>
      <c r="G84" s="2712"/>
      <c r="H84" s="2643"/>
      <c r="I84" s="2693"/>
      <c r="J84" s="2643"/>
      <c r="K84" s="2693"/>
      <c r="L84" s="2643"/>
      <c r="M84" s="2693"/>
      <c r="N84" s="2643"/>
      <c r="O84" s="2693"/>
      <c r="P84" s="263"/>
      <c r="Q84" s="263"/>
      <c r="R84" s="263"/>
      <c r="S84" s="263"/>
      <c r="U84" s="2706"/>
      <c r="V84" s="2706"/>
    </row>
    <row r="85" spans="1:22" s="88" customFormat="1">
      <c r="A85" s="2623"/>
      <c r="B85" s="2710"/>
      <c r="C85" s="2710"/>
      <c r="D85" s="2710"/>
      <c r="E85" s="213" t="str">
        <f>職員点検資料１!E85</f>
        <v>（　　　　　　）</v>
      </c>
      <c r="F85" s="214" t="str">
        <f>IF(職員点検資料１!F85="","",職員点検資料１!F85)</f>
        <v/>
      </c>
      <c r="G85" s="2713"/>
      <c r="H85" s="2644"/>
      <c r="I85" s="2694"/>
      <c r="J85" s="2644"/>
      <c r="K85" s="2694"/>
      <c r="L85" s="2644"/>
      <c r="M85" s="2694"/>
      <c r="N85" s="2644"/>
      <c r="O85" s="2694"/>
      <c r="P85" s="263"/>
      <c r="Q85" s="263"/>
      <c r="R85" s="263"/>
      <c r="S85" s="263"/>
      <c r="U85" s="2707"/>
      <c r="V85" s="2707"/>
    </row>
    <row r="86" spans="1:22" s="88" customFormat="1" ht="12" customHeight="1">
      <c r="A86" s="2621">
        <v>28</v>
      </c>
      <c r="B86" s="2708" t="str">
        <f>IF(職員点検資料１!B86="","",職員点検資料１!B86)</f>
        <v/>
      </c>
      <c r="C86" s="2708" t="str">
        <f>IF(職員点検資料１!C86="","",職員点検資料１!C86)</f>
        <v/>
      </c>
      <c r="D86" s="2708" t="str">
        <f>IF(職員点検資料１!D86="","",職員点検資料１!D86)</f>
        <v/>
      </c>
      <c r="E86" s="210" t="str">
        <f>職員点検資料１!E86</f>
        <v>保育士</v>
      </c>
      <c r="F86" s="368" t="str">
        <f>IF(職員点検資料１!F86="","",職員点検資料１!F86)</f>
        <v/>
      </c>
      <c r="G86" s="2711" t="str">
        <f>IF(職員点検資料１!G86="","",職員点検資料１!G86)</f>
        <v/>
      </c>
      <c r="H86" s="2642"/>
      <c r="I86" s="2692" t="s">
        <v>315</v>
      </c>
      <c r="J86" s="2642"/>
      <c r="K86" s="2692" t="s">
        <v>342</v>
      </c>
      <c r="L86" s="2642"/>
      <c r="M86" s="2692" t="s">
        <v>315</v>
      </c>
      <c r="N86" s="2642"/>
      <c r="O86" s="2692" t="s">
        <v>342</v>
      </c>
      <c r="P86" s="263"/>
      <c r="Q86" s="263"/>
      <c r="R86" s="263"/>
      <c r="S86" s="263"/>
      <c r="U86" s="2705" t="str">
        <f>職員点検資料１!AC86</f>
        <v/>
      </c>
      <c r="V86" s="2705">
        <f t="shared" ref="V86" si="26">H86+J86</f>
        <v>0</v>
      </c>
    </row>
    <row r="87" spans="1:22" s="88" customFormat="1">
      <c r="A87" s="2622"/>
      <c r="B87" s="2709"/>
      <c r="C87" s="2709"/>
      <c r="D87" s="2709"/>
      <c r="E87" s="211" t="str">
        <f>職員点検資料１!E87</f>
        <v>幼稚園教諭</v>
      </c>
      <c r="F87" s="212" t="str">
        <f>IF(職員点検資料１!F87="","",職員点検資料１!F87)</f>
        <v/>
      </c>
      <c r="G87" s="2712"/>
      <c r="H87" s="2643"/>
      <c r="I87" s="2693"/>
      <c r="J87" s="2643"/>
      <c r="K87" s="2693"/>
      <c r="L87" s="2643"/>
      <c r="M87" s="2693"/>
      <c r="N87" s="2643"/>
      <c r="O87" s="2693"/>
      <c r="P87" s="263"/>
      <c r="Q87" s="263"/>
      <c r="R87" s="263"/>
      <c r="S87" s="263"/>
      <c r="U87" s="2706"/>
      <c r="V87" s="2706"/>
    </row>
    <row r="88" spans="1:22" s="88" customFormat="1">
      <c r="A88" s="2623"/>
      <c r="B88" s="2710"/>
      <c r="C88" s="2710"/>
      <c r="D88" s="2710"/>
      <c r="E88" s="213" t="str">
        <f>職員点検資料１!E88</f>
        <v>（　　　　　　）</v>
      </c>
      <c r="F88" s="214" t="str">
        <f>IF(職員点検資料１!F88="","",職員点検資料１!F88)</f>
        <v/>
      </c>
      <c r="G88" s="2713"/>
      <c r="H88" s="2644"/>
      <c r="I88" s="2694"/>
      <c r="J88" s="2644"/>
      <c r="K88" s="2694"/>
      <c r="L88" s="2644"/>
      <c r="M88" s="2694"/>
      <c r="N88" s="2644"/>
      <c r="O88" s="2694"/>
      <c r="P88" s="263"/>
      <c r="Q88" s="263"/>
      <c r="R88" s="263"/>
      <c r="S88" s="263"/>
      <c r="U88" s="2707"/>
      <c r="V88" s="2707"/>
    </row>
    <row r="89" spans="1:22" s="88" customFormat="1" ht="12" customHeight="1">
      <c r="A89" s="2621">
        <v>29</v>
      </c>
      <c r="B89" s="2708" t="str">
        <f>IF(職員点検資料１!B89="","",職員点検資料１!B89)</f>
        <v/>
      </c>
      <c r="C89" s="2708" t="str">
        <f>IF(職員点検資料１!C89="","",職員点検資料１!C89)</f>
        <v/>
      </c>
      <c r="D89" s="2708" t="str">
        <f>IF(職員点検資料１!D89="","",職員点検資料１!D89)</f>
        <v/>
      </c>
      <c r="E89" s="210" t="str">
        <f>職員点検資料１!E89</f>
        <v>保育士</v>
      </c>
      <c r="F89" s="368" t="str">
        <f>IF(職員点検資料１!F89="","",職員点検資料１!F89)</f>
        <v/>
      </c>
      <c r="G89" s="2711" t="str">
        <f>IF(職員点検資料１!G89="","",職員点検資料１!G89)</f>
        <v/>
      </c>
      <c r="H89" s="2642"/>
      <c r="I89" s="2692" t="s">
        <v>315</v>
      </c>
      <c r="J89" s="2642"/>
      <c r="K89" s="2692" t="s">
        <v>342</v>
      </c>
      <c r="L89" s="2642"/>
      <c r="M89" s="2692" t="s">
        <v>315</v>
      </c>
      <c r="N89" s="2642"/>
      <c r="O89" s="2692" t="s">
        <v>342</v>
      </c>
      <c r="P89" s="263"/>
      <c r="Q89" s="263"/>
      <c r="R89" s="263"/>
      <c r="S89" s="263"/>
      <c r="U89" s="2705" t="str">
        <f>職員点検資料１!AC89</f>
        <v/>
      </c>
      <c r="V89" s="2705">
        <f t="shared" ref="V89" si="27">H89+J89</f>
        <v>0</v>
      </c>
    </row>
    <row r="90" spans="1:22" s="88" customFormat="1">
      <c r="A90" s="2622"/>
      <c r="B90" s="2709"/>
      <c r="C90" s="2709"/>
      <c r="D90" s="2709"/>
      <c r="E90" s="211" t="str">
        <f>職員点検資料１!E90</f>
        <v>幼稚園教諭</v>
      </c>
      <c r="F90" s="212" t="str">
        <f>IF(職員点検資料１!F90="","",職員点検資料１!F90)</f>
        <v/>
      </c>
      <c r="G90" s="2712"/>
      <c r="H90" s="2643"/>
      <c r="I90" s="2693"/>
      <c r="J90" s="2643"/>
      <c r="K90" s="2693"/>
      <c r="L90" s="2643"/>
      <c r="M90" s="2693"/>
      <c r="N90" s="2643"/>
      <c r="O90" s="2693"/>
      <c r="P90" s="263"/>
      <c r="Q90" s="263"/>
      <c r="R90" s="263"/>
      <c r="S90" s="263"/>
      <c r="U90" s="2706"/>
      <c r="V90" s="2706"/>
    </row>
    <row r="91" spans="1:22" s="88" customFormat="1">
      <c r="A91" s="2623"/>
      <c r="B91" s="2710"/>
      <c r="C91" s="2710"/>
      <c r="D91" s="2710"/>
      <c r="E91" s="213" t="str">
        <f>職員点検資料１!E91</f>
        <v>（　　　　　　）</v>
      </c>
      <c r="F91" s="214" t="str">
        <f>IF(職員点検資料１!F91="","",職員点検資料１!F91)</f>
        <v/>
      </c>
      <c r="G91" s="2713"/>
      <c r="H91" s="2644"/>
      <c r="I91" s="2694"/>
      <c r="J91" s="2644"/>
      <c r="K91" s="2694"/>
      <c r="L91" s="2644"/>
      <c r="M91" s="2694"/>
      <c r="N91" s="2644"/>
      <c r="O91" s="2694"/>
      <c r="P91" s="263"/>
      <c r="Q91" s="263"/>
      <c r="R91" s="263"/>
      <c r="S91" s="263"/>
      <c r="U91" s="2707"/>
      <c r="V91" s="2707"/>
    </row>
    <row r="92" spans="1:22" s="88" customFormat="1" ht="12" customHeight="1">
      <c r="A92" s="2621">
        <v>30</v>
      </c>
      <c r="B92" s="2708" t="str">
        <f>IF(職員点検資料１!B92="","",職員点検資料１!B92)</f>
        <v/>
      </c>
      <c r="C92" s="2708" t="str">
        <f>IF(職員点検資料１!C92="","",職員点検資料１!C92)</f>
        <v/>
      </c>
      <c r="D92" s="2708" t="str">
        <f>IF(職員点検資料１!D92="","",職員点検資料１!D92)</f>
        <v/>
      </c>
      <c r="E92" s="210" t="str">
        <f>職員点検資料１!E92</f>
        <v>保育士</v>
      </c>
      <c r="F92" s="368" t="str">
        <f>IF(職員点検資料１!F92="","",職員点検資料１!F92)</f>
        <v/>
      </c>
      <c r="G92" s="2711" t="str">
        <f>IF(職員点検資料１!G92="","",職員点検資料１!G92)</f>
        <v/>
      </c>
      <c r="H92" s="2642"/>
      <c r="I92" s="2692" t="s">
        <v>315</v>
      </c>
      <c r="J92" s="2642"/>
      <c r="K92" s="2692" t="s">
        <v>342</v>
      </c>
      <c r="L92" s="2642"/>
      <c r="M92" s="2692" t="s">
        <v>315</v>
      </c>
      <c r="N92" s="2642"/>
      <c r="O92" s="2692" t="s">
        <v>342</v>
      </c>
      <c r="P92" s="263"/>
      <c r="Q92" s="263"/>
      <c r="R92" s="263"/>
      <c r="S92" s="263"/>
      <c r="U92" s="2705" t="str">
        <f>職員点検資料１!AC92</f>
        <v/>
      </c>
      <c r="V92" s="2705">
        <f t="shared" ref="V92" si="28">H92+J92</f>
        <v>0</v>
      </c>
    </row>
    <row r="93" spans="1:22" s="88" customFormat="1">
      <c r="A93" s="2622"/>
      <c r="B93" s="2709"/>
      <c r="C93" s="2709"/>
      <c r="D93" s="2709"/>
      <c r="E93" s="211" t="str">
        <f>職員点検資料１!E93</f>
        <v>幼稚園教諭</v>
      </c>
      <c r="F93" s="212" t="str">
        <f>IF(職員点検資料１!F93="","",職員点検資料１!F93)</f>
        <v/>
      </c>
      <c r="G93" s="2712"/>
      <c r="H93" s="2643"/>
      <c r="I93" s="2693"/>
      <c r="J93" s="2643"/>
      <c r="K93" s="2693"/>
      <c r="L93" s="2643"/>
      <c r="M93" s="2693"/>
      <c r="N93" s="2643"/>
      <c r="O93" s="2693"/>
      <c r="P93" s="263"/>
      <c r="Q93" s="263"/>
      <c r="R93" s="263"/>
      <c r="S93" s="263"/>
      <c r="U93" s="2706"/>
      <c r="V93" s="2706"/>
    </row>
    <row r="94" spans="1:22" s="88" customFormat="1">
      <c r="A94" s="2623"/>
      <c r="B94" s="2710"/>
      <c r="C94" s="2710"/>
      <c r="D94" s="2710"/>
      <c r="E94" s="213" t="str">
        <f>職員点検資料１!E94</f>
        <v>（　　　　　　）</v>
      </c>
      <c r="F94" s="214" t="str">
        <f>IF(職員点検資料１!F94="","",職員点検資料１!F94)</f>
        <v/>
      </c>
      <c r="G94" s="2713"/>
      <c r="H94" s="2644"/>
      <c r="I94" s="2694"/>
      <c r="J94" s="2644"/>
      <c r="K94" s="2694"/>
      <c r="L94" s="2644"/>
      <c r="M94" s="2694"/>
      <c r="N94" s="2644"/>
      <c r="O94" s="2694"/>
      <c r="P94" s="263"/>
      <c r="Q94" s="263"/>
      <c r="R94" s="263"/>
      <c r="S94" s="263"/>
      <c r="U94" s="2707"/>
      <c r="V94" s="2707"/>
    </row>
    <row r="95" spans="1:22" s="88" customFormat="1" ht="12" customHeight="1">
      <c r="A95" s="2621">
        <v>31</v>
      </c>
      <c r="B95" s="2708" t="str">
        <f>IF(職員点検資料１!B95="","",職員点検資料１!B95)</f>
        <v/>
      </c>
      <c r="C95" s="2708" t="str">
        <f>IF(職員点検資料１!C95="","",職員点検資料１!C95)</f>
        <v/>
      </c>
      <c r="D95" s="2708" t="str">
        <f>IF(職員点検資料１!D95="","",職員点検資料１!D95)</f>
        <v/>
      </c>
      <c r="E95" s="210" t="str">
        <f>職員点検資料１!E95</f>
        <v>保育士</v>
      </c>
      <c r="F95" s="368" t="str">
        <f>IF(職員点検資料１!F95="","",職員点検資料１!F95)</f>
        <v/>
      </c>
      <c r="G95" s="2711" t="str">
        <f>IF(職員点検資料１!G95="","",職員点検資料１!G95)</f>
        <v/>
      </c>
      <c r="H95" s="2642"/>
      <c r="I95" s="2692" t="s">
        <v>315</v>
      </c>
      <c r="J95" s="2642"/>
      <c r="K95" s="2692" t="s">
        <v>342</v>
      </c>
      <c r="L95" s="2642"/>
      <c r="M95" s="2692" t="s">
        <v>315</v>
      </c>
      <c r="N95" s="2642"/>
      <c r="O95" s="2692" t="s">
        <v>342</v>
      </c>
      <c r="P95" s="263"/>
      <c r="Q95" s="263"/>
      <c r="R95" s="263"/>
      <c r="S95" s="263"/>
      <c r="U95" s="2705" t="str">
        <f>職員点検資料１!AC95</f>
        <v/>
      </c>
      <c r="V95" s="2705">
        <f t="shared" ref="V95" si="29">H95+J95</f>
        <v>0</v>
      </c>
    </row>
    <row r="96" spans="1:22" s="88" customFormat="1">
      <c r="A96" s="2622"/>
      <c r="B96" s="2709"/>
      <c r="C96" s="2709"/>
      <c r="D96" s="2709"/>
      <c r="E96" s="211" t="str">
        <f>職員点検資料１!E96</f>
        <v>幼稚園教諭</v>
      </c>
      <c r="F96" s="212" t="str">
        <f>IF(職員点検資料１!F96="","",職員点検資料１!F96)</f>
        <v/>
      </c>
      <c r="G96" s="2712"/>
      <c r="H96" s="2643"/>
      <c r="I96" s="2693"/>
      <c r="J96" s="2643"/>
      <c r="K96" s="2693"/>
      <c r="L96" s="2643"/>
      <c r="M96" s="2693"/>
      <c r="N96" s="2643"/>
      <c r="O96" s="2693"/>
      <c r="P96" s="263"/>
      <c r="Q96" s="263"/>
      <c r="R96" s="263"/>
      <c r="S96" s="263"/>
      <c r="U96" s="2706"/>
      <c r="V96" s="2706"/>
    </row>
    <row r="97" spans="1:22" s="88" customFormat="1">
      <c r="A97" s="2623"/>
      <c r="B97" s="2710"/>
      <c r="C97" s="2710"/>
      <c r="D97" s="2710"/>
      <c r="E97" s="213" t="str">
        <f>職員点検資料１!E97</f>
        <v>（　　　　　　）</v>
      </c>
      <c r="F97" s="214" t="str">
        <f>IF(職員点検資料１!F97="","",職員点検資料１!F97)</f>
        <v/>
      </c>
      <c r="G97" s="2713"/>
      <c r="H97" s="2644"/>
      <c r="I97" s="2694"/>
      <c r="J97" s="2644"/>
      <c r="K97" s="2694"/>
      <c r="L97" s="2644"/>
      <c r="M97" s="2694"/>
      <c r="N97" s="2644"/>
      <c r="O97" s="2694"/>
      <c r="P97" s="263"/>
      <c r="Q97" s="263"/>
      <c r="R97" s="263"/>
      <c r="S97" s="263"/>
      <c r="U97" s="2707"/>
      <c r="V97" s="2707"/>
    </row>
    <row r="98" spans="1:22" s="88" customFormat="1" ht="12" customHeight="1">
      <c r="A98" s="2621">
        <v>32</v>
      </c>
      <c r="B98" s="2708" t="str">
        <f>IF(職員点検資料１!B98="","",職員点検資料１!B98)</f>
        <v/>
      </c>
      <c r="C98" s="2708" t="str">
        <f>IF(職員点検資料１!C98="","",職員点検資料１!C98)</f>
        <v/>
      </c>
      <c r="D98" s="2708" t="str">
        <f>IF(職員点検資料１!D98="","",職員点検資料１!D98)</f>
        <v/>
      </c>
      <c r="E98" s="210" t="str">
        <f>職員点検資料１!E98</f>
        <v>保育士</v>
      </c>
      <c r="F98" s="368" t="str">
        <f>IF(職員点検資料１!F98="","",職員点検資料１!F98)</f>
        <v/>
      </c>
      <c r="G98" s="2711" t="str">
        <f>IF(職員点検資料１!G98="","",職員点検資料１!G98)</f>
        <v/>
      </c>
      <c r="H98" s="2642"/>
      <c r="I98" s="2692" t="s">
        <v>315</v>
      </c>
      <c r="J98" s="2642"/>
      <c r="K98" s="2692" t="s">
        <v>342</v>
      </c>
      <c r="L98" s="2642"/>
      <c r="M98" s="2692" t="s">
        <v>315</v>
      </c>
      <c r="N98" s="2642"/>
      <c r="O98" s="2692" t="s">
        <v>342</v>
      </c>
      <c r="P98" s="263"/>
      <c r="Q98" s="263"/>
      <c r="R98" s="263"/>
      <c r="S98" s="263"/>
      <c r="U98" s="2705" t="str">
        <f>職員点検資料１!AC98</f>
        <v/>
      </c>
      <c r="V98" s="2705">
        <f t="shared" ref="V98" si="30">H98+J98</f>
        <v>0</v>
      </c>
    </row>
    <row r="99" spans="1:22" s="88" customFormat="1">
      <c r="A99" s="2622"/>
      <c r="B99" s="2709"/>
      <c r="C99" s="2709"/>
      <c r="D99" s="2709"/>
      <c r="E99" s="211" t="str">
        <f>職員点検資料１!E99</f>
        <v>幼稚園教諭</v>
      </c>
      <c r="F99" s="212" t="str">
        <f>IF(職員点検資料１!F99="","",職員点検資料１!F99)</f>
        <v/>
      </c>
      <c r="G99" s="2712"/>
      <c r="H99" s="2643"/>
      <c r="I99" s="2693"/>
      <c r="J99" s="2643"/>
      <c r="K99" s="2693"/>
      <c r="L99" s="2643"/>
      <c r="M99" s="2693"/>
      <c r="N99" s="2643"/>
      <c r="O99" s="2693"/>
      <c r="P99" s="263"/>
      <c r="Q99" s="263"/>
      <c r="R99" s="263"/>
      <c r="S99" s="263"/>
      <c r="U99" s="2706"/>
      <c r="V99" s="2706"/>
    </row>
    <row r="100" spans="1:22" s="88" customFormat="1">
      <c r="A100" s="2623"/>
      <c r="B100" s="2710"/>
      <c r="C100" s="2710"/>
      <c r="D100" s="2710"/>
      <c r="E100" s="213" t="str">
        <f>職員点検資料１!E100</f>
        <v>（　　　　　　）</v>
      </c>
      <c r="F100" s="214" t="str">
        <f>IF(職員点検資料１!F100="","",職員点検資料１!F100)</f>
        <v/>
      </c>
      <c r="G100" s="2713"/>
      <c r="H100" s="2644"/>
      <c r="I100" s="2694"/>
      <c r="J100" s="2644"/>
      <c r="K100" s="2694"/>
      <c r="L100" s="2644"/>
      <c r="M100" s="2694"/>
      <c r="N100" s="2644"/>
      <c r="O100" s="2694"/>
      <c r="P100" s="263"/>
      <c r="Q100" s="263"/>
      <c r="R100" s="263"/>
      <c r="S100" s="263"/>
      <c r="U100" s="2707"/>
      <c r="V100" s="2707"/>
    </row>
    <row r="101" spans="1:22" s="88" customFormat="1" ht="12" customHeight="1">
      <c r="A101" s="2621">
        <v>33</v>
      </c>
      <c r="B101" s="2708" t="str">
        <f>IF(職員点検資料１!B101="","",職員点検資料１!B101)</f>
        <v/>
      </c>
      <c r="C101" s="2708" t="str">
        <f>IF(職員点検資料１!C101="","",職員点検資料１!C101)</f>
        <v/>
      </c>
      <c r="D101" s="2708" t="str">
        <f>IF(職員点検資料１!D101="","",職員点検資料１!D101)</f>
        <v/>
      </c>
      <c r="E101" s="210" t="str">
        <f>職員点検資料１!E101</f>
        <v>保育士</v>
      </c>
      <c r="F101" s="368" t="str">
        <f>IF(職員点検資料１!F101="","",職員点検資料１!F101)</f>
        <v/>
      </c>
      <c r="G101" s="2711" t="str">
        <f>IF(職員点検資料１!G101="","",職員点検資料１!G101)</f>
        <v/>
      </c>
      <c r="H101" s="2642"/>
      <c r="I101" s="2692" t="s">
        <v>315</v>
      </c>
      <c r="J101" s="2642"/>
      <c r="K101" s="2692" t="s">
        <v>342</v>
      </c>
      <c r="L101" s="2642"/>
      <c r="M101" s="2692" t="s">
        <v>315</v>
      </c>
      <c r="N101" s="2642"/>
      <c r="O101" s="2692" t="s">
        <v>342</v>
      </c>
      <c r="P101" s="263"/>
      <c r="Q101" s="263"/>
      <c r="R101" s="263"/>
      <c r="S101" s="263"/>
      <c r="U101" s="2705" t="str">
        <f>職員点検資料１!AC101</f>
        <v/>
      </c>
      <c r="V101" s="2705">
        <f t="shared" ref="V101" si="31">H101+J101</f>
        <v>0</v>
      </c>
    </row>
    <row r="102" spans="1:22" s="88" customFormat="1">
      <c r="A102" s="2622"/>
      <c r="B102" s="2709"/>
      <c r="C102" s="2709"/>
      <c r="D102" s="2709"/>
      <c r="E102" s="211" t="str">
        <f>職員点検資料１!E102</f>
        <v>幼稚園教諭</v>
      </c>
      <c r="F102" s="212" t="str">
        <f>IF(職員点検資料１!F102="","",職員点検資料１!F102)</f>
        <v/>
      </c>
      <c r="G102" s="2712"/>
      <c r="H102" s="2643"/>
      <c r="I102" s="2693"/>
      <c r="J102" s="2643"/>
      <c r="K102" s="2693"/>
      <c r="L102" s="2643"/>
      <c r="M102" s="2693"/>
      <c r="N102" s="2643"/>
      <c r="O102" s="2693"/>
      <c r="P102" s="263"/>
      <c r="Q102" s="263"/>
      <c r="R102" s="263"/>
      <c r="S102" s="263"/>
      <c r="U102" s="2706"/>
      <c r="V102" s="2706"/>
    </row>
    <row r="103" spans="1:22" s="88" customFormat="1">
      <c r="A103" s="2623"/>
      <c r="B103" s="2710"/>
      <c r="C103" s="2710"/>
      <c r="D103" s="2710"/>
      <c r="E103" s="213" t="str">
        <f>職員点検資料１!E103</f>
        <v>（　　　　　　）</v>
      </c>
      <c r="F103" s="214" t="str">
        <f>IF(職員点検資料１!F103="","",職員点検資料１!F103)</f>
        <v/>
      </c>
      <c r="G103" s="2713"/>
      <c r="H103" s="2644"/>
      <c r="I103" s="2694"/>
      <c r="J103" s="2644"/>
      <c r="K103" s="2694"/>
      <c r="L103" s="2644"/>
      <c r="M103" s="2694"/>
      <c r="N103" s="2644"/>
      <c r="O103" s="2694"/>
      <c r="P103" s="263"/>
      <c r="Q103" s="263"/>
      <c r="R103" s="263"/>
      <c r="S103" s="263"/>
      <c r="U103" s="2707"/>
      <c r="V103" s="2707"/>
    </row>
    <row r="104" spans="1:22" s="88" customFormat="1" ht="12" customHeight="1">
      <c r="A104" s="2621">
        <v>34</v>
      </c>
      <c r="B104" s="2708" t="str">
        <f>IF(職員点検資料１!B104="","",職員点検資料１!B104)</f>
        <v/>
      </c>
      <c r="C104" s="2708" t="str">
        <f>IF(職員点検資料１!C104="","",職員点検資料１!C104)</f>
        <v/>
      </c>
      <c r="D104" s="2708" t="str">
        <f>IF(職員点検資料１!D104="","",職員点検資料１!D104)</f>
        <v/>
      </c>
      <c r="E104" s="210" t="str">
        <f>職員点検資料１!E104</f>
        <v>保育士</v>
      </c>
      <c r="F104" s="368" t="str">
        <f>IF(職員点検資料１!F104="","",職員点検資料１!F104)</f>
        <v/>
      </c>
      <c r="G104" s="2711" t="str">
        <f>IF(職員点検資料１!G104="","",職員点検資料１!G104)</f>
        <v/>
      </c>
      <c r="H104" s="2642"/>
      <c r="I104" s="2692" t="s">
        <v>315</v>
      </c>
      <c r="J104" s="2642"/>
      <c r="K104" s="2692" t="s">
        <v>342</v>
      </c>
      <c r="L104" s="2642"/>
      <c r="M104" s="2692" t="s">
        <v>315</v>
      </c>
      <c r="N104" s="2642"/>
      <c r="O104" s="2692" t="s">
        <v>342</v>
      </c>
      <c r="P104" s="263"/>
      <c r="Q104" s="263"/>
      <c r="R104" s="263"/>
      <c r="S104" s="263"/>
      <c r="U104" s="2705" t="str">
        <f>職員点検資料１!AC104</f>
        <v/>
      </c>
      <c r="V104" s="2705">
        <f t="shared" ref="V104" si="32">H104+J104</f>
        <v>0</v>
      </c>
    </row>
    <row r="105" spans="1:22" s="88" customFormat="1">
      <c r="A105" s="2622"/>
      <c r="B105" s="2709"/>
      <c r="C105" s="2709"/>
      <c r="D105" s="2709"/>
      <c r="E105" s="211" t="str">
        <f>職員点検資料１!E105</f>
        <v>幼稚園教諭</v>
      </c>
      <c r="F105" s="212" t="str">
        <f>IF(職員点検資料１!F105="","",職員点検資料１!F105)</f>
        <v/>
      </c>
      <c r="G105" s="2712"/>
      <c r="H105" s="2643"/>
      <c r="I105" s="2693"/>
      <c r="J105" s="2643"/>
      <c r="K105" s="2693"/>
      <c r="L105" s="2643"/>
      <c r="M105" s="2693"/>
      <c r="N105" s="2643"/>
      <c r="O105" s="2693"/>
      <c r="P105" s="263"/>
      <c r="Q105" s="263"/>
      <c r="R105" s="263"/>
      <c r="S105" s="263"/>
      <c r="U105" s="2706"/>
      <c r="V105" s="2706"/>
    </row>
    <row r="106" spans="1:22" s="88" customFormat="1">
      <c r="A106" s="2623"/>
      <c r="B106" s="2710"/>
      <c r="C106" s="2710"/>
      <c r="D106" s="2710"/>
      <c r="E106" s="213" t="str">
        <f>職員点検資料１!E106</f>
        <v>（　　　　　　）</v>
      </c>
      <c r="F106" s="214" t="str">
        <f>IF(職員点検資料１!F106="","",職員点検資料１!F106)</f>
        <v/>
      </c>
      <c r="G106" s="2713"/>
      <c r="H106" s="2644"/>
      <c r="I106" s="2694"/>
      <c r="J106" s="2644"/>
      <c r="K106" s="2694"/>
      <c r="L106" s="2644"/>
      <c r="M106" s="2694"/>
      <c r="N106" s="2644"/>
      <c r="O106" s="2694"/>
      <c r="P106" s="263"/>
      <c r="Q106" s="263"/>
      <c r="R106" s="263"/>
      <c r="S106" s="263"/>
      <c r="U106" s="2707"/>
      <c r="V106" s="2707"/>
    </row>
    <row r="107" spans="1:22" s="88" customFormat="1" ht="12" customHeight="1">
      <c r="A107" s="2621">
        <v>35</v>
      </c>
      <c r="B107" s="2708" t="str">
        <f>IF(職員点検資料１!B107="","",職員点検資料１!B107)</f>
        <v/>
      </c>
      <c r="C107" s="2708" t="str">
        <f>IF(職員点検資料１!C107="","",職員点検資料１!C107)</f>
        <v/>
      </c>
      <c r="D107" s="2708" t="str">
        <f>IF(職員点検資料１!D107="","",職員点検資料１!D107)</f>
        <v/>
      </c>
      <c r="E107" s="210" t="str">
        <f>職員点検資料１!E107</f>
        <v>保育士</v>
      </c>
      <c r="F107" s="368" t="str">
        <f>IF(職員点検資料１!F107="","",職員点検資料１!F107)</f>
        <v/>
      </c>
      <c r="G107" s="2711" t="str">
        <f>IF(職員点検資料１!G107="","",職員点検資料１!G107)</f>
        <v/>
      </c>
      <c r="H107" s="2642"/>
      <c r="I107" s="2692" t="s">
        <v>315</v>
      </c>
      <c r="J107" s="2642"/>
      <c r="K107" s="2692" t="s">
        <v>342</v>
      </c>
      <c r="L107" s="2642"/>
      <c r="M107" s="2692" t="s">
        <v>315</v>
      </c>
      <c r="N107" s="2642"/>
      <c r="O107" s="2692" t="s">
        <v>342</v>
      </c>
      <c r="P107" s="263"/>
      <c r="Q107" s="263"/>
      <c r="R107" s="263"/>
      <c r="S107" s="263"/>
      <c r="U107" s="2705" t="str">
        <f>職員点検資料１!AC107</f>
        <v/>
      </c>
      <c r="V107" s="2705">
        <f t="shared" ref="V107" si="33">H107+J107</f>
        <v>0</v>
      </c>
    </row>
    <row r="108" spans="1:22" s="88" customFormat="1">
      <c r="A108" s="2622"/>
      <c r="B108" s="2709"/>
      <c r="C108" s="2709"/>
      <c r="D108" s="2709"/>
      <c r="E108" s="211" t="str">
        <f>職員点検資料１!E108</f>
        <v>幼稚園教諭</v>
      </c>
      <c r="F108" s="212" t="str">
        <f>IF(職員点検資料１!F108="","",職員点検資料１!F108)</f>
        <v/>
      </c>
      <c r="G108" s="2712"/>
      <c r="H108" s="2643"/>
      <c r="I108" s="2693"/>
      <c r="J108" s="2643"/>
      <c r="K108" s="2693"/>
      <c r="L108" s="2643"/>
      <c r="M108" s="2693"/>
      <c r="N108" s="2643"/>
      <c r="O108" s="2693"/>
      <c r="P108" s="263"/>
      <c r="Q108" s="263"/>
      <c r="R108" s="263"/>
      <c r="S108" s="263"/>
      <c r="U108" s="2706"/>
      <c r="V108" s="2706"/>
    </row>
    <row r="109" spans="1:22" s="88" customFormat="1">
      <c r="A109" s="2623"/>
      <c r="B109" s="2710"/>
      <c r="C109" s="2710"/>
      <c r="D109" s="2710"/>
      <c r="E109" s="213" t="str">
        <f>職員点検資料１!E109</f>
        <v>（　　　　　　）</v>
      </c>
      <c r="F109" s="214" t="str">
        <f>IF(職員点検資料１!F109="","",職員点検資料１!F109)</f>
        <v/>
      </c>
      <c r="G109" s="2713"/>
      <c r="H109" s="2644"/>
      <c r="I109" s="2694"/>
      <c r="J109" s="2644"/>
      <c r="K109" s="2694"/>
      <c r="L109" s="2644"/>
      <c r="M109" s="2694"/>
      <c r="N109" s="2644"/>
      <c r="O109" s="2694"/>
      <c r="P109" s="263"/>
      <c r="Q109" s="263"/>
      <c r="R109" s="263"/>
      <c r="S109" s="263"/>
      <c r="U109" s="2707"/>
      <c r="V109" s="2707"/>
    </row>
    <row r="110" spans="1:22" s="88" customFormat="1" ht="12" customHeight="1">
      <c r="A110" s="2621">
        <v>36</v>
      </c>
      <c r="B110" s="2708" t="str">
        <f>IF(職員点検資料１!B110="","",職員点検資料１!B110)</f>
        <v/>
      </c>
      <c r="C110" s="2708" t="str">
        <f>IF(職員点検資料１!C110="","",職員点検資料１!C110)</f>
        <v/>
      </c>
      <c r="D110" s="2708" t="str">
        <f>IF(職員点検資料１!D110="","",職員点検資料１!D110)</f>
        <v/>
      </c>
      <c r="E110" s="210" t="str">
        <f>職員点検資料１!E110</f>
        <v>保育士</v>
      </c>
      <c r="F110" s="368" t="str">
        <f>IF(職員点検資料１!F110="","",職員点検資料１!F110)</f>
        <v/>
      </c>
      <c r="G110" s="2711" t="str">
        <f>IF(職員点検資料１!G110="","",職員点検資料１!G110)</f>
        <v/>
      </c>
      <c r="H110" s="2642"/>
      <c r="I110" s="2692" t="s">
        <v>315</v>
      </c>
      <c r="J110" s="2642"/>
      <c r="K110" s="2692" t="s">
        <v>342</v>
      </c>
      <c r="L110" s="2642"/>
      <c r="M110" s="2692" t="s">
        <v>315</v>
      </c>
      <c r="N110" s="2642"/>
      <c r="O110" s="2692" t="s">
        <v>342</v>
      </c>
      <c r="P110" s="263"/>
      <c r="Q110" s="263"/>
      <c r="R110" s="263"/>
      <c r="S110" s="263"/>
      <c r="U110" s="2705" t="str">
        <f>職員点検資料１!AC110</f>
        <v/>
      </c>
      <c r="V110" s="2705">
        <f t="shared" ref="V110" si="34">H110+J110</f>
        <v>0</v>
      </c>
    </row>
    <row r="111" spans="1:22" s="88" customFormat="1">
      <c r="A111" s="2622"/>
      <c r="B111" s="2709"/>
      <c r="C111" s="2709"/>
      <c r="D111" s="2709"/>
      <c r="E111" s="211" t="str">
        <f>職員点検資料１!E111</f>
        <v>幼稚園教諭</v>
      </c>
      <c r="F111" s="212" t="str">
        <f>IF(職員点検資料１!F111="","",職員点検資料１!F111)</f>
        <v/>
      </c>
      <c r="G111" s="2712"/>
      <c r="H111" s="2643"/>
      <c r="I111" s="2693"/>
      <c r="J111" s="2643"/>
      <c r="K111" s="2693"/>
      <c r="L111" s="2643"/>
      <c r="M111" s="2693"/>
      <c r="N111" s="2643"/>
      <c r="O111" s="2693"/>
      <c r="P111" s="263"/>
      <c r="Q111" s="263"/>
      <c r="R111" s="263"/>
      <c r="S111" s="263"/>
      <c r="U111" s="2706"/>
      <c r="V111" s="2706"/>
    </row>
    <row r="112" spans="1:22" s="88" customFormat="1">
      <c r="A112" s="2623"/>
      <c r="B112" s="2710"/>
      <c r="C112" s="2710"/>
      <c r="D112" s="2710"/>
      <c r="E112" s="213" t="str">
        <f>職員点検資料１!E112</f>
        <v>（　　　　　　）</v>
      </c>
      <c r="F112" s="214" t="str">
        <f>IF(職員点検資料１!F112="","",職員点検資料１!F112)</f>
        <v/>
      </c>
      <c r="G112" s="2713"/>
      <c r="H112" s="2644"/>
      <c r="I112" s="2694"/>
      <c r="J112" s="2644"/>
      <c r="K112" s="2694"/>
      <c r="L112" s="2644"/>
      <c r="M112" s="2694"/>
      <c r="N112" s="2644"/>
      <c r="O112" s="2694"/>
      <c r="P112" s="263"/>
      <c r="Q112" s="263"/>
      <c r="R112" s="263"/>
      <c r="S112" s="263"/>
      <c r="U112" s="2707"/>
      <c r="V112" s="2707"/>
    </row>
    <row r="113" spans="1:22" s="88" customFormat="1" ht="12" customHeight="1">
      <c r="A113" s="2621">
        <v>37</v>
      </c>
      <c r="B113" s="2708" t="str">
        <f>IF(職員点検資料１!B113="","",職員点検資料１!B113)</f>
        <v/>
      </c>
      <c r="C113" s="2708" t="str">
        <f>IF(職員点検資料１!C113="","",職員点検資料１!C113)</f>
        <v/>
      </c>
      <c r="D113" s="2708" t="str">
        <f>IF(職員点検資料１!D113="","",職員点検資料１!D113)</f>
        <v/>
      </c>
      <c r="E113" s="210" t="str">
        <f>職員点検資料１!E113</f>
        <v>保育士</v>
      </c>
      <c r="F113" s="368" t="str">
        <f>IF(職員点検資料１!F113="","",職員点検資料１!F113)</f>
        <v/>
      </c>
      <c r="G113" s="2711" t="str">
        <f>IF(職員点検資料１!G113="","",職員点検資料１!G113)</f>
        <v/>
      </c>
      <c r="H113" s="2642"/>
      <c r="I113" s="2692" t="s">
        <v>315</v>
      </c>
      <c r="J113" s="2642"/>
      <c r="K113" s="2692" t="s">
        <v>342</v>
      </c>
      <c r="L113" s="2642"/>
      <c r="M113" s="2692" t="s">
        <v>315</v>
      </c>
      <c r="N113" s="2642"/>
      <c r="O113" s="2692" t="s">
        <v>342</v>
      </c>
      <c r="P113" s="263"/>
      <c r="Q113" s="263"/>
      <c r="R113" s="263"/>
      <c r="S113" s="263"/>
      <c r="U113" s="2705" t="str">
        <f>職員点検資料１!AC113</f>
        <v/>
      </c>
      <c r="V113" s="2705">
        <f t="shared" ref="V113" si="35">H113+J113</f>
        <v>0</v>
      </c>
    </row>
    <row r="114" spans="1:22" s="88" customFormat="1">
      <c r="A114" s="2622"/>
      <c r="B114" s="2709"/>
      <c r="C114" s="2709"/>
      <c r="D114" s="2709"/>
      <c r="E114" s="211" t="str">
        <f>職員点検資料１!E114</f>
        <v>幼稚園教諭</v>
      </c>
      <c r="F114" s="212" t="str">
        <f>IF(職員点検資料１!F114="","",職員点検資料１!F114)</f>
        <v/>
      </c>
      <c r="G114" s="2712"/>
      <c r="H114" s="2643"/>
      <c r="I114" s="2693"/>
      <c r="J114" s="2643"/>
      <c r="K114" s="2693"/>
      <c r="L114" s="2643"/>
      <c r="M114" s="2693"/>
      <c r="N114" s="2643"/>
      <c r="O114" s="2693"/>
      <c r="P114" s="263"/>
      <c r="Q114" s="263"/>
      <c r="R114" s="263"/>
      <c r="S114" s="263"/>
      <c r="U114" s="2706"/>
      <c r="V114" s="2706"/>
    </row>
    <row r="115" spans="1:22" s="88" customFormat="1">
      <c r="A115" s="2623"/>
      <c r="B115" s="2710"/>
      <c r="C115" s="2710"/>
      <c r="D115" s="2710"/>
      <c r="E115" s="213" t="str">
        <f>職員点検資料１!E115</f>
        <v>（　　　　　　）</v>
      </c>
      <c r="F115" s="214" t="str">
        <f>IF(職員点検資料１!F115="","",職員点検資料１!F115)</f>
        <v/>
      </c>
      <c r="G115" s="2713"/>
      <c r="H115" s="2644"/>
      <c r="I115" s="2694"/>
      <c r="J115" s="2644"/>
      <c r="K115" s="2694"/>
      <c r="L115" s="2644"/>
      <c r="M115" s="2694"/>
      <c r="N115" s="2644"/>
      <c r="O115" s="2694"/>
      <c r="P115" s="263"/>
      <c r="Q115" s="263"/>
      <c r="R115" s="263"/>
      <c r="S115" s="263"/>
      <c r="U115" s="2707"/>
      <c r="V115" s="2707"/>
    </row>
    <row r="116" spans="1:22" s="88" customFormat="1" ht="12" customHeight="1">
      <c r="A116" s="2621">
        <v>38</v>
      </c>
      <c r="B116" s="2708" t="str">
        <f>IF(職員点検資料１!B116="","",職員点検資料１!B116)</f>
        <v/>
      </c>
      <c r="C116" s="2708" t="str">
        <f>IF(職員点検資料１!C116="","",職員点検資料１!C116)</f>
        <v/>
      </c>
      <c r="D116" s="2708" t="str">
        <f>IF(職員点検資料１!D116="","",職員点検資料１!D116)</f>
        <v/>
      </c>
      <c r="E116" s="210" t="str">
        <f>職員点検資料１!E116</f>
        <v>保育士</v>
      </c>
      <c r="F116" s="368" t="str">
        <f>IF(職員点検資料１!F116="","",職員点検資料１!F116)</f>
        <v/>
      </c>
      <c r="G116" s="2711" t="str">
        <f>IF(職員点検資料１!G116="","",職員点検資料１!G116)</f>
        <v/>
      </c>
      <c r="H116" s="2642"/>
      <c r="I116" s="2692" t="s">
        <v>315</v>
      </c>
      <c r="J116" s="2642"/>
      <c r="K116" s="2692" t="s">
        <v>342</v>
      </c>
      <c r="L116" s="2642"/>
      <c r="M116" s="2692" t="s">
        <v>315</v>
      </c>
      <c r="N116" s="2642"/>
      <c r="O116" s="2692" t="s">
        <v>342</v>
      </c>
      <c r="P116" s="263"/>
      <c r="Q116" s="263"/>
      <c r="R116" s="263"/>
      <c r="S116" s="263"/>
      <c r="U116" s="2705" t="str">
        <f>職員点検資料１!AC116</f>
        <v/>
      </c>
      <c r="V116" s="2705">
        <f t="shared" ref="V116" si="36">H116+J116</f>
        <v>0</v>
      </c>
    </row>
    <row r="117" spans="1:22" s="88" customFormat="1">
      <c r="A117" s="2622"/>
      <c r="B117" s="2709"/>
      <c r="C117" s="2709"/>
      <c r="D117" s="2709"/>
      <c r="E117" s="211" t="str">
        <f>職員点検資料１!E117</f>
        <v>幼稚園教諭</v>
      </c>
      <c r="F117" s="212" t="str">
        <f>IF(職員点検資料１!F117="","",職員点検資料１!F117)</f>
        <v/>
      </c>
      <c r="G117" s="2712"/>
      <c r="H117" s="2643"/>
      <c r="I117" s="2693"/>
      <c r="J117" s="2643"/>
      <c r="K117" s="2693"/>
      <c r="L117" s="2643"/>
      <c r="M117" s="2693"/>
      <c r="N117" s="2643"/>
      <c r="O117" s="2693"/>
      <c r="P117" s="263"/>
      <c r="Q117" s="263"/>
      <c r="R117" s="263"/>
      <c r="S117" s="263"/>
      <c r="U117" s="2706"/>
      <c r="V117" s="2706"/>
    </row>
    <row r="118" spans="1:22" s="88" customFormat="1">
      <c r="A118" s="2623"/>
      <c r="B118" s="2710"/>
      <c r="C118" s="2710"/>
      <c r="D118" s="2710"/>
      <c r="E118" s="213" t="str">
        <f>職員点検資料１!E118</f>
        <v>（　　　　　　）</v>
      </c>
      <c r="F118" s="214" t="str">
        <f>IF(職員点検資料１!F118="","",職員点検資料１!F118)</f>
        <v/>
      </c>
      <c r="G118" s="2713"/>
      <c r="H118" s="2644"/>
      <c r="I118" s="2694"/>
      <c r="J118" s="2644"/>
      <c r="K118" s="2694"/>
      <c r="L118" s="2644"/>
      <c r="M118" s="2694"/>
      <c r="N118" s="2644"/>
      <c r="O118" s="2694"/>
      <c r="P118" s="263"/>
      <c r="Q118" s="263"/>
      <c r="R118" s="263"/>
      <c r="S118" s="263"/>
      <c r="U118" s="2707"/>
      <c r="V118" s="2707"/>
    </row>
    <row r="119" spans="1:22" s="88" customFormat="1" ht="12" customHeight="1">
      <c r="A119" s="2621">
        <v>39</v>
      </c>
      <c r="B119" s="2708" t="str">
        <f>IF(職員点検資料１!B119="","",職員点検資料１!B119)</f>
        <v/>
      </c>
      <c r="C119" s="2708" t="str">
        <f>IF(職員点検資料１!C119="","",職員点検資料１!C119)</f>
        <v/>
      </c>
      <c r="D119" s="2708" t="str">
        <f>IF(職員点検資料１!D119="","",職員点検資料１!D119)</f>
        <v/>
      </c>
      <c r="E119" s="210" t="str">
        <f>職員点検資料１!E119</f>
        <v>保育士</v>
      </c>
      <c r="F119" s="368" t="str">
        <f>IF(職員点検資料１!F119="","",職員点検資料１!F119)</f>
        <v/>
      </c>
      <c r="G119" s="2711" t="str">
        <f>IF(職員点検資料１!G119="","",職員点検資料１!G119)</f>
        <v/>
      </c>
      <c r="H119" s="2642"/>
      <c r="I119" s="2692" t="s">
        <v>315</v>
      </c>
      <c r="J119" s="2642"/>
      <c r="K119" s="2692" t="s">
        <v>342</v>
      </c>
      <c r="L119" s="2642"/>
      <c r="M119" s="2692" t="s">
        <v>315</v>
      </c>
      <c r="N119" s="2642"/>
      <c r="O119" s="2692" t="s">
        <v>342</v>
      </c>
      <c r="P119" s="263"/>
      <c r="Q119" s="263"/>
      <c r="R119" s="263"/>
      <c r="S119" s="263"/>
      <c r="U119" s="2705" t="str">
        <f>職員点検資料１!AC119</f>
        <v/>
      </c>
      <c r="V119" s="2705">
        <f t="shared" ref="V119" si="37">H119+J119</f>
        <v>0</v>
      </c>
    </row>
    <row r="120" spans="1:22" s="88" customFormat="1">
      <c r="A120" s="2622"/>
      <c r="B120" s="2709"/>
      <c r="C120" s="2709"/>
      <c r="D120" s="2709"/>
      <c r="E120" s="211" t="str">
        <f>職員点検資料１!E120</f>
        <v>幼稚園教諭</v>
      </c>
      <c r="F120" s="212" t="str">
        <f>IF(職員点検資料１!F120="","",職員点検資料１!F120)</f>
        <v/>
      </c>
      <c r="G120" s="2712"/>
      <c r="H120" s="2643"/>
      <c r="I120" s="2693"/>
      <c r="J120" s="2643"/>
      <c r="K120" s="2693"/>
      <c r="L120" s="2643"/>
      <c r="M120" s="2693"/>
      <c r="N120" s="2643"/>
      <c r="O120" s="2693"/>
      <c r="P120" s="263"/>
      <c r="Q120" s="263"/>
      <c r="R120" s="263"/>
      <c r="S120" s="263"/>
      <c r="U120" s="2706"/>
      <c r="V120" s="2706"/>
    </row>
    <row r="121" spans="1:22" s="88" customFormat="1">
      <c r="A121" s="2623"/>
      <c r="B121" s="2710"/>
      <c r="C121" s="2710"/>
      <c r="D121" s="2710"/>
      <c r="E121" s="213" t="str">
        <f>職員点検資料１!E121</f>
        <v>（　　　　　　）</v>
      </c>
      <c r="F121" s="214" t="str">
        <f>IF(職員点検資料１!F121="","",職員点検資料１!F121)</f>
        <v/>
      </c>
      <c r="G121" s="2713"/>
      <c r="H121" s="2644"/>
      <c r="I121" s="2694"/>
      <c r="J121" s="2644"/>
      <c r="K121" s="2694"/>
      <c r="L121" s="2644"/>
      <c r="M121" s="2694"/>
      <c r="N121" s="2644"/>
      <c r="O121" s="2694"/>
      <c r="P121" s="263"/>
      <c r="Q121" s="263"/>
      <c r="R121" s="263"/>
      <c r="S121" s="263"/>
      <c r="U121" s="2707"/>
      <c r="V121" s="2707"/>
    </row>
    <row r="122" spans="1:22" s="88" customFormat="1" ht="12" customHeight="1">
      <c r="A122" s="2621">
        <v>40</v>
      </c>
      <c r="B122" s="2708" t="str">
        <f>IF(職員点検資料１!B122="","",職員点検資料１!B122)</f>
        <v/>
      </c>
      <c r="C122" s="2708" t="str">
        <f>IF(職員点検資料１!C122="","",職員点検資料１!C122)</f>
        <v/>
      </c>
      <c r="D122" s="2708" t="str">
        <f>IF(職員点検資料１!D122="","",職員点検資料１!D122)</f>
        <v/>
      </c>
      <c r="E122" s="210" t="str">
        <f>職員点検資料１!E122</f>
        <v>保育士</v>
      </c>
      <c r="F122" s="368" t="str">
        <f>IF(職員点検資料１!F122="","",職員点検資料１!F122)</f>
        <v/>
      </c>
      <c r="G122" s="2711" t="str">
        <f>IF(職員点検資料１!G122="","",職員点検資料１!G122)</f>
        <v/>
      </c>
      <c r="H122" s="2642"/>
      <c r="I122" s="2692" t="s">
        <v>315</v>
      </c>
      <c r="J122" s="2642"/>
      <c r="K122" s="2692" t="s">
        <v>342</v>
      </c>
      <c r="L122" s="2642"/>
      <c r="M122" s="2692" t="s">
        <v>315</v>
      </c>
      <c r="N122" s="2642"/>
      <c r="O122" s="2692" t="s">
        <v>342</v>
      </c>
      <c r="P122" s="263"/>
      <c r="Q122" s="263"/>
      <c r="R122" s="263"/>
      <c r="S122" s="263"/>
      <c r="U122" s="2705" t="str">
        <f>職員点検資料１!AC122</f>
        <v/>
      </c>
      <c r="V122" s="2705">
        <f t="shared" ref="V122" si="38">H122+J122</f>
        <v>0</v>
      </c>
    </row>
    <row r="123" spans="1:22" s="88" customFormat="1">
      <c r="A123" s="2622"/>
      <c r="B123" s="2709"/>
      <c r="C123" s="2709"/>
      <c r="D123" s="2709"/>
      <c r="E123" s="211" t="str">
        <f>職員点検資料１!E123</f>
        <v>幼稚園教諭</v>
      </c>
      <c r="F123" s="212" t="str">
        <f>IF(職員点検資料１!F123="","",職員点検資料１!F123)</f>
        <v/>
      </c>
      <c r="G123" s="2712"/>
      <c r="H123" s="2643"/>
      <c r="I123" s="2693"/>
      <c r="J123" s="2643"/>
      <c r="K123" s="2693"/>
      <c r="L123" s="2643"/>
      <c r="M123" s="2693"/>
      <c r="N123" s="2643"/>
      <c r="O123" s="2693"/>
      <c r="P123" s="263"/>
      <c r="Q123" s="263"/>
      <c r="R123" s="263"/>
      <c r="S123" s="263"/>
      <c r="U123" s="2706"/>
      <c r="V123" s="2706"/>
    </row>
    <row r="124" spans="1:22" s="88" customFormat="1">
      <c r="A124" s="2623"/>
      <c r="B124" s="2710"/>
      <c r="C124" s="2710"/>
      <c r="D124" s="2710"/>
      <c r="E124" s="213" t="str">
        <f>職員点検資料１!E124</f>
        <v>（　　　　　　）</v>
      </c>
      <c r="F124" s="214" t="str">
        <f>IF(職員点検資料１!F124="","",職員点検資料１!F124)</f>
        <v/>
      </c>
      <c r="G124" s="2713"/>
      <c r="H124" s="2644"/>
      <c r="I124" s="2694"/>
      <c r="J124" s="2644"/>
      <c r="K124" s="2694"/>
      <c r="L124" s="2644"/>
      <c r="M124" s="2694"/>
      <c r="N124" s="2644"/>
      <c r="O124" s="2694"/>
      <c r="P124" s="263"/>
      <c r="Q124" s="263"/>
      <c r="R124" s="263"/>
      <c r="S124" s="263"/>
      <c r="U124" s="2707"/>
      <c r="V124" s="2707"/>
    </row>
    <row r="125" spans="1:22" s="88" customFormat="1" ht="12" customHeight="1">
      <c r="A125" s="2621">
        <v>41</v>
      </c>
      <c r="B125" s="2708" t="str">
        <f>IF(職員点検資料１!B125="","",職員点検資料１!B125)</f>
        <v/>
      </c>
      <c r="C125" s="2708" t="str">
        <f>IF(職員点検資料１!C125="","",職員点検資料１!C125)</f>
        <v/>
      </c>
      <c r="D125" s="2708" t="str">
        <f>IF(職員点検資料１!D125="","",職員点検資料１!D125)</f>
        <v/>
      </c>
      <c r="E125" s="210" t="str">
        <f>職員点検資料１!E125</f>
        <v>保育士</v>
      </c>
      <c r="F125" s="368" t="str">
        <f>IF(職員点検資料１!F125="","",職員点検資料１!F125)</f>
        <v/>
      </c>
      <c r="G125" s="2711" t="str">
        <f>IF(職員点検資料１!G125="","",職員点検資料１!G125)</f>
        <v/>
      </c>
      <c r="H125" s="2642"/>
      <c r="I125" s="2692" t="s">
        <v>315</v>
      </c>
      <c r="J125" s="2642"/>
      <c r="K125" s="2692" t="s">
        <v>342</v>
      </c>
      <c r="L125" s="2642"/>
      <c r="M125" s="2692" t="s">
        <v>315</v>
      </c>
      <c r="N125" s="2642"/>
      <c r="O125" s="2692" t="s">
        <v>342</v>
      </c>
      <c r="P125" s="263"/>
      <c r="Q125" s="263"/>
      <c r="R125" s="263"/>
      <c r="S125" s="263"/>
      <c r="U125" s="2705" t="str">
        <f>職員点検資料１!AC125</f>
        <v/>
      </c>
      <c r="V125" s="2705">
        <f t="shared" ref="V125" si="39">H125+J125</f>
        <v>0</v>
      </c>
    </row>
    <row r="126" spans="1:22" s="88" customFormat="1">
      <c r="A126" s="2622"/>
      <c r="B126" s="2709"/>
      <c r="C126" s="2709"/>
      <c r="D126" s="2709"/>
      <c r="E126" s="211" t="str">
        <f>職員点検資料１!E126</f>
        <v>幼稚園教諭</v>
      </c>
      <c r="F126" s="212" t="str">
        <f>IF(職員点検資料１!F126="","",職員点検資料１!F126)</f>
        <v/>
      </c>
      <c r="G126" s="2712"/>
      <c r="H126" s="2643"/>
      <c r="I126" s="2693"/>
      <c r="J126" s="2643"/>
      <c r="K126" s="2693"/>
      <c r="L126" s="2643"/>
      <c r="M126" s="2693"/>
      <c r="N126" s="2643"/>
      <c r="O126" s="2693"/>
      <c r="P126" s="263"/>
      <c r="Q126" s="263"/>
      <c r="R126" s="263"/>
      <c r="S126" s="263"/>
      <c r="U126" s="2706"/>
      <c r="V126" s="2706"/>
    </row>
    <row r="127" spans="1:22" s="88" customFormat="1">
      <c r="A127" s="2623"/>
      <c r="B127" s="2710"/>
      <c r="C127" s="2710"/>
      <c r="D127" s="2710"/>
      <c r="E127" s="213" t="str">
        <f>職員点検資料１!E127</f>
        <v>（　　　　　　）</v>
      </c>
      <c r="F127" s="214" t="str">
        <f>IF(職員点検資料１!F127="","",職員点検資料１!F127)</f>
        <v/>
      </c>
      <c r="G127" s="2713"/>
      <c r="H127" s="2644"/>
      <c r="I127" s="2694"/>
      <c r="J127" s="2644"/>
      <c r="K127" s="2694"/>
      <c r="L127" s="2644"/>
      <c r="M127" s="2694"/>
      <c r="N127" s="2644"/>
      <c r="O127" s="2694"/>
      <c r="P127" s="263"/>
      <c r="Q127" s="263"/>
      <c r="R127" s="263"/>
      <c r="S127" s="263"/>
      <c r="U127" s="2707"/>
      <c r="V127" s="2707"/>
    </row>
    <row r="128" spans="1:22" s="88" customFormat="1" ht="12" customHeight="1">
      <c r="A128" s="2621">
        <v>42</v>
      </c>
      <c r="B128" s="2708" t="str">
        <f>IF(職員点検資料１!B128="","",職員点検資料１!B128)</f>
        <v/>
      </c>
      <c r="C128" s="2708" t="str">
        <f>IF(職員点検資料１!C128="","",職員点検資料１!C128)</f>
        <v/>
      </c>
      <c r="D128" s="2708" t="str">
        <f>IF(職員点検資料１!D128="","",職員点検資料１!D128)</f>
        <v/>
      </c>
      <c r="E128" s="210" t="str">
        <f>職員点検資料１!E128</f>
        <v>保育士</v>
      </c>
      <c r="F128" s="368" t="str">
        <f>IF(職員点検資料１!F128="","",職員点検資料１!F128)</f>
        <v/>
      </c>
      <c r="G128" s="2711" t="str">
        <f>IF(職員点検資料１!G128="","",職員点検資料１!G128)</f>
        <v/>
      </c>
      <c r="H128" s="2642"/>
      <c r="I128" s="2692" t="s">
        <v>315</v>
      </c>
      <c r="J128" s="2642"/>
      <c r="K128" s="2692" t="s">
        <v>342</v>
      </c>
      <c r="L128" s="2642"/>
      <c r="M128" s="2692" t="s">
        <v>315</v>
      </c>
      <c r="N128" s="2642"/>
      <c r="O128" s="2692" t="s">
        <v>342</v>
      </c>
      <c r="P128" s="263"/>
      <c r="Q128" s="263"/>
      <c r="R128" s="263"/>
      <c r="S128" s="263"/>
      <c r="U128" s="2705" t="str">
        <f>職員点検資料１!AC128</f>
        <v/>
      </c>
      <c r="V128" s="2705">
        <f t="shared" ref="V128" si="40">H128+J128</f>
        <v>0</v>
      </c>
    </row>
    <row r="129" spans="1:22" s="88" customFormat="1">
      <c r="A129" s="2622"/>
      <c r="B129" s="2709"/>
      <c r="C129" s="2709"/>
      <c r="D129" s="2709"/>
      <c r="E129" s="211" t="str">
        <f>職員点検資料１!E129</f>
        <v>幼稚園教諭</v>
      </c>
      <c r="F129" s="212" t="str">
        <f>IF(職員点検資料１!F129="","",職員点検資料１!F129)</f>
        <v/>
      </c>
      <c r="G129" s="2712"/>
      <c r="H129" s="2643"/>
      <c r="I129" s="2693"/>
      <c r="J129" s="2643"/>
      <c r="K129" s="2693"/>
      <c r="L129" s="2643"/>
      <c r="M129" s="2693"/>
      <c r="N129" s="2643"/>
      <c r="O129" s="2693"/>
      <c r="P129" s="263"/>
      <c r="Q129" s="263"/>
      <c r="R129" s="263"/>
      <c r="S129" s="263"/>
      <c r="U129" s="2706"/>
      <c r="V129" s="2706"/>
    </row>
    <row r="130" spans="1:22" s="88" customFormat="1">
      <c r="A130" s="2623"/>
      <c r="B130" s="2710"/>
      <c r="C130" s="2710"/>
      <c r="D130" s="2710"/>
      <c r="E130" s="213" t="str">
        <f>職員点検資料１!E130</f>
        <v>（　　　　　　）</v>
      </c>
      <c r="F130" s="214" t="str">
        <f>IF(職員点検資料１!F130="","",職員点検資料１!F130)</f>
        <v/>
      </c>
      <c r="G130" s="2713"/>
      <c r="H130" s="2644"/>
      <c r="I130" s="2694"/>
      <c r="J130" s="2644"/>
      <c r="K130" s="2694"/>
      <c r="L130" s="2644"/>
      <c r="M130" s="2694"/>
      <c r="N130" s="2644"/>
      <c r="O130" s="2694"/>
      <c r="P130" s="263"/>
      <c r="Q130" s="263"/>
      <c r="R130" s="263"/>
      <c r="S130" s="263"/>
      <c r="U130" s="2707"/>
      <c r="V130" s="2707"/>
    </row>
    <row r="131" spans="1:22" s="88" customFormat="1" ht="12" customHeight="1">
      <c r="A131" s="2621">
        <v>43</v>
      </c>
      <c r="B131" s="2708" t="str">
        <f>IF(職員点検資料１!B131="","",職員点検資料１!B131)</f>
        <v/>
      </c>
      <c r="C131" s="2708" t="str">
        <f>IF(職員点検資料１!C131="","",職員点検資料１!C131)</f>
        <v/>
      </c>
      <c r="D131" s="2708" t="str">
        <f>IF(職員点検資料１!D131="","",職員点検資料１!D131)</f>
        <v/>
      </c>
      <c r="E131" s="210" t="str">
        <f>職員点検資料１!E131</f>
        <v>保育士</v>
      </c>
      <c r="F131" s="368" t="str">
        <f>IF(職員点検資料１!F131="","",職員点検資料１!F131)</f>
        <v/>
      </c>
      <c r="G131" s="2711" t="str">
        <f>IF(職員点検資料１!G131="","",職員点検資料１!G131)</f>
        <v/>
      </c>
      <c r="H131" s="2642"/>
      <c r="I131" s="2692" t="s">
        <v>315</v>
      </c>
      <c r="J131" s="2642"/>
      <c r="K131" s="2692" t="s">
        <v>342</v>
      </c>
      <c r="L131" s="2642"/>
      <c r="M131" s="2692" t="s">
        <v>315</v>
      </c>
      <c r="N131" s="2642"/>
      <c r="O131" s="2692" t="s">
        <v>342</v>
      </c>
      <c r="P131" s="263"/>
      <c r="Q131" s="263"/>
      <c r="R131" s="263"/>
      <c r="S131" s="263"/>
      <c r="U131" s="2705" t="str">
        <f>職員点検資料１!AC131</f>
        <v/>
      </c>
      <c r="V131" s="2705">
        <f t="shared" ref="V131" si="41">H131+J131</f>
        <v>0</v>
      </c>
    </row>
    <row r="132" spans="1:22" s="88" customFormat="1">
      <c r="A132" s="2622"/>
      <c r="B132" s="2709"/>
      <c r="C132" s="2709"/>
      <c r="D132" s="2709"/>
      <c r="E132" s="211" t="str">
        <f>職員点検資料１!E132</f>
        <v>幼稚園教諭</v>
      </c>
      <c r="F132" s="212" t="str">
        <f>IF(職員点検資料１!F132="","",職員点検資料１!F132)</f>
        <v/>
      </c>
      <c r="G132" s="2712"/>
      <c r="H132" s="2643"/>
      <c r="I132" s="2693"/>
      <c r="J132" s="2643"/>
      <c r="K132" s="2693"/>
      <c r="L132" s="2643"/>
      <c r="M132" s="2693"/>
      <c r="N132" s="2643"/>
      <c r="O132" s="2693"/>
      <c r="P132" s="263"/>
      <c r="Q132" s="263"/>
      <c r="R132" s="263"/>
      <c r="S132" s="263"/>
      <c r="U132" s="2706"/>
      <c r="V132" s="2706"/>
    </row>
    <row r="133" spans="1:22" s="88" customFormat="1">
      <c r="A133" s="2623"/>
      <c r="B133" s="2710"/>
      <c r="C133" s="2710"/>
      <c r="D133" s="2710"/>
      <c r="E133" s="213" t="str">
        <f>職員点検資料１!E133</f>
        <v>（　　　　　　）</v>
      </c>
      <c r="F133" s="214" t="str">
        <f>IF(職員点検資料１!F133="","",職員点検資料１!F133)</f>
        <v/>
      </c>
      <c r="G133" s="2713"/>
      <c r="H133" s="2644"/>
      <c r="I133" s="2694"/>
      <c r="J133" s="2644"/>
      <c r="K133" s="2694"/>
      <c r="L133" s="2644"/>
      <c r="M133" s="2694"/>
      <c r="N133" s="2644"/>
      <c r="O133" s="2694"/>
      <c r="P133" s="263"/>
      <c r="Q133" s="263"/>
      <c r="R133" s="263"/>
      <c r="S133" s="263"/>
      <c r="U133" s="2707"/>
      <c r="V133" s="2707"/>
    </row>
    <row r="134" spans="1:22" s="88" customFormat="1" ht="12" customHeight="1">
      <c r="A134" s="2621">
        <v>44</v>
      </c>
      <c r="B134" s="2708" t="str">
        <f>IF(職員点検資料１!B134="","",職員点検資料１!B134)</f>
        <v/>
      </c>
      <c r="C134" s="2708" t="str">
        <f>IF(職員点検資料１!C134="","",職員点検資料１!C134)</f>
        <v/>
      </c>
      <c r="D134" s="2708" t="str">
        <f>IF(職員点検資料１!D134="","",職員点検資料１!D134)</f>
        <v/>
      </c>
      <c r="E134" s="210" t="str">
        <f>職員点検資料１!E134</f>
        <v>保育士</v>
      </c>
      <c r="F134" s="368" t="str">
        <f>IF(職員点検資料１!F134="","",職員点検資料１!F134)</f>
        <v/>
      </c>
      <c r="G134" s="2711" t="str">
        <f>IF(職員点検資料１!G134="","",職員点検資料１!G134)</f>
        <v/>
      </c>
      <c r="H134" s="2642"/>
      <c r="I134" s="2692" t="s">
        <v>315</v>
      </c>
      <c r="J134" s="2642"/>
      <c r="K134" s="2692" t="s">
        <v>342</v>
      </c>
      <c r="L134" s="2642"/>
      <c r="M134" s="2692" t="s">
        <v>315</v>
      </c>
      <c r="N134" s="2642"/>
      <c r="O134" s="2692" t="s">
        <v>342</v>
      </c>
      <c r="P134" s="263"/>
      <c r="Q134" s="263"/>
      <c r="R134" s="263"/>
      <c r="S134" s="263"/>
      <c r="U134" s="2705" t="str">
        <f>職員点検資料１!AC134</f>
        <v/>
      </c>
      <c r="V134" s="2705">
        <f t="shared" ref="V134" si="42">H134+J134</f>
        <v>0</v>
      </c>
    </row>
    <row r="135" spans="1:22" s="88" customFormat="1">
      <c r="A135" s="2622"/>
      <c r="B135" s="2709"/>
      <c r="C135" s="2709"/>
      <c r="D135" s="2709"/>
      <c r="E135" s="211" t="str">
        <f>職員点検資料１!E135</f>
        <v>幼稚園教諭</v>
      </c>
      <c r="F135" s="212" t="str">
        <f>IF(職員点検資料１!F135="","",職員点検資料１!F135)</f>
        <v/>
      </c>
      <c r="G135" s="2712"/>
      <c r="H135" s="2643"/>
      <c r="I135" s="2693"/>
      <c r="J135" s="2643"/>
      <c r="K135" s="2693"/>
      <c r="L135" s="2643"/>
      <c r="M135" s="2693"/>
      <c r="N135" s="2643"/>
      <c r="O135" s="2693"/>
      <c r="P135" s="263"/>
      <c r="Q135" s="263"/>
      <c r="R135" s="263"/>
      <c r="S135" s="263"/>
      <c r="U135" s="2706"/>
      <c r="V135" s="2706"/>
    </row>
    <row r="136" spans="1:22" s="88" customFormat="1">
      <c r="A136" s="2623"/>
      <c r="B136" s="2710"/>
      <c r="C136" s="2710"/>
      <c r="D136" s="2710"/>
      <c r="E136" s="213" t="str">
        <f>職員点検資料１!E136</f>
        <v>（　　　　　　）</v>
      </c>
      <c r="F136" s="214" t="str">
        <f>IF(職員点検資料１!F136="","",職員点検資料１!F136)</f>
        <v/>
      </c>
      <c r="G136" s="2713"/>
      <c r="H136" s="2644"/>
      <c r="I136" s="2694"/>
      <c r="J136" s="2644"/>
      <c r="K136" s="2694"/>
      <c r="L136" s="2644"/>
      <c r="M136" s="2694"/>
      <c r="N136" s="2644"/>
      <c r="O136" s="2694"/>
      <c r="P136" s="263"/>
      <c r="Q136" s="263"/>
      <c r="R136" s="263"/>
      <c r="S136" s="263"/>
      <c r="U136" s="2707"/>
      <c r="V136" s="2707"/>
    </row>
    <row r="137" spans="1:22" s="88" customFormat="1" ht="12" customHeight="1">
      <c r="A137" s="2621">
        <v>45</v>
      </c>
      <c r="B137" s="2708" t="str">
        <f>IF(職員点検資料１!B137="","",職員点検資料１!B137)</f>
        <v/>
      </c>
      <c r="C137" s="2708" t="str">
        <f>IF(職員点検資料１!C137="","",職員点検資料１!C137)</f>
        <v/>
      </c>
      <c r="D137" s="2708" t="str">
        <f>IF(職員点検資料１!D137="","",職員点検資料１!D137)</f>
        <v/>
      </c>
      <c r="E137" s="210" t="str">
        <f>職員点検資料１!E137</f>
        <v>保育士</v>
      </c>
      <c r="F137" s="368" t="str">
        <f>IF(職員点検資料１!F137="","",職員点検資料１!F137)</f>
        <v/>
      </c>
      <c r="G137" s="2711" t="str">
        <f>IF(職員点検資料１!G137="","",職員点検資料１!G137)</f>
        <v/>
      </c>
      <c r="H137" s="2642"/>
      <c r="I137" s="2692" t="s">
        <v>315</v>
      </c>
      <c r="J137" s="2642"/>
      <c r="K137" s="2692" t="s">
        <v>342</v>
      </c>
      <c r="L137" s="2642"/>
      <c r="M137" s="2692" t="s">
        <v>315</v>
      </c>
      <c r="N137" s="2642"/>
      <c r="O137" s="2692" t="s">
        <v>342</v>
      </c>
      <c r="P137" s="263"/>
      <c r="Q137" s="263"/>
      <c r="R137" s="263"/>
      <c r="S137" s="263"/>
      <c r="U137" s="2705" t="str">
        <f>職員点検資料１!AC137</f>
        <v/>
      </c>
      <c r="V137" s="2705">
        <f t="shared" ref="V137" si="43">H137+J137</f>
        <v>0</v>
      </c>
    </row>
    <row r="138" spans="1:22" s="88" customFormat="1">
      <c r="A138" s="2622"/>
      <c r="B138" s="2709"/>
      <c r="C138" s="2709"/>
      <c r="D138" s="2709"/>
      <c r="E138" s="211" t="str">
        <f>職員点検資料１!E138</f>
        <v>幼稚園教諭</v>
      </c>
      <c r="F138" s="212" t="str">
        <f>IF(職員点検資料１!F138="","",職員点検資料１!F138)</f>
        <v/>
      </c>
      <c r="G138" s="2712"/>
      <c r="H138" s="2643"/>
      <c r="I138" s="2693"/>
      <c r="J138" s="2643"/>
      <c r="K138" s="2693"/>
      <c r="L138" s="2643"/>
      <c r="M138" s="2693"/>
      <c r="N138" s="2643"/>
      <c r="O138" s="2693"/>
      <c r="P138" s="263"/>
      <c r="Q138" s="263"/>
      <c r="R138" s="263"/>
      <c r="S138" s="263"/>
      <c r="U138" s="2706"/>
      <c r="V138" s="2706"/>
    </row>
    <row r="139" spans="1:22" s="88" customFormat="1">
      <c r="A139" s="2623"/>
      <c r="B139" s="2710"/>
      <c r="C139" s="2710"/>
      <c r="D139" s="2710"/>
      <c r="E139" s="213" t="str">
        <f>職員点検資料１!E139</f>
        <v>（　　　　　　）</v>
      </c>
      <c r="F139" s="214" t="str">
        <f>IF(職員点検資料１!F139="","",職員点検資料１!F139)</f>
        <v/>
      </c>
      <c r="G139" s="2713"/>
      <c r="H139" s="2644"/>
      <c r="I139" s="2694"/>
      <c r="J139" s="2644"/>
      <c r="K139" s="2694"/>
      <c r="L139" s="2644"/>
      <c r="M139" s="2694"/>
      <c r="N139" s="2644"/>
      <c r="O139" s="2694"/>
      <c r="P139" s="263"/>
      <c r="Q139" s="263"/>
      <c r="R139" s="263"/>
      <c r="S139" s="263"/>
      <c r="U139" s="2707"/>
      <c r="V139" s="2707"/>
    </row>
    <row r="140" spans="1:22" s="88" customFormat="1" ht="12" customHeight="1">
      <c r="A140" s="2621">
        <v>46</v>
      </c>
      <c r="B140" s="2708" t="str">
        <f>IF(職員点検資料１!B140="","",職員点検資料１!B140)</f>
        <v/>
      </c>
      <c r="C140" s="2708" t="str">
        <f>IF(職員点検資料１!C140="","",職員点検資料１!C140)</f>
        <v/>
      </c>
      <c r="D140" s="2708" t="str">
        <f>IF(職員点検資料１!D140="","",職員点検資料１!D140)</f>
        <v/>
      </c>
      <c r="E140" s="210" t="str">
        <f>職員点検資料１!E140</f>
        <v>保育士</v>
      </c>
      <c r="F140" s="368" t="str">
        <f>IF(職員点検資料１!F140="","",職員点検資料１!F140)</f>
        <v/>
      </c>
      <c r="G140" s="2711" t="str">
        <f>IF(職員点検資料１!G140="","",職員点検資料１!G140)</f>
        <v/>
      </c>
      <c r="H140" s="2642"/>
      <c r="I140" s="2692" t="s">
        <v>315</v>
      </c>
      <c r="J140" s="2642"/>
      <c r="K140" s="2692" t="s">
        <v>342</v>
      </c>
      <c r="L140" s="2642"/>
      <c r="M140" s="2692" t="s">
        <v>315</v>
      </c>
      <c r="N140" s="2642"/>
      <c r="O140" s="2692" t="s">
        <v>342</v>
      </c>
      <c r="P140" s="263"/>
      <c r="Q140" s="263"/>
      <c r="R140" s="263"/>
      <c r="S140" s="263"/>
      <c r="U140" s="2705" t="str">
        <f>職員点検資料１!AC140</f>
        <v/>
      </c>
      <c r="V140" s="2705">
        <f t="shared" ref="V140" si="44">H140+J140</f>
        <v>0</v>
      </c>
    </row>
    <row r="141" spans="1:22" s="88" customFormat="1">
      <c r="A141" s="2622"/>
      <c r="B141" s="2709"/>
      <c r="C141" s="2709"/>
      <c r="D141" s="2709"/>
      <c r="E141" s="211" t="str">
        <f>職員点検資料１!E141</f>
        <v>幼稚園教諭</v>
      </c>
      <c r="F141" s="212" t="str">
        <f>IF(職員点検資料１!F141="","",職員点検資料１!F141)</f>
        <v/>
      </c>
      <c r="G141" s="2712"/>
      <c r="H141" s="2643"/>
      <c r="I141" s="2693"/>
      <c r="J141" s="2643"/>
      <c r="K141" s="2693"/>
      <c r="L141" s="2643"/>
      <c r="M141" s="2693"/>
      <c r="N141" s="2643"/>
      <c r="O141" s="2693"/>
      <c r="P141" s="263"/>
      <c r="Q141" s="263"/>
      <c r="R141" s="263"/>
      <c r="S141" s="263"/>
      <c r="U141" s="2706"/>
      <c r="V141" s="2706"/>
    </row>
    <row r="142" spans="1:22" s="88" customFormat="1">
      <c r="A142" s="2623"/>
      <c r="B142" s="2710"/>
      <c r="C142" s="2710"/>
      <c r="D142" s="2710"/>
      <c r="E142" s="213" t="str">
        <f>職員点検資料１!E142</f>
        <v>（　　　　　　）</v>
      </c>
      <c r="F142" s="214" t="str">
        <f>IF(職員点検資料１!F142="","",職員点検資料１!F142)</f>
        <v/>
      </c>
      <c r="G142" s="2713"/>
      <c r="H142" s="2644"/>
      <c r="I142" s="2694"/>
      <c r="J142" s="2644"/>
      <c r="K142" s="2694"/>
      <c r="L142" s="2644"/>
      <c r="M142" s="2694"/>
      <c r="N142" s="2644"/>
      <c r="O142" s="2694"/>
      <c r="P142" s="263"/>
      <c r="Q142" s="263"/>
      <c r="R142" s="263"/>
      <c r="S142" s="263"/>
      <c r="U142" s="2707"/>
      <c r="V142" s="2707"/>
    </row>
    <row r="143" spans="1:22" s="88" customFormat="1" ht="12" customHeight="1">
      <c r="A143" s="2621">
        <v>47</v>
      </c>
      <c r="B143" s="2708" t="str">
        <f>IF(職員点検資料１!B143="","",職員点検資料１!B143)</f>
        <v/>
      </c>
      <c r="C143" s="2708" t="str">
        <f>IF(職員点検資料１!C143="","",職員点検資料１!C143)</f>
        <v/>
      </c>
      <c r="D143" s="2708" t="str">
        <f>IF(職員点検資料１!D143="","",職員点検資料１!D143)</f>
        <v/>
      </c>
      <c r="E143" s="210" t="str">
        <f>職員点検資料１!E143</f>
        <v>保育士</v>
      </c>
      <c r="F143" s="368" t="str">
        <f>IF(職員点検資料１!F143="","",職員点検資料１!F143)</f>
        <v/>
      </c>
      <c r="G143" s="2711" t="str">
        <f>IF(職員点検資料１!G143="","",職員点検資料１!G143)</f>
        <v/>
      </c>
      <c r="H143" s="2642"/>
      <c r="I143" s="2692" t="s">
        <v>315</v>
      </c>
      <c r="J143" s="2642"/>
      <c r="K143" s="2692" t="s">
        <v>342</v>
      </c>
      <c r="L143" s="2642"/>
      <c r="M143" s="2692" t="s">
        <v>315</v>
      </c>
      <c r="N143" s="2642"/>
      <c r="O143" s="2692" t="s">
        <v>342</v>
      </c>
      <c r="P143" s="263"/>
      <c r="Q143" s="263"/>
      <c r="R143" s="263"/>
      <c r="S143" s="263"/>
      <c r="U143" s="2705" t="str">
        <f>職員点検資料１!AC143</f>
        <v/>
      </c>
      <c r="V143" s="2705">
        <f t="shared" ref="V143" si="45">H143+J143</f>
        <v>0</v>
      </c>
    </row>
    <row r="144" spans="1:22" s="88" customFormat="1">
      <c r="A144" s="2622"/>
      <c r="B144" s="2709"/>
      <c r="C144" s="2709"/>
      <c r="D144" s="2709"/>
      <c r="E144" s="211" t="str">
        <f>職員点検資料１!E144</f>
        <v>幼稚園教諭</v>
      </c>
      <c r="F144" s="212" t="str">
        <f>IF(職員点検資料１!F144="","",職員点検資料１!F144)</f>
        <v/>
      </c>
      <c r="G144" s="2712"/>
      <c r="H144" s="2643"/>
      <c r="I144" s="2693"/>
      <c r="J144" s="2643"/>
      <c r="K144" s="2693"/>
      <c r="L144" s="2643"/>
      <c r="M144" s="2693"/>
      <c r="N144" s="2643"/>
      <c r="O144" s="2693"/>
      <c r="P144" s="263"/>
      <c r="Q144" s="263"/>
      <c r="R144" s="263"/>
      <c r="S144" s="263"/>
      <c r="U144" s="2706"/>
      <c r="V144" s="2706"/>
    </row>
    <row r="145" spans="1:22" s="88" customFormat="1">
      <c r="A145" s="2623"/>
      <c r="B145" s="2710"/>
      <c r="C145" s="2710"/>
      <c r="D145" s="2710"/>
      <c r="E145" s="213" t="str">
        <f>職員点検資料１!E145</f>
        <v>（　　　　　　）</v>
      </c>
      <c r="F145" s="214" t="str">
        <f>IF(職員点検資料１!F145="","",職員点検資料１!F145)</f>
        <v/>
      </c>
      <c r="G145" s="2713"/>
      <c r="H145" s="2644"/>
      <c r="I145" s="2694"/>
      <c r="J145" s="2644"/>
      <c r="K145" s="2694"/>
      <c r="L145" s="2644"/>
      <c r="M145" s="2694"/>
      <c r="N145" s="2644"/>
      <c r="O145" s="2694"/>
      <c r="P145" s="263"/>
      <c r="Q145" s="263"/>
      <c r="R145" s="263"/>
      <c r="S145" s="263"/>
      <c r="U145" s="2707"/>
      <c r="V145" s="2707"/>
    </row>
    <row r="146" spans="1:22" s="88" customFormat="1" ht="12" customHeight="1">
      <c r="A146" s="2621">
        <v>48</v>
      </c>
      <c r="B146" s="2708" t="str">
        <f>IF(職員点検資料１!B146="","",職員点検資料１!B146)</f>
        <v/>
      </c>
      <c r="C146" s="2708" t="str">
        <f>IF(職員点検資料１!C146="","",職員点検資料１!C146)</f>
        <v/>
      </c>
      <c r="D146" s="2708" t="str">
        <f>IF(職員点検資料１!D146="","",職員点検資料１!D146)</f>
        <v/>
      </c>
      <c r="E146" s="210" t="str">
        <f>職員点検資料１!E146</f>
        <v>保育士</v>
      </c>
      <c r="F146" s="368" t="str">
        <f>IF(職員点検資料１!F146="","",職員点検資料１!F146)</f>
        <v/>
      </c>
      <c r="G146" s="2711" t="str">
        <f>IF(職員点検資料１!G146="","",職員点検資料１!G146)</f>
        <v/>
      </c>
      <c r="H146" s="2642"/>
      <c r="I146" s="2692" t="s">
        <v>315</v>
      </c>
      <c r="J146" s="2642"/>
      <c r="K146" s="2692" t="s">
        <v>342</v>
      </c>
      <c r="L146" s="2642"/>
      <c r="M146" s="2692" t="s">
        <v>315</v>
      </c>
      <c r="N146" s="2642"/>
      <c r="O146" s="2692" t="s">
        <v>342</v>
      </c>
      <c r="P146" s="263"/>
      <c r="Q146" s="263"/>
      <c r="R146" s="263"/>
      <c r="S146" s="263"/>
      <c r="U146" s="2705" t="str">
        <f>職員点検資料１!AC146</f>
        <v/>
      </c>
      <c r="V146" s="2705">
        <f t="shared" ref="V146" si="46">H146+J146</f>
        <v>0</v>
      </c>
    </row>
    <row r="147" spans="1:22" s="88" customFormat="1">
      <c r="A147" s="2622"/>
      <c r="B147" s="2709"/>
      <c r="C147" s="2709"/>
      <c r="D147" s="2709"/>
      <c r="E147" s="211" t="str">
        <f>職員点検資料１!E147</f>
        <v>幼稚園教諭</v>
      </c>
      <c r="F147" s="212" t="str">
        <f>IF(職員点検資料１!F147="","",職員点検資料１!F147)</f>
        <v/>
      </c>
      <c r="G147" s="2712"/>
      <c r="H147" s="2643"/>
      <c r="I147" s="2693"/>
      <c r="J147" s="2643"/>
      <c r="K147" s="2693"/>
      <c r="L147" s="2643"/>
      <c r="M147" s="2693"/>
      <c r="N147" s="2643"/>
      <c r="O147" s="2693"/>
      <c r="P147" s="263"/>
      <c r="Q147" s="263"/>
      <c r="R147" s="263"/>
      <c r="S147" s="263"/>
      <c r="U147" s="2706"/>
      <c r="V147" s="2706"/>
    </row>
    <row r="148" spans="1:22" s="88" customFormat="1">
      <c r="A148" s="2623"/>
      <c r="B148" s="2710"/>
      <c r="C148" s="2710"/>
      <c r="D148" s="2710"/>
      <c r="E148" s="213" t="str">
        <f>職員点検資料１!E148</f>
        <v>（　　　　　　）</v>
      </c>
      <c r="F148" s="214" t="str">
        <f>IF(職員点検資料１!F148="","",職員点検資料１!F148)</f>
        <v/>
      </c>
      <c r="G148" s="2713"/>
      <c r="H148" s="2644"/>
      <c r="I148" s="2694"/>
      <c r="J148" s="2644"/>
      <c r="K148" s="2694"/>
      <c r="L148" s="2644"/>
      <c r="M148" s="2694"/>
      <c r="N148" s="2644"/>
      <c r="O148" s="2694"/>
      <c r="P148" s="263"/>
      <c r="Q148" s="263"/>
      <c r="R148" s="263"/>
      <c r="S148" s="263"/>
      <c r="U148" s="2707"/>
      <c r="V148" s="2707"/>
    </row>
    <row r="149" spans="1:22" s="88" customFormat="1" ht="12" customHeight="1">
      <c r="A149" s="2621">
        <v>49</v>
      </c>
      <c r="B149" s="2708" t="str">
        <f>IF(職員点検資料１!B149="","",職員点検資料１!B149)</f>
        <v/>
      </c>
      <c r="C149" s="2708" t="str">
        <f>IF(職員点検資料１!C149="","",職員点検資料１!C149)</f>
        <v/>
      </c>
      <c r="D149" s="2708" t="str">
        <f>IF(職員点検資料１!D149="","",職員点検資料１!D149)</f>
        <v/>
      </c>
      <c r="E149" s="210" t="str">
        <f>職員点検資料１!E149</f>
        <v>保育士</v>
      </c>
      <c r="F149" s="368" t="str">
        <f>IF(職員点検資料１!F149="","",職員点検資料１!F149)</f>
        <v/>
      </c>
      <c r="G149" s="2711" t="str">
        <f>IF(職員点検資料１!G149="","",職員点検資料１!G149)</f>
        <v/>
      </c>
      <c r="H149" s="2642"/>
      <c r="I149" s="2692" t="s">
        <v>315</v>
      </c>
      <c r="J149" s="2642"/>
      <c r="K149" s="2692" t="s">
        <v>342</v>
      </c>
      <c r="L149" s="2642"/>
      <c r="M149" s="2692" t="s">
        <v>315</v>
      </c>
      <c r="N149" s="2642"/>
      <c r="O149" s="2692" t="s">
        <v>342</v>
      </c>
      <c r="P149" s="263"/>
      <c r="Q149" s="263"/>
      <c r="R149" s="263"/>
      <c r="S149" s="263"/>
      <c r="U149" s="2705" t="str">
        <f>職員点検資料１!AC149</f>
        <v/>
      </c>
      <c r="V149" s="2705">
        <f t="shared" ref="V149" si="47">H149+J149</f>
        <v>0</v>
      </c>
    </row>
    <row r="150" spans="1:22" s="88" customFormat="1">
      <c r="A150" s="2622"/>
      <c r="B150" s="2709"/>
      <c r="C150" s="2709"/>
      <c r="D150" s="2709"/>
      <c r="E150" s="211" t="str">
        <f>職員点検資料１!E150</f>
        <v>幼稚園教諭</v>
      </c>
      <c r="F150" s="212" t="str">
        <f>IF(職員点検資料１!F150="","",職員点検資料１!F150)</f>
        <v/>
      </c>
      <c r="G150" s="2712"/>
      <c r="H150" s="2643"/>
      <c r="I150" s="2693"/>
      <c r="J150" s="2643"/>
      <c r="K150" s="2693"/>
      <c r="L150" s="2643"/>
      <c r="M150" s="2693"/>
      <c r="N150" s="2643"/>
      <c r="O150" s="2693"/>
      <c r="P150" s="263"/>
      <c r="Q150" s="263"/>
      <c r="R150" s="263"/>
      <c r="S150" s="263"/>
      <c r="U150" s="2706"/>
      <c r="V150" s="2706"/>
    </row>
    <row r="151" spans="1:22" s="88" customFormat="1">
      <c r="A151" s="2623"/>
      <c r="B151" s="2710"/>
      <c r="C151" s="2710"/>
      <c r="D151" s="2710"/>
      <c r="E151" s="213" t="str">
        <f>職員点検資料１!E151</f>
        <v>（　　　　　　）</v>
      </c>
      <c r="F151" s="214" t="str">
        <f>IF(職員点検資料１!F151="","",職員点検資料１!F151)</f>
        <v/>
      </c>
      <c r="G151" s="2713"/>
      <c r="H151" s="2644"/>
      <c r="I151" s="2694"/>
      <c r="J151" s="2644"/>
      <c r="K151" s="2694"/>
      <c r="L151" s="2644"/>
      <c r="M151" s="2694"/>
      <c r="N151" s="2644"/>
      <c r="O151" s="2694"/>
      <c r="P151" s="263"/>
      <c r="Q151" s="263"/>
      <c r="R151" s="263"/>
      <c r="S151" s="263"/>
      <c r="U151" s="2707"/>
      <c r="V151" s="2707"/>
    </row>
    <row r="152" spans="1:22" s="88" customFormat="1" ht="12" customHeight="1">
      <c r="A152" s="2621">
        <v>50</v>
      </c>
      <c r="B152" s="2708" t="str">
        <f>IF(職員点検資料１!B152="","",職員点検資料１!B152)</f>
        <v/>
      </c>
      <c r="C152" s="2708" t="str">
        <f>IF(職員点検資料１!C152="","",職員点検資料１!C152)</f>
        <v/>
      </c>
      <c r="D152" s="2708" t="str">
        <f>IF(職員点検資料１!D152="","",職員点検資料１!D152)</f>
        <v/>
      </c>
      <c r="E152" s="210" t="str">
        <f>職員点検資料１!E152</f>
        <v>保育士</v>
      </c>
      <c r="F152" s="368" t="str">
        <f>IF(職員点検資料１!F152="","",職員点検資料１!F152)</f>
        <v/>
      </c>
      <c r="G152" s="2711" t="str">
        <f>IF(職員点検資料１!G152="","",職員点検資料１!G152)</f>
        <v/>
      </c>
      <c r="H152" s="2642"/>
      <c r="I152" s="2692" t="s">
        <v>315</v>
      </c>
      <c r="J152" s="2642"/>
      <c r="K152" s="2692" t="s">
        <v>342</v>
      </c>
      <c r="L152" s="2642"/>
      <c r="M152" s="2692" t="s">
        <v>315</v>
      </c>
      <c r="N152" s="2642"/>
      <c r="O152" s="2692" t="s">
        <v>342</v>
      </c>
      <c r="P152" s="263"/>
      <c r="Q152" s="263"/>
      <c r="R152" s="263"/>
      <c r="S152" s="263"/>
      <c r="U152" s="2705" t="str">
        <f>職員点検資料１!AC152</f>
        <v/>
      </c>
      <c r="V152" s="2705">
        <f t="shared" ref="V152" si="48">H152+J152</f>
        <v>0</v>
      </c>
    </row>
    <row r="153" spans="1:22" s="88" customFormat="1">
      <c r="A153" s="2622"/>
      <c r="B153" s="2709"/>
      <c r="C153" s="2709"/>
      <c r="D153" s="2709"/>
      <c r="E153" s="211" t="str">
        <f>職員点検資料１!E153</f>
        <v>幼稚園教諭</v>
      </c>
      <c r="F153" s="212" t="str">
        <f>IF(職員点検資料１!F153="","",職員点検資料１!F153)</f>
        <v/>
      </c>
      <c r="G153" s="2712"/>
      <c r="H153" s="2643"/>
      <c r="I153" s="2693"/>
      <c r="J153" s="2643"/>
      <c r="K153" s="2693"/>
      <c r="L153" s="2643"/>
      <c r="M153" s="2693"/>
      <c r="N153" s="2643"/>
      <c r="O153" s="2693"/>
      <c r="P153" s="263"/>
      <c r="Q153" s="263"/>
      <c r="R153" s="263"/>
      <c r="S153" s="263"/>
      <c r="U153" s="2706"/>
      <c r="V153" s="2706"/>
    </row>
    <row r="154" spans="1:22" s="88" customFormat="1">
      <c r="A154" s="2623"/>
      <c r="B154" s="2710"/>
      <c r="C154" s="2710"/>
      <c r="D154" s="2710"/>
      <c r="E154" s="213" t="str">
        <f>職員点検資料１!E154</f>
        <v>（　　　　　　）</v>
      </c>
      <c r="F154" s="214" t="str">
        <f>IF(職員点検資料１!F154="","",職員点検資料１!F154)</f>
        <v/>
      </c>
      <c r="G154" s="2713"/>
      <c r="H154" s="2644"/>
      <c r="I154" s="2694"/>
      <c r="J154" s="2644"/>
      <c r="K154" s="2694"/>
      <c r="L154" s="2644"/>
      <c r="M154" s="2694"/>
      <c r="N154" s="2644"/>
      <c r="O154" s="2694"/>
      <c r="P154" s="263"/>
      <c r="Q154" s="263"/>
      <c r="R154" s="263"/>
      <c r="S154" s="263"/>
      <c r="U154" s="2707"/>
      <c r="V154" s="2707"/>
    </row>
    <row r="155" spans="1:22" s="88" customFormat="1" ht="12" customHeight="1">
      <c r="A155" s="2621">
        <v>51</v>
      </c>
      <c r="B155" s="2708" t="str">
        <f>IF(職員点検資料１!B155="","",職員点検資料１!B155)</f>
        <v/>
      </c>
      <c r="C155" s="2708" t="str">
        <f>IF(職員点検資料１!C155="","",職員点検資料１!C155)</f>
        <v/>
      </c>
      <c r="D155" s="2708" t="str">
        <f>IF(職員点検資料１!D155="","",職員点検資料１!D155)</f>
        <v/>
      </c>
      <c r="E155" s="210" t="str">
        <f>職員点検資料１!E155</f>
        <v>保育士</v>
      </c>
      <c r="F155" s="368" t="str">
        <f>IF(職員点検資料１!F155="","",職員点検資料１!F155)</f>
        <v/>
      </c>
      <c r="G155" s="2711" t="str">
        <f>IF(職員点検資料１!G155="","",職員点検資料１!G155)</f>
        <v/>
      </c>
      <c r="H155" s="2642"/>
      <c r="I155" s="2692" t="s">
        <v>315</v>
      </c>
      <c r="J155" s="2642"/>
      <c r="K155" s="2692" t="s">
        <v>342</v>
      </c>
      <c r="L155" s="2642"/>
      <c r="M155" s="2692" t="s">
        <v>315</v>
      </c>
      <c r="N155" s="2642"/>
      <c r="O155" s="2692" t="s">
        <v>342</v>
      </c>
      <c r="P155" s="263"/>
      <c r="Q155" s="263"/>
      <c r="R155" s="263"/>
      <c r="S155" s="263"/>
      <c r="U155" s="2705" t="str">
        <f>職員点検資料１!AC155</f>
        <v/>
      </c>
      <c r="V155" s="2705">
        <f t="shared" ref="V155" si="49">H155+J155</f>
        <v>0</v>
      </c>
    </row>
    <row r="156" spans="1:22" s="88" customFormat="1">
      <c r="A156" s="2622"/>
      <c r="B156" s="2709"/>
      <c r="C156" s="2709"/>
      <c r="D156" s="2709"/>
      <c r="E156" s="211" t="str">
        <f>職員点検資料１!E156</f>
        <v>幼稚園教諭</v>
      </c>
      <c r="F156" s="212" t="str">
        <f>IF(職員点検資料１!F156="","",職員点検資料１!F156)</f>
        <v/>
      </c>
      <c r="G156" s="2712"/>
      <c r="H156" s="2643"/>
      <c r="I156" s="2693"/>
      <c r="J156" s="2643"/>
      <c r="K156" s="2693"/>
      <c r="L156" s="2643"/>
      <c r="M156" s="2693"/>
      <c r="N156" s="2643"/>
      <c r="O156" s="2693"/>
      <c r="P156" s="263"/>
      <c r="Q156" s="263"/>
      <c r="R156" s="263"/>
      <c r="S156" s="263"/>
      <c r="U156" s="2706"/>
      <c r="V156" s="2706"/>
    </row>
    <row r="157" spans="1:22" s="88" customFormat="1">
      <c r="A157" s="2623"/>
      <c r="B157" s="2710"/>
      <c r="C157" s="2710"/>
      <c r="D157" s="2710"/>
      <c r="E157" s="213" t="str">
        <f>職員点検資料１!E157</f>
        <v>（　　　　　　）</v>
      </c>
      <c r="F157" s="214" t="str">
        <f>IF(職員点検資料１!F157="","",職員点検資料１!F157)</f>
        <v/>
      </c>
      <c r="G157" s="2713"/>
      <c r="H157" s="2644"/>
      <c r="I157" s="2694"/>
      <c r="J157" s="2644"/>
      <c r="K157" s="2694"/>
      <c r="L157" s="2644"/>
      <c r="M157" s="2694"/>
      <c r="N157" s="2644"/>
      <c r="O157" s="2694"/>
      <c r="P157" s="263"/>
      <c r="Q157" s="263"/>
      <c r="R157" s="263"/>
      <c r="S157" s="263"/>
      <c r="U157" s="2707"/>
      <c r="V157" s="2707"/>
    </row>
    <row r="158" spans="1:22" s="88" customFormat="1" ht="12" customHeight="1">
      <c r="A158" s="2621">
        <v>52</v>
      </c>
      <c r="B158" s="2708" t="str">
        <f>IF(職員点検資料１!B158="","",職員点検資料１!B158)</f>
        <v/>
      </c>
      <c r="C158" s="2708" t="str">
        <f>IF(職員点検資料１!C158="","",職員点検資料１!C158)</f>
        <v/>
      </c>
      <c r="D158" s="2708" t="str">
        <f>IF(職員点検資料１!D158="","",職員点検資料１!D158)</f>
        <v/>
      </c>
      <c r="E158" s="210" t="str">
        <f>職員点検資料１!E158</f>
        <v>保育士</v>
      </c>
      <c r="F158" s="368" t="str">
        <f>IF(職員点検資料１!F158="","",職員点検資料１!F158)</f>
        <v/>
      </c>
      <c r="G158" s="2711" t="str">
        <f>IF(職員点検資料１!G158="","",職員点検資料１!G158)</f>
        <v/>
      </c>
      <c r="H158" s="2642"/>
      <c r="I158" s="2692" t="s">
        <v>315</v>
      </c>
      <c r="J158" s="2642"/>
      <c r="K158" s="2692" t="s">
        <v>342</v>
      </c>
      <c r="L158" s="2642"/>
      <c r="M158" s="2692" t="s">
        <v>315</v>
      </c>
      <c r="N158" s="2642"/>
      <c r="O158" s="2692" t="s">
        <v>342</v>
      </c>
      <c r="P158" s="263"/>
      <c r="Q158" s="263"/>
      <c r="R158" s="263"/>
      <c r="S158" s="263"/>
      <c r="U158" s="2705" t="str">
        <f>職員点検資料１!AC158</f>
        <v/>
      </c>
      <c r="V158" s="2705">
        <f t="shared" ref="V158" si="50">H158+J158</f>
        <v>0</v>
      </c>
    </row>
    <row r="159" spans="1:22" s="88" customFormat="1">
      <c r="A159" s="2622"/>
      <c r="B159" s="2709"/>
      <c r="C159" s="2709"/>
      <c r="D159" s="2709"/>
      <c r="E159" s="211" t="str">
        <f>職員点検資料１!E159</f>
        <v>幼稚園教諭</v>
      </c>
      <c r="F159" s="212" t="str">
        <f>IF(職員点検資料１!F159="","",職員点検資料１!F159)</f>
        <v/>
      </c>
      <c r="G159" s="2712"/>
      <c r="H159" s="2643"/>
      <c r="I159" s="2693"/>
      <c r="J159" s="2643"/>
      <c r="K159" s="2693"/>
      <c r="L159" s="2643"/>
      <c r="M159" s="2693"/>
      <c r="N159" s="2643"/>
      <c r="O159" s="2693"/>
      <c r="P159" s="263"/>
      <c r="Q159" s="263"/>
      <c r="R159" s="263"/>
      <c r="S159" s="263"/>
      <c r="U159" s="2706"/>
      <c r="V159" s="2706"/>
    </row>
    <row r="160" spans="1:22" s="88" customFormat="1">
      <c r="A160" s="2623"/>
      <c r="B160" s="2710"/>
      <c r="C160" s="2710"/>
      <c r="D160" s="2710"/>
      <c r="E160" s="213" t="str">
        <f>職員点検資料１!E160</f>
        <v>（　　　　　　）</v>
      </c>
      <c r="F160" s="214" t="str">
        <f>IF(職員点検資料１!F160="","",職員点検資料１!F160)</f>
        <v/>
      </c>
      <c r="G160" s="2713"/>
      <c r="H160" s="2644"/>
      <c r="I160" s="2694"/>
      <c r="J160" s="2644"/>
      <c r="K160" s="2694"/>
      <c r="L160" s="2644"/>
      <c r="M160" s="2694"/>
      <c r="N160" s="2644"/>
      <c r="O160" s="2694"/>
      <c r="P160" s="263"/>
      <c r="Q160" s="263"/>
      <c r="R160" s="263"/>
      <c r="S160" s="263"/>
      <c r="U160" s="2707"/>
      <c r="V160" s="2707"/>
    </row>
    <row r="161" spans="1:22" s="88" customFormat="1" ht="12" customHeight="1">
      <c r="A161" s="2621">
        <v>53</v>
      </c>
      <c r="B161" s="2708" t="str">
        <f>IF(職員点検資料１!B161="","",職員点検資料１!B161)</f>
        <v/>
      </c>
      <c r="C161" s="2708" t="str">
        <f>IF(職員点検資料１!C161="","",職員点検資料１!C161)</f>
        <v/>
      </c>
      <c r="D161" s="2708" t="str">
        <f>IF(職員点検資料１!D161="","",職員点検資料１!D161)</f>
        <v/>
      </c>
      <c r="E161" s="210" t="str">
        <f>職員点検資料１!E161</f>
        <v>保育士</v>
      </c>
      <c r="F161" s="368" t="str">
        <f>IF(職員点検資料１!F161="","",職員点検資料１!F161)</f>
        <v/>
      </c>
      <c r="G161" s="2711" t="str">
        <f>IF(職員点検資料１!G161="","",職員点検資料１!G161)</f>
        <v/>
      </c>
      <c r="H161" s="2642"/>
      <c r="I161" s="2692" t="s">
        <v>315</v>
      </c>
      <c r="J161" s="2642"/>
      <c r="K161" s="2692" t="s">
        <v>342</v>
      </c>
      <c r="L161" s="2642"/>
      <c r="M161" s="2692" t="s">
        <v>315</v>
      </c>
      <c r="N161" s="2642"/>
      <c r="O161" s="2692" t="s">
        <v>342</v>
      </c>
      <c r="P161" s="263"/>
      <c r="Q161" s="263"/>
      <c r="R161" s="263"/>
      <c r="S161" s="263"/>
      <c r="U161" s="2705" t="str">
        <f>職員点検資料１!AC161</f>
        <v/>
      </c>
      <c r="V161" s="2705">
        <f t="shared" ref="V161" si="51">H161+J161</f>
        <v>0</v>
      </c>
    </row>
    <row r="162" spans="1:22" s="88" customFormat="1">
      <c r="A162" s="2622"/>
      <c r="B162" s="2709"/>
      <c r="C162" s="2709"/>
      <c r="D162" s="2709"/>
      <c r="E162" s="211" t="str">
        <f>職員点検資料１!E162</f>
        <v>幼稚園教諭</v>
      </c>
      <c r="F162" s="212" t="str">
        <f>IF(職員点検資料１!F162="","",職員点検資料１!F162)</f>
        <v/>
      </c>
      <c r="G162" s="2712"/>
      <c r="H162" s="2643"/>
      <c r="I162" s="2693"/>
      <c r="J162" s="2643"/>
      <c r="K162" s="2693"/>
      <c r="L162" s="2643"/>
      <c r="M162" s="2693"/>
      <c r="N162" s="2643"/>
      <c r="O162" s="2693"/>
      <c r="P162" s="263"/>
      <c r="Q162" s="263"/>
      <c r="R162" s="263"/>
      <c r="S162" s="263"/>
      <c r="U162" s="2706"/>
      <c r="V162" s="2706"/>
    </row>
    <row r="163" spans="1:22" s="88" customFormat="1">
      <c r="A163" s="2623"/>
      <c r="B163" s="2710"/>
      <c r="C163" s="2710"/>
      <c r="D163" s="2710"/>
      <c r="E163" s="213" t="str">
        <f>職員点検資料１!E163</f>
        <v>（　　　　　　）</v>
      </c>
      <c r="F163" s="214" t="str">
        <f>IF(職員点検資料１!F163="","",職員点検資料１!F163)</f>
        <v/>
      </c>
      <c r="G163" s="2713"/>
      <c r="H163" s="2644"/>
      <c r="I163" s="2694"/>
      <c r="J163" s="2644"/>
      <c r="K163" s="2694"/>
      <c r="L163" s="2644"/>
      <c r="M163" s="2694"/>
      <c r="N163" s="2644"/>
      <c r="O163" s="2694"/>
      <c r="P163" s="263"/>
      <c r="Q163" s="263"/>
      <c r="R163" s="263"/>
      <c r="S163" s="263"/>
      <c r="U163" s="2707"/>
      <c r="V163" s="2707"/>
    </row>
    <row r="164" spans="1:22" s="88" customFormat="1" ht="12" customHeight="1">
      <c r="A164" s="2621">
        <v>54</v>
      </c>
      <c r="B164" s="2708" t="str">
        <f>IF(職員点検資料１!B164="","",職員点検資料１!B164)</f>
        <v/>
      </c>
      <c r="C164" s="2708" t="str">
        <f>IF(職員点検資料１!C164="","",職員点検資料１!C164)</f>
        <v/>
      </c>
      <c r="D164" s="2708" t="str">
        <f>IF(職員点検資料１!D164="","",職員点検資料１!D164)</f>
        <v/>
      </c>
      <c r="E164" s="210" t="str">
        <f>職員点検資料１!E164</f>
        <v>保育士</v>
      </c>
      <c r="F164" s="368" t="str">
        <f>IF(職員点検資料１!F164="","",職員点検資料１!F164)</f>
        <v/>
      </c>
      <c r="G164" s="2711" t="str">
        <f>IF(職員点検資料１!G164="","",職員点検資料１!G164)</f>
        <v/>
      </c>
      <c r="H164" s="2642"/>
      <c r="I164" s="2692" t="s">
        <v>315</v>
      </c>
      <c r="J164" s="2642"/>
      <c r="K164" s="2692" t="s">
        <v>342</v>
      </c>
      <c r="L164" s="2642"/>
      <c r="M164" s="2692" t="s">
        <v>315</v>
      </c>
      <c r="N164" s="2642"/>
      <c r="O164" s="2692" t="s">
        <v>342</v>
      </c>
      <c r="P164" s="263"/>
      <c r="Q164" s="263"/>
      <c r="R164" s="263"/>
      <c r="S164" s="263"/>
      <c r="U164" s="2705" t="str">
        <f>職員点検資料１!AC164</f>
        <v/>
      </c>
      <c r="V164" s="2705">
        <f t="shared" ref="V164" si="52">H164+J164</f>
        <v>0</v>
      </c>
    </row>
    <row r="165" spans="1:22" s="88" customFormat="1">
      <c r="A165" s="2622"/>
      <c r="B165" s="2709"/>
      <c r="C165" s="2709"/>
      <c r="D165" s="2709"/>
      <c r="E165" s="211" t="str">
        <f>職員点検資料１!E165</f>
        <v>幼稚園教諭</v>
      </c>
      <c r="F165" s="212" t="str">
        <f>IF(職員点検資料１!F165="","",職員点検資料１!F165)</f>
        <v/>
      </c>
      <c r="G165" s="2712"/>
      <c r="H165" s="2643"/>
      <c r="I165" s="2693"/>
      <c r="J165" s="2643"/>
      <c r="K165" s="2693"/>
      <c r="L165" s="2643"/>
      <c r="M165" s="2693"/>
      <c r="N165" s="2643"/>
      <c r="O165" s="2693"/>
      <c r="P165" s="263"/>
      <c r="Q165" s="263"/>
      <c r="R165" s="263"/>
      <c r="S165" s="263"/>
      <c r="U165" s="2706"/>
      <c r="V165" s="2706"/>
    </row>
    <row r="166" spans="1:22" s="88" customFormat="1">
      <c r="A166" s="2623"/>
      <c r="B166" s="2710"/>
      <c r="C166" s="2710"/>
      <c r="D166" s="2710"/>
      <c r="E166" s="213" t="str">
        <f>職員点検資料１!E166</f>
        <v>（　　　　　　）</v>
      </c>
      <c r="F166" s="214" t="str">
        <f>IF(職員点検資料１!F166="","",職員点検資料１!F166)</f>
        <v/>
      </c>
      <c r="G166" s="2713"/>
      <c r="H166" s="2644"/>
      <c r="I166" s="2694"/>
      <c r="J166" s="2644"/>
      <c r="K166" s="2694"/>
      <c r="L166" s="2644"/>
      <c r="M166" s="2694"/>
      <c r="N166" s="2644"/>
      <c r="O166" s="2694"/>
      <c r="P166" s="263"/>
      <c r="Q166" s="263"/>
      <c r="R166" s="263"/>
      <c r="S166" s="263"/>
      <c r="U166" s="2707"/>
      <c r="V166" s="2707"/>
    </row>
    <row r="167" spans="1:22" s="88" customFormat="1" ht="12" customHeight="1">
      <c r="A167" s="2621">
        <v>55</v>
      </c>
      <c r="B167" s="2708" t="str">
        <f>IF(職員点検資料１!B167="","",職員点検資料１!B167)</f>
        <v/>
      </c>
      <c r="C167" s="2708" t="str">
        <f>IF(職員点検資料１!C167="","",職員点検資料１!C167)</f>
        <v/>
      </c>
      <c r="D167" s="2708" t="str">
        <f>IF(職員点検資料１!D167="","",職員点検資料１!D167)</f>
        <v/>
      </c>
      <c r="E167" s="210" t="str">
        <f>職員点検資料１!E167</f>
        <v>保育士</v>
      </c>
      <c r="F167" s="368" t="str">
        <f>IF(職員点検資料１!F167="","",職員点検資料１!F167)</f>
        <v/>
      </c>
      <c r="G167" s="2711" t="str">
        <f>IF(職員点検資料１!G167="","",職員点検資料１!G167)</f>
        <v/>
      </c>
      <c r="H167" s="2642"/>
      <c r="I167" s="2692" t="s">
        <v>315</v>
      </c>
      <c r="J167" s="2642"/>
      <c r="K167" s="2692" t="s">
        <v>342</v>
      </c>
      <c r="L167" s="2642"/>
      <c r="M167" s="2692" t="s">
        <v>315</v>
      </c>
      <c r="N167" s="2642"/>
      <c r="O167" s="2692" t="s">
        <v>342</v>
      </c>
      <c r="P167" s="263"/>
      <c r="Q167" s="263"/>
      <c r="R167" s="263"/>
      <c r="S167" s="263"/>
      <c r="U167" s="2705" t="str">
        <f>職員点検資料１!AC167</f>
        <v/>
      </c>
      <c r="V167" s="2705">
        <f t="shared" ref="V167" si="53">H167+J167</f>
        <v>0</v>
      </c>
    </row>
    <row r="168" spans="1:22" s="88" customFormat="1">
      <c r="A168" s="2622"/>
      <c r="B168" s="2709"/>
      <c r="C168" s="2709"/>
      <c r="D168" s="2709"/>
      <c r="E168" s="211" t="str">
        <f>職員点検資料１!E168</f>
        <v>幼稚園教諭</v>
      </c>
      <c r="F168" s="212" t="str">
        <f>IF(職員点検資料１!F168="","",職員点検資料１!F168)</f>
        <v/>
      </c>
      <c r="G168" s="2712"/>
      <c r="H168" s="2643"/>
      <c r="I168" s="2693"/>
      <c r="J168" s="2643"/>
      <c r="K168" s="2693"/>
      <c r="L168" s="2643"/>
      <c r="M168" s="2693"/>
      <c r="N168" s="2643"/>
      <c r="O168" s="2693"/>
      <c r="P168" s="263"/>
      <c r="Q168" s="263"/>
      <c r="R168" s="263"/>
      <c r="S168" s="263"/>
      <c r="U168" s="2706"/>
      <c r="V168" s="2706"/>
    </row>
    <row r="169" spans="1:22" s="88" customFormat="1">
      <c r="A169" s="2623"/>
      <c r="B169" s="2710"/>
      <c r="C169" s="2710"/>
      <c r="D169" s="2710"/>
      <c r="E169" s="213" t="str">
        <f>職員点検資料１!E169</f>
        <v>（　　　　　　）</v>
      </c>
      <c r="F169" s="214" t="str">
        <f>IF(職員点検資料１!F169="","",職員点検資料１!F169)</f>
        <v/>
      </c>
      <c r="G169" s="2713"/>
      <c r="H169" s="2644"/>
      <c r="I169" s="2694"/>
      <c r="J169" s="2644"/>
      <c r="K169" s="2694"/>
      <c r="L169" s="2644"/>
      <c r="M169" s="2694"/>
      <c r="N169" s="2644"/>
      <c r="O169" s="2694"/>
      <c r="P169" s="263"/>
      <c r="Q169" s="263"/>
      <c r="R169" s="263"/>
      <c r="S169" s="263"/>
      <c r="U169" s="2707"/>
      <c r="V169" s="2707"/>
    </row>
    <row r="170" spans="1:22" s="88" customFormat="1" ht="12" customHeight="1">
      <c r="A170" s="2621">
        <v>56</v>
      </c>
      <c r="B170" s="2708" t="str">
        <f>IF(職員点検資料１!B170="","",職員点検資料１!B170)</f>
        <v/>
      </c>
      <c r="C170" s="2708" t="str">
        <f>IF(職員点検資料１!C170="","",職員点検資料１!C170)</f>
        <v/>
      </c>
      <c r="D170" s="2708" t="str">
        <f>IF(職員点検資料１!D170="","",職員点検資料１!D170)</f>
        <v/>
      </c>
      <c r="E170" s="210" t="str">
        <f>職員点検資料１!E170</f>
        <v>保育士</v>
      </c>
      <c r="F170" s="368" t="str">
        <f>IF(職員点検資料１!F170="","",職員点検資料１!F170)</f>
        <v/>
      </c>
      <c r="G170" s="2711" t="str">
        <f>IF(職員点検資料１!G170="","",職員点検資料１!G170)</f>
        <v/>
      </c>
      <c r="H170" s="2642"/>
      <c r="I170" s="2692" t="s">
        <v>315</v>
      </c>
      <c r="J170" s="2642"/>
      <c r="K170" s="2692" t="s">
        <v>342</v>
      </c>
      <c r="L170" s="2642"/>
      <c r="M170" s="2692" t="s">
        <v>315</v>
      </c>
      <c r="N170" s="2642"/>
      <c r="O170" s="2692" t="s">
        <v>342</v>
      </c>
      <c r="P170" s="263"/>
      <c r="Q170" s="263"/>
      <c r="R170" s="263"/>
      <c r="S170" s="263"/>
      <c r="U170" s="2705" t="str">
        <f>職員点検資料１!AC170</f>
        <v/>
      </c>
      <c r="V170" s="2705">
        <f t="shared" ref="V170" si="54">H170+J170</f>
        <v>0</v>
      </c>
    </row>
    <row r="171" spans="1:22" s="88" customFormat="1">
      <c r="A171" s="2622"/>
      <c r="B171" s="2709"/>
      <c r="C171" s="2709"/>
      <c r="D171" s="2709"/>
      <c r="E171" s="211" t="str">
        <f>職員点検資料１!E171</f>
        <v>幼稚園教諭</v>
      </c>
      <c r="F171" s="212" t="str">
        <f>IF(職員点検資料１!F171="","",職員点検資料１!F171)</f>
        <v/>
      </c>
      <c r="G171" s="2712"/>
      <c r="H171" s="2643"/>
      <c r="I171" s="2693"/>
      <c r="J171" s="2643"/>
      <c r="K171" s="2693"/>
      <c r="L171" s="2643"/>
      <c r="M171" s="2693"/>
      <c r="N171" s="2643"/>
      <c r="O171" s="2693"/>
      <c r="P171" s="263"/>
      <c r="Q171" s="263"/>
      <c r="R171" s="263"/>
      <c r="S171" s="263"/>
      <c r="U171" s="2706"/>
      <c r="V171" s="2706"/>
    </row>
    <row r="172" spans="1:22" s="88" customFormat="1">
      <c r="A172" s="2623"/>
      <c r="B172" s="2710"/>
      <c r="C172" s="2710"/>
      <c r="D172" s="2710"/>
      <c r="E172" s="213" t="str">
        <f>職員点検資料１!E172</f>
        <v>（　　　　　　）</v>
      </c>
      <c r="F172" s="214" t="str">
        <f>IF(職員点検資料１!F172="","",職員点検資料１!F172)</f>
        <v/>
      </c>
      <c r="G172" s="2713"/>
      <c r="H172" s="2644"/>
      <c r="I172" s="2694"/>
      <c r="J172" s="2644"/>
      <c r="K172" s="2694"/>
      <c r="L172" s="2644"/>
      <c r="M172" s="2694"/>
      <c r="N172" s="2644"/>
      <c r="O172" s="2694"/>
      <c r="P172" s="263"/>
      <c r="Q172" s="263"/>
      <c r="R172" s="263"/>
      <c r="S172" s="263"/>
      <c r="U172" s="2707"/>
      <c r="V172" s="2707"/>
    </row>
    <row r="173" spans="1:22" s="88" customFormat="1" ht="12" customHeight="1">
      <c r="A173" s="2621">
        <v>57</v>
      </c>
      <c r="B173" s="2708" t="str">
        <f>IF(職員点検資料１!B173="","",職員点検資料１!B173)</f>
        <v/>
      </c>
      <c r="C173" s="2708" t="str">
        <f>IF(職員点検資料１!C173="","",職員点検資料１!C173)</f>
        <v/>
      </c>
      <c r="D173" s="2708" t="str">
        <f>IF(職員点検資料１!D173="","",職員点検資料１!D173)</f>
        <v/>
      </c>
      <c r="E173" s="210" t="str">
        <f>職員点検資料１!E173</f>
        <v>保育士</v>
      </c>
      <c r="F173" s="368" t="str">
        <f>IF(職員点検資料１!F173="","",職員点検資料１!F173)</f>
        <v/>
      </c>
      <c r="G173" s="2711" t="str">
        <f>IF(職員点検資料１!G173="","",職員点検資料１!G173)</f>
        <v/>
      </c>
      <c r="H173" s="2642"/>
      <c r="I173" s="2692" t="s">
        <v>315</v>
      </c>
      <c r="J173" s="2642"/>
      <c r="K173" s="2692" t="s">
        <v>342</v>
      </c>
      <c r="L173" s="2642"/>
      <c r="M173" s="2692" t="s">
        <v>315</v>
      </c>
      <c r="N173" s="2642"/>
      <c r="O173" s="2692" t="s">
        <v>342</v>
      </c>
      <c r="P173" s="263"/>
      <c r="Q173" s="263"/>
      <c r="R173" s="263"/>
      <c r="S173" s="263"/>
      <c r="U173" s="2705" t="str">
        <f>職員点検資料１!AC173</f>
        <v/>
      </c>
      <c r="V173" s="2705">
        <f t="shared" ref="V173" si="55">H173+J173</f>
        <v>0</v>
      </c>
    </row>
    <row r="174" spans="1:22" s="88" customFormat="1">
      <c r="A174" s="2622"/>
      <c r="B174" s="2709"/>
      <c r="C174" s="2709"/>
      <c r="D174" s="2709"/>
      <c r="E174" s="211" t="str">
        <f>職員点検資料１!E174</f>
        <v>幼稚園教諭</v>
      </c>
      <c r="F174" s="212" t="str">
        <f>IF(職員点検資料１!F174="","",職員点検資料１!F174)</f>
        <v/>
      </c>
      <c r="G174" s="2712"/>
      <c r="H174" s="2643"/>
      <c r="I174" s="2693"/>
      <c r="J174" s="2643"/>
      <c r="K174" s="2693"/>
      <c r="L174" s="2643"/>
      <c r="M174" s="2693"/>
      <c r="N174" s="2643"/>
      <c r="O174" s="2693"/>
      <c r="P174" s="263"/>
      <c r="Q174" s="263"/>
      <c r="R174" s="263"/>
      <c r="S174" s="263"/>
      <c r="U174" s="2706"/>
      <c r="V174" s="2706"/>
    </row>
    <row r="175" spans="1:22" s="88" customFormat="1">
      <c r="A175" s="2623"/>
      <c r="B175" s="2710"/>
      <c r="C175" s="2710"/>
      <c r="D175" s="2710"/>
      <c r="E175" s="213" t="str">
        <f>職員点検資料１!E175</f>
        <v>（　　　　　　）</v>
      </c>
      <c r="F175" s="214" t="str">
        <f>IF(職員点検資料１!F175="","",職員点検資料１!F175)</f>
        <v/>
      </c>
      <c r="G175" s="2713"/>
      <c r="H175" s="2644"/>
      <c r="I175" s="2694"/>
      <c r="J175" s="2644"/>
      <c r="K175" s="2694"/>
      <c r="L175" s="2644"/>
      <c r="M175" s="2694"/>
      <c r="N175" s="2644"/>
      <c r="O175" s="2694"/>
      <c r="P175" s="263"/>
      <c r="Q175" s="263"/>
      <c r="R175" s="263"/>
      <c r="S175" s="263"/>
      <c r="U175" s="2707"/>
      <c r="V175" s="2707"/>
    </row>
    <row r="176" spans="1:22" s="88" customFormat="1" ht="12" customHeight="1">
      <c r="A176" s="2621">
        <v>58</v>
      </c>
      <c r="B176" s="2708" t="str">
        <f>IF(職員点検資料１!B176="","",職員点検資料１!B176)</f>
        <v/>
      </c>
      <c r="C176" s="2708" t="str">
        <f>IF(職員点検資料１!C176="","",職員点検資料１!C176)</f>
        <v/>
      </c>
      <c r="D176" s="2708" t="str">
        <f>IF(職員点検資料１!D176="","",職員点検資料１!D176)</f>
        <v/>
      </c>
      <c r="E176" s="210" t="str">
        <f>職員点検資料１!E176</f>
        <v>保育士</v>
      </c>
      <c r="F176" s="368" t="str">
        <f>IF(職員点検資料１!F176="","",職員点検資料１!F176)</f>
        <v/>
      </c>
      <c r="G176" s="2711" t="str">
        <f>IF(職員点検資料１!G176="","",職員点検資料１!G176)</f>
        <v/>
      </c>
      <c r="H176" s="2642"/>
      <c r="I176" s="2692" t="s">
        <v>315</v>
      </c>
      <c r="J176" s="2642"/>
      <c r="K176" s="2692" t="s">
        <v>342</v>
      </c>
      <c r="L176" s="2642"/>
      <c r="M176" s="2692" t="s">
        <v>315</v>
      </c>
      <c r="N176" s="2642"/>
      <c r="O176" s="2692" t="s">
        <v>342</v>
      </c>
      <c r="P176" s="263"/>
      <c r="Q176" s="263"/>
      <c r="R176" s="263"/>
      <c r="S176" s="263"/>
      <c r="U176" s="2705" t="str">
        <f>職員点検資料１!AC176</f>
        <v/>
      </c>
      <c r="V176" s="2705">
        <f t="shared" ref="V176" si="56">H176+J176</f>
        <v>0</v>
      </c>
    </row>
    <row r="177" spans="1:22" s="88" customFormat="1">
      <c r="A177" s="2622"/>
      <c r="B177" s="2709"/>
      <c r="C177" s="2709"/>
      <c r="D177" s="2709"/>
      <c r="E177" s="211" t="str">
        <f>職員点検資料１!E177</f>
        <v>幼稚園教諭</v>
      </c>
      <c r="F177" s="212" t="str">
        <f>IF(職員点検資料１!F177="","",職員点検資料１!F177)</f>
        <v/>
      </c>
      <c r="G177" s="2712"/>
      <c r="H177" s="2643"/>
      <c r="I177" s="2693"/>
      <c r="J177" s="2643"/>
      <c r="K177" s="2693"/>
      <c r="L177" s="2643"/>
      <c r="M177" s="2693"/>
      <c r="N177" s="2643"/>
      <c r="O177" s="2693"/>
      <c r="P177" s="263"/>
      <c r="Q177" s="263"/>
      <c r="R177" s="263"/>
      <c r="S177" s="263"/>
      <c r="U177" s="2706"/>
      <c r="V177" s="2706"/>
    </row>
    <row r="178" spans="1:22" s="88" customFormat="1">
      <c r="A178" s="2623"/>
      <c r="B178" s="2710"/>
      <c r="C178" s="2710"/>
      <c r="D178" s="2710"/>
      <c r="E178" s="213" t="str">
        <f>職員点検資料１!E178</f>
        <v>（　　　　　　）</v>
      </c>
      <c r="F178" s="214" t="str">
        <f>IF(職員点検資料１!F178="","",職員点検資料１!F178)</f>
        <v/>
      </c>
      <c r="G178" s="2713"/>
      <c r="H178" s="2644"/>
      <c r="I178" s="2694"/>
      <c r="J178" s="2644"/>
      <c r="K178" s="2694"/>
      <c r="L178" s="2644"/>
      <c r="M178" s="2694"/>
      <c r="N178" s="2644"/>
      <c r="O178" s="2694"/>
      <c r="P178" s="263"/>
      <c r="Q178" s="263"/>
      <c r="R178" s="263"/>
      <c r="S178" s="263"/>
      <c r="U178" s="2707"/>
      <c r="V178" s="2707"/>
    </row>
    <row r="179" spans="1:22" s="88" customFormat="1" ht="12" customHeight="1">
      <c r="A179" s="2621">
        <v>59</v>
      </c>
      <c r="B179" s="2708" t="str">
        <f>IF(職員点検資料１!B179="","",職員点検資料１!B179)</f>
        <v/>
      </c>
      <c r="C179" s="2708" t="str">
        <f>IF(職員点検資料１!C179="","",職員点検資料１!C179)</f>
        <v/>
      </c>
      <c r="D179" s="2708" t="str">
        <f>IF(職員点検資料１!D179="","",職員点検資料１!D179)</f>
        <v/>
      </c>
      <c r="E179" s="210" t="str">
        <f>職員点検資料１!E179</f>
        <v>保育士</v>
      </c>
      <c r="F179" s="368" t="str">
        <f>IF(職員点検資料１!F179="","",職員点検資料１!F179)</f>
        <v/>
      </c>
      <c r="G179" s="2711" t="str">
        <f>IF(職員点検資料１!G179="","",職員点検資料１!G179)</f>
        <v/>
      </c>
      <c r="H179" s="2642"/>
      <c r="I179" s="2692" t="s">
        <v>315</v>
      </c>
      <c r="J179" s="2642"/>
      <c r="K179" s="2692" t="s">
        <v>342</v>
      </c>
      <c r="L179" s="2642"/>
      <c r="M179" s="2692" t="s">
        <v>315</v>
      </c>
      <c r="N179" s="2642"/>
      <c r="O179" s="2692" t="s">
        <v>342</v>
      </c>
      <c r="P179" s="263"/>
      <c r="Q179" s="263"/>
      <c r="R179" s="263"/>
      <c r="S179" s="263"/>
      <c r="U179" s="2705" t="str">
        <f>職員点検資料１!AC179</f>
        <v/>
      </c>
      <c r="V179" s="2705">
        <f t="shared" ref="V179" si="57">H179+J179</f>
        <v>0</v>
      </c>
    </row>
    <row r="180" spans="1:22" s="88" customFormat="1">
      <c r="A180" s="2622"/>
      <c r="B180" s="2709"/>
      <c r="C180" s="2709"/>
      <c r="D180" s="2709"/>
      <c r="E180" s="211" t="str">
        <f>職員点検資料１!E180</f>
        <v>幼稚園教諭</v>
      </c>
      <c r="F180" s="212" t="str">
        <f>IF(職員点検資料１!F180="","",職員点検資料１!F180)</f>
        <v/>
      </c>
      <c r="G180" s="2712"/>
      <c r="H180" s="2643"/>
      <c r="I180" s="2693"/>
      <c r="J180" s="2643"/>
      <c r="K180" s="2693"/>
      <c r="L180" s="2643"/>
      <c r="M180" s="2693"/>
      <c r="N180" s="2643"/>
      <c r="O180" s="2693"/>
      <c r="P180" s="263"/>
      <c r="Q180" s="263"/>
      <c r="R180" s="263"/>
      <c r="S180" s="263"/>
      <c r="U180" s="2706"/>
      <c r="V180" s="2706"/>
    </row>
    <row r="181" spans="1:22" s="88" customFormat="1">
      <c r="A181" s="2623"/>
      <c r="B181" s="2710"/>
      <c r="C181" s="2710"/>
      <c r="D181" s="2710"/>
      <c r="E181" s="213" t="str">
        <f>職員点検資料１!E181</f>
        <v>（　　　　　　）</v>
      </c>
      <c r="F181" s="214" t="str">
        <f>IF(職員点検資料１!F181="","",職員点検資料１!F181)</f>
        <v/>
      </c>
      <c r="G181" s="2713"/>
      <c r="H181" s="2644"/>
      <c r="I181" s="2694"/>
      <c r="J181" s="2644"/>
      <c r="K181" s="2694"/>
      <c r="L181" s="2644"/>
      <c r="M181" s="2694"/>
      <c r="N181" s="2644"/>
      <c r="O181" s="2694"/>
      <c r="P181" s="263"/>
      <c r="Q181" s="263"/>
      <c r="R181" s="263"/>
      <c r="S181" s="263"/>
      <c r="U181" s="2707"/>
      <c r="V181" s="2707"/>
    </row>
    <row r="182" spans="1:22" s="88" customFormat="1" ht="12" customHeight="1">
      <c r="A182" s="2621">
        <v>60</v>
      </c>
      <c r="B182" s="2708" t="str">
        <f>IF(職員点検資料１!B182="","",職員点検資料１!B182)</f>
        <v/>
      </c>
      <c r="C182" s="2708" t="str">
        <f>IF(職員点検資料１!C182="","",職員点検資料１!C182)</f>
        <v/>
      </c>
      <c r="D182" s="2708" t="str">
        <f>IF(職員点検資料１!D182="","",職員点検資料１!D182)</f>
        <v/>
      </c>
      <c r="E182" s="210" t="str">
        <f>職員点検資料１!E182</f>
        <v>保育士</v>
      </c>
      <c r="F182" s="368" t="str">
        <f>IF(職員点検資料１!F182="","",職員点検資料１!F182)</f>
        <v/>
      </c>
      <c r="G182" s="2711" t="str">
        <f>IF(職員点検資料１!G182="","",職員点検資料１!G182)</f>
        <v/>
      </c>
      <c r="H182" s="2642"/>
      <c r="I182" s="2692" t="s">
        <v>315</v>
      </c>
      <c r="J182" s="2642"/>
      <c r="K182" s="2692" t="s">
        <v>342</v>
      </c>
      <c r="L182" s="2642"/>
      <c r="M182" s="2692" t="s">
        <v>315</v>
      </c>
      <c r="N182" s="2642"/>
      <c r="O182" s="2692" t="s">
        <v>342</v>
      </c>
      <c r="P182" s="263"/>
      <c r="Q182" s="263"/>
      <c r="R182" s="263"/>
      <c r="S182" s="263"/>
      <c r="U182" s="2705" t="str">
        <f>職員点検資料１!AC182</f>
        <v/>
      </c>
      <c r="V182" s="2705">
        <f t="shared" ref="V182" si="58">H182+J182</f>
        <v>0</v>
      </c>
    </row>
    <row r="183" spans="1:22" s="88" customFormat="1">
      <c r="A183" s="2622"/>
      <c r="B183" s="2709"/>
      <c r="C183" s="2709"/>
      <c r="D183" s="2709"/>
      <c r="E183" s="211" t="str">
        <f>職員点検資料１!E183</f>
        <v>幼稚園教諭</v>
      </c>
      <c r="F183" s="212" t="str">
        <f>IF(職員点検資料１!F183="","",職員点検資料１!F183)</f>
        <v/>
      </c>
      <c r="G183" s="2712"/>
      <c r="H183" s="2643"/>
      <c r="I183" s="2693"/>
      <c r="J183" s="2643"/>
      <c r="K183" s="2693"/>
      <c r="L183" s="2643"/>
      <c r="M183" s="2693"/>
      <c r="N183" s="2643"/>
      <c r="O183" s="2693"/>
      <c r="P183" s="263"/>
      <c r="Q183" s="263"/>
      <c r="R183" s="263"/>
      <c r="S183" s="263"/>
      <c r="U183" s="2706"/>
      <c r="V183" s="2706"/>
    </row>
    <row r="184" spans="1:22" s="88" customFormat="1">
      <c r="A184" s="2623"/>
      <c r="B184" s="2710"/>
      <c r="C184" s="2710"/>
      <c r="D184" s="2710"/>
      <c r="E184" s="213" t="str">
        <f>職員点検資料１!E184</f>
        <v>（　　　　　　）</v>
      </c>
      <c r="F184" s="214" t="str">
        <f>IF(職員点検資料１!F184="","",職員点検資料１!F184)</f>
        <v/>
      </c>
      <c r="G184" s="2713"/>
      <c r="H184" s="2644"/>
      <c r="I184" s="2694"/>
      <c r="J184" s="2644"/>
      <c r="K184" s="2694"/>
      <c r="L184" s="2644"/>
      <c r="M184" s="2694"/>
      <c r="N184" s="2644"/>
      <c r="O184" s="2694"/>
      <c r="P184" s="263"/>
      <c r="Q184" s="263"/>
      <c r="R184" s="263"/>
      <c r="S184" s="263"/>
      <c r="U184" s="2707"/>
      <c r="V184" s="2707"/>
    </row>
  </sheetData>
  <sheetProtection sheet="1" objects="1" scenarios="1"/>
  <mergeCells count="914">
    <mergeCell ref="G3:G4"/>
    <mergeCell ref="P3:R3"/>
    <mergeCell ref="L4:M4"/>
    <mergeCell ref="N4:O4"/>
    <mergeCell ref="P4:S4"/>
    <mergeCell ref="A1:F1"/>
    <mergeCell ref="A3:A4"/>
    <mergeCell ref="B3:B4"/>
    <mergeCell ref="C3:C4"/>
    <mergeCell ref="D3:D4"/>
    <mergeCell ref="E3:F3"/>
    <mergeCell ref="H4:I4"/>
    <mergeCell ref="J4:K4"/>
    <mergeCell ref="H3:O3"/>
    <mergeCell ref="A8:A10"/>
    <mergeCell ref="B8:B10"/>
    <mergeCell ref="C8:C10"/>
    <mergeCell ref="D8:D10"/>
    <mergeCell ref="G8:G10"/>
    <mergeCell ref="A5:A7"/>
    <mergeCell ref="B5:B7"/>
    <mergeCell ref="C5:C7"/>
    <mergeCell ref="D5:D7"/>
    <mergeCell ref="G5:G7"/>
    <mergeCell ref="L8:L10"/>
    <mergeCell ref="M8:M10"/>
    <mergeCell ref="N8:N10"/>
    <mergeCell ref="O8:O10"/>
    <mergeCell ref="U8:U10"/>
    <mergeCell ref="V8:V10"/>
    <mergeCell ref="M5:M7"/>
    <mergeCell ref="N5:N7"/>
    <mergeCell ref="O5:O7"/>
    <mergeCell ref="U5:U7"/>
    <mergeCell ref="V5:V7"/>
    <mergeCell ref="L5:L7"/>
    <mergeCell ref="A14:A16"/>
    <mergeCell ref="B14:B16"/>
    <mergeCell ref="C14:C16"/>
    <mergeCell ref="D14:D16"/>
    <mergeCell ref="G14:G16"/>
    <mergeCell ref="A11:A13"/>
    <mergeCell ref="B11:B13"/>
    <mergeCell ref="C11:C13"/>
    <mergeCell ref="D11:D13"/>
    <mergeCell ref="G11:G13"/>
    <mergeCell ref="L14:L16"/>
    <mergeCell ref="M14:M16"/>
    <mergeCell ref="N14:N16"/>
    <mergeCell ref="O14:O16"/>
    <mergeCell ref="U14:U16"/>
    <mergeCell ref="V14:V16"/>
    <mergeCell ref="M11:M13"/>
    <mergeCell ref="N11:N13"/>
    <mergeCell ref="O11:O13"/>
    <mergeCell ref="U11:U13"/>
    <mergeCell ref="V11:V13"/>
    <mergeCell ref="L11:L13"/>
    <mergeCell ref="A20:A22"/>
    <mergeCell ref="B20:B22"/>
    <mergeCell ref="C20:C22"/>
    <mergeCell ref="D20:D22"/>
    <mergeCell ref="G20:G22"/>
    <mergeCell ref="A17:A19"/>
    <mergeCell ref="B17:B19"/>
    <mergeCell ref="C17:C19"/>
    <mergeCell ref="D17:D19"/>
    <mergeCell ref="G17:G19"/>
    <mergeCell ref="L20:L22"/>
    <mergeCell ref="M20:M22"/>
    <mergeCell ref="N20:N22"/>
    <mergeCell ref="O20:O22"/>
    <mergeCell ref="U20:U22"/>
    <mergeCell ref="V20:V22"/>
    <mergeCell ref="M17:M19"/>
    <mergeCell ref="N17:N19"/>
    <mergeCell ref="O17:O19"/>
    <mergeCell ref="U17:U19"/>
    <mergeCell ref="V17:V19"/>
    <mergeCell ref="L17:L19"/>
    <mergeCell ref="A26:A28"/>
    <mergeCell ref="B26:B28"/>
    <mergeCell ref="C26:C28"/>
    <mergeCell ref="D26:D28"/>
    <mergeCell ref="G26:G28"/>
    <mergeCell ref="A23:A25"/>
    <mergeCell ref="B23:B25"/>
    <mergeCell ref="C23:C25"/>
    <mergeCell ref="D23:D25"/>
    <mergeCell ref="G23:G25"/>
    <mergeCell ref="L26:L28"/>
    <mergeCell ref="M26:M28"/>
    <mergeCell ref="N26:N28"/>
    <mergeCell ref="O26:O28"/>
    <mergeCell ref="U26:U28"/>
    <mergeCell ref="V26:V28"/>
    <mergeCell ref="M23:M25"/>
    <mergeCell ref="N23:N25"/>
    <mergeCell ref="O23:O25"/>
    <mergeCell ref="U23:U25"/>
    <mergeCell ref="V23:V25"/>
    <mergeCell ref="L23:L25"/>
    <mergeCell ref="A32:A34"/>
    <mergeCell ref="B32:B34"/>
    <mergeCell ref="C32:C34"/>
    <mergeCell ref="D32:D34"/>
    <mergeCell ref="G32:G34"/>
    <mergeCell ref="A29:A31"/>
    <mergeCell ref="B29:B31"/>
    <mergeCell ref="C29:C31"/>
    <mergeCell ref="D29:D31"/>
    <mergeCell ref="G29:G31"/>
    <mergeCell ref="L32:L34"/>
    <mergeCell ref="M32:M34"/>
    <mergeCell ref="N32:N34"/>
    <mergeCell ref="O32:O34"/>
    <mergeCell ref="U32:U34"/>
    <mergeCell ref="V32:V34"/>
    <mergeCell ref="M29:M31"/>
    <mergeCell ref="N29:N31"/>
    <mergeCell ref="O29:O31"/>
    <mergeCell ref="U29:U31"/>
    <mergeCell ref="V29:V31"/>
    <mergeCell ref="L29:L31"/>
    <mergeCell ref="A38:A40"/>
    <mergeCell ref="B38:B40"/>
    <mergeCell ref="C38:C40"/>
    <mergeCell ref="D38:D40"/>
    <mergeCell ref="G38:G40"/>
    <mergeCell ref="A35:A37"/>
    <mergeCell ref="B35:B37"/>
    <mergeCell ref="C35:C37"/>
    <mergeCell ref="D35:D37"/>
    <mergeCell ref="G35:G37"/>
    <mergeCell ref="L38:L40"/>
    <mergeCell ref="M38:M40"/>
    <mergeCell ref="N38:N40"/>
    <mergeCell ref="O38:O40"/>
    <mergeCell ref="U38:U40"/>
    <mergeCell ref="V38:V40"/>
    <mergeCell ref="M35:M37"/>
    <mergeCell ref="N35:N37"/>
    <mergeCell ref="O35:O37"/>
    <mergeCell ref="U35:U37"/>
    <mergeCell ref="V35:V37"/>
    <mergeCell ref="L35:L37"/>
    <mergeCell ref="A44:A46"/>
    <mergeCell ref="B44:B46"/>
    <mergeCell ref="C44:C46"/>
    <mergeCell ref="D44:D46"/>
    <mergeCell ref="G44:G46"/>
    <mergeCell ref="A41:A43"/>
    <mergeCell ref="B41:B43"/>
    <mergeCell ref="C41:C43"/>
    <mergeCell ref="D41:D43"/>
    <mergeCell ref="G41:G43"/>
    <mergeCell ref="L44:L46"/>
    <mergeCell ref="M44:M46"/>
    <mergeCell ref="N44:N46"/>
    <mergeCell ref="O44:O46"/>
    <mergeCell ref="U44:U46"/>
    <mergeCell ref="V44:V46"/>
    <mergeCell ref="M41:M43"/>
    <mergeCell ref="N41:N43"/>
    <mergeCell ref="O41:O43"/>
    <mergeCell ref="U41:U43"/>
    <mergeCell ref="V41:V43"/>
    <mergeCell ref="L41:L43"/>
    <mergeCell ref="A50:A52"/>
    <mergeCell ref="B50:B52"/>
    <mergeCell ref="C50:C52"/>
    <mergeCell ref="D50:D52"/>
    <mergeCell ref="G50:G52"/>
    <mergeCell ref="A47:A49"/>
    <mergeCell ref="B47:B49"/>
    <mergeCell ref="C47:C49"/>
    <mergeCell ref="D47:D49"/>
    <mergeCell ref="G47:G49"/>
    <mergeCell ref="L50:L52"/>
    <mergeCell ref="M50:M52"/>
    <mergeCell ref="N50:N52"/>
    <mergeCell ref="O50:O52"/>
    <mergeCell ref="U50:U52"/>
    <mergeCell ref="V50:V52"/>
    <mergeCell ref="M47:M49"/>
    <mergeCell ref="N47:N49"/>
    <mergeCell ref="O47:O49"/>
    <mergeCell ref="U47:U49"/>
    <mergeCell ref="V47:V49"/>
    <mergeCell ref="L47:L49"/>
    <mergeCell ref="A56:A58"/>
    <mergeCell ref="B56:B58"/>
    <mergeCell ref="C56:C58"/>
    <mergeCell ref="D56:D58"/>
    <mergeCell ref="G56:G58"/>
    <mergeCell ref="A53:A55"/>
    <mergeCell ref="B53:B55"/>
    <mergeCell ref="C53:C55"/>
    <mergeCell ref="D53:D55"/>
    <mergeCell ref="G53:G55"/>
    <mergeCell ref="L56:L58"/>
    <mergeCell ref="M56:M58"/>
    <mergeCell ref="N56:N58"/>
    <mergeCell ref="O56:O58"/>
    <mergeCell ref="U56:U58"/>
    <mergeCell ref="V56:V58"/>
    <mergeCell ref="M53:M55"/>
    <mergeCell ref="N53:N55"/>
    <mergeCell ref="O53:O55"/>
    <mergeCell ref="U53:U55"/>
    <mergeCell ref="V53:V55"/>
    <mergeCell ref="L53:L55"/>
    <mergeCell ref="A62:A64"/>
    <mergeCell ref="B62:B64"/>
    <mergeCell ref="C62:C64"/>
    <mergeCell ref="D62:D64"/>
    <mergeCell ref="G62:G64"/>
    <mergeCell ref="A59:A61"/>
    <mergeCell ref="B59:B61"/>
    <mergeCell ref="C59:C61"/>
    <mergeCell ref="D59:D61"/>
    <mergeCell ref="G59:G61"/>
    <mergeCell ref="L62:L64"/>
    <mergeCell ref="M62:M64"/>
    <mergeCell ref="N62:N64"/>
    <mergeCell ref="O62:O64"/>
    <mergeCell ref="U62:U64"/>
    <mergeCell ref="V62:V64"/>
    <mergeCell ref="M59:M61"/>
    <mergeCell ref="N59:N61"/>
    <mergeCell ref="O59:O61"/>
    <mergeCell ref="U59:U61"/>
    <mergeCell ref="V59:V61"/>
    <mergeCell ref="L59:L61"/>
    <mergeCell ref="A68:A70"/>
    <mergeCell ref="B68:B70"/>
    <mergeCell ref="C68:C70"/>
    <mergeCell ref="D68:D70"/>
    <mergeCell ref="G68:G70"/>
    <mergeCell ref="A65:A67"/>
    <mergeCell ref="B65:B67"/>
    <mergeCell ref="C65:C67"/>
    <mergeCell ref="D65:D67"/>
    <mergeCell ref="G65:G67"/>
    <mergeCell ref="L68:L70"/>
    <mergeCell ref="M68:M70"/>
    <mergeCell ref="N68:N70"/>
    <mergeCell ref="O68:O70"/>
    <mergeCell ref="U68:U70"/>
    <mergeCell ref="V68:V70"/>
    <mergeCell ref="M65:M67"/>
    <mergeCell ref="N65:N67"/>
    <mergeCell ref="O65:O67"/>
    <mergeCell ref="U65:U67"/>
    <mergeCell ref="V65:V67"/>
    <mergeCell ref="L65:L67"/>
    <mergeCell ref="A74:A76"/>
    <mergeCell ref="B74:B76"/>
    <mergeCell ref="C74:C76"/>
    <mergeCell ref="D74:D76"/>
    <mergeCell ref="G74:G76"/>
    <mergeCell ref="A71:A73"/>
    <mergeCell ref="B71:B73"/>
    <mergeCell ref="C71:C73"/>
    <mergeCell ref="D71:D73"/>
    <mergeCell ref="G71:G73"/>
    <mergeCell ref="L74:L76"/>
    <mergeCell ref="M74:M76"/>
    <mergeCell ref="N74:N76"/>
    <mergeCell ref="O74:O76"/>
    <mergeCell ref="U74:U76"/>
    <mergeCell ref="V74:V76"/>
    <mergeCell ref="M71:M73"/>
    <mergeCell ref="N71:N73"/>
    <mergeCell ref="O71:O73"/>
    <mergeCell ref="U71:U73"/>
    <mergeCell ref="V71:V73"/>
    <mergeCell ref="L71:L73"/>
    <mergeCell ref="A80:A82"/>
    <mergeCell ref="B80:B82"/>
    <mergeCell ref="C80:C82"/>
    <mergeCell ref="D80:D82"/>
    <mergeCell ref="G80:G82"/>
    <mergeCell ref="A77:A79"/>
    <mergeCell ref="B77:B79"/>
    <mergeCell ref="C77:C79"/>
    <mergeCell ref="D77:D79"/>
    <mergeCell ref="G77:G79"/>
    <mergeCell ref="L80:L82"/>
    <mergeCell ref="M80:M82"/>
    <mergeCell ref="N80:N82"/>
    <mergeCell ref="O80:O82"/>
    <mergeCell ref="U80:U82"/>
    <mergeCell ref="V80:V82"/>
    <mergeCell ref="M77:M79"/>
    <mergeCell ref="N77:N79"/>
    <mergeCell ref="O77:O79"/>
    <mergeCell ref="U77:U79"/>
    <mergeCell ref="V77:V79"/>
    <mergeCell ref="L77:L79"/>
    <mergeCell ref="A86:A88"/>
    <mergeCell ref="B86:B88"/>
    <mergeCell ref="C86:C88"/>
    <mergeCell ref="D86:D88"/>
    <mergeCell ref="G86:G88"/>
    <mergeCell ref="A83:A85"/>
    <mergeCell ref="B83:B85"/>
    <mergeCell ref="C83:C85"/>
    <mergeCell ref="D83:D85"/>
    <mergeCell ref="G83:G85"/>
    <mergeCell ref="L86:L88"/>
    <mergeCell ref="M86:M88"/>
    <mergeCell ref="N86:N88"/>
    <mergeCell ref="O86:O88"/>
    <mergeCell ref="U86:U88"/>
    <mergeCell ref="V86:V88"/>
    <mergeCell ref="M83:M85"/>
    <mergeCell ref="N83:N85"/>
    <mergeCell ref="O83:O85"/>
    <mergeCell ref="U83:U85"/>
    <mergeCell ref="V83:V85"/>
    <mergeCell ref="L83:L85"/>
    <mergeCell ref="A92:A94"/>
    <mergeCell ref="B92:B94"/>
    <mergeCell ref="C92:C94"/>
    <mergeCell ref="D92:D94"/>
    <mergeCell ref="G92:G94"/>
    <mergeCell ref="A89:A91"/>
    <mergeCell ref="B89:B91"/>
    <mergeCell ref="C89:C91"/>
    <mergeCell ref="D89:D91"/>
    <mergeCell ref="G89:G91"/>
    <mergeCell ref="L92:L94"/>
    <mergeCell ref="M92:M94"/>
    <mergeCell ref="N92:N94"/>
    <mergeCell ref="O92:O94"/>
    <mergeCell ref="U92:U94"/>
    <mergeCell ref="V92:V94"/>
    <mergeCell ref="M89:M91"/>
    <mergeCell ref="N89:N91"/>
    <mergeCell ref="O89:O91"/>
    <mergeCell ref="U89:U91"/>
    <mergeCell ref="V89:V91"/>
    <mergeCell ref="L89:L91"/>
    <mergeCell ref="A98:A100"/>
    <mergeCell ref="B98:B100"/>
    <mergeCell ref="C98:C100"/>
    <mergeCell ref="D98:D100"/>
    <mergeCell ref="G98:G100"/>
    <mergeCell ref="A95:A97"/>
    <mergeCell ref="B95:B97"/>
    <mergeCell ref="C95:C97"/>
    <mergeCell ref="D95:D97"/>
    <mergeCell ref="G95:G97"/>
    <mergeCell ref="L98:L100"/>
    <mergeCell ref="M98:M100"/>
    <mergeCell ref="N98:N100"/>
    <mergeCell ref="O98:O100"/>
    <mergeCell ref="U98:U100"/>
    <mergeCell ref="V98:V100"/>
    <mergeCell ref="M95:M97"/>
    <mergeCell ref="N95:N97"/>
    <mergeCell ref="O95:O97"/>
    <mergeCell ref="U95:U97"/>
    <mergeCell ref="V95:V97"/>
    <mergeCell ref="L95:L97"/>
    <mergeCell ref="A104:A106"/>
    <mergeCell ref="B104:B106"/>
    <mergeCell ref="C104:C106"/>
    <mergeCell ref="D104:D106"/>
    <mergeCell ref="G104:G106"/>
    <mergeCell ref="A101:A103"/>
    <mergeCell ref="B101:B103"/>
    <mergeCell ref="C101:C103"/>
    <mergeCell ref="D101:D103"/>
    <mergeCell ref="G101:G103"/>
    <mergeCell ref="L104:L106"/>
    <mergeCell ref="M104:M106"/>
    <mergeCell ref="N104:N106"/>
    <mergeCell ref="O104:O106"/>
    <mergeCell ref="U104:U106"/>
    <mergeCell ref="V104:V106"/>
    <mergeCell ref="M101:M103"/>
    <mergeCell ref="N101:N103"/>
    <mergeCell ref="O101:O103"/>
    <mergeCell ref="U101:U103"/>
    <mergeCell ref="V101:V103"/>
    <mergeCell ref="L101:L103"/>
    <mergeCell ref="A110:A112"/>
    <mergeCell ref="B110:B112"/>
    <mergeCell ref="C110:C112"/>
    <mergeCell ref="D110:D112"/>
    <mergeCell ref="G110:G112"/>
    <mergeCell ref="A107:A109"/>
    <mergeCell ref="B107:B109"/>
    <mergeCell ref="C107:C109"/>
    <mergeCell ref="D107:D109"/>
    <mergeCell ref="G107:G109"/>
    <mergeCell ref="L110:L112"/>
    <mergeCell ref="M110:M112"/>
    <mergeCell ref="N110:N112"/>
    <mergeCell ref="O110:O112"/>
    <mergeCell ref="U110:U112"/>
    <mergeCell ref="V110:V112"/>
    <mergeCell ref="M107:M109"/>
    <mergeCell ref="N107:N109"/>
    <mergeCell ref="O107:O109"/>
    <mergeCell ref="U107:U109"/>
    <mergeCell ref="V107:V109"/>
    <mergeCell ref="L107:L109"/>
    <mergeCell ref="A116:A118"/>
    <mergeCell ref="B116:B118"/>
    <mergeCell ref="C116:C118"/>
    <mergeCell ref="D116:D118"/>
    <mergeCell ref="G116:G118"/>
    <mergeCell ref="A113:A115"/>
    <mergeCell ref="B113:B115"/>
    <mergeCell ref="C113:C115"/>
    <mergeCell ref="D113:D115"/>
    <mergeCell ref="G113:G115"/>
    <mergeCell ref="L116:L118"/>
    <mergeCell ref="M116:M118"/>
    <mergeCell ref="N116:N118"/>
    <mergeCell ref="O116:O118"/>
    <mergeCell ref="U116:U118"/>
    <mergeCell ref="V116:V118"/>
    <mergeCell ref="M113:M115"/>
    <mergeCell ref="N113:N115"/>
    <mergeCell ref="O113:O115"/>
    <mergeCell ref="U113:U115"/>
    <mergeCell ref="V113:V115"/>
    <mergeCell ref="L113:L115"/>
    <mergeCell ref="A122:A124"/>
    <mergeCell ref="B122:B124"/>
    <mergeCell ref="C122:C124"/>
    <mergeCell ref="D122:D124"/>
    <mergeCell ref="G122:G124"/>
    <mergeCell ref="A119:A121"/>
    <mergeCell ref="B119:B121"/>
    <mergeCell ref="C119:C121"/>
    <mergeCell ref="D119:D121"/>
    <mergeCell ref="G119:G121"/>
    <mergeCell ref="L122:L124"/>
    <mergeCell ref="M122:M124"/>
    <mergeCell ref="N122:N124"/>
    <mergeCell ref="O122:O124"/>
    <mergeCell ref="U122:U124"/>
    <mergeCell ref="V122:V124"/>
    <mergeCell ref="M119:M121"/>
    <mergeCell ref="N119:N121"/>
    <mergeCell ref="O119:O121"/>
    <mergeCell ref="U119:U121"/>
    <mergeCell ref="V119:V121"/>
    <mergeCell ref="L119:L121"/>
    <mergeCell ref="A128:A130"/>
    <mergeCell ref="B128:B130"/>
    <mergeCell ref="C128:C130"/>
    <mergeCell ref="D128:D130"/>
    <mergeCell ref="G128:G130"/>
    <mergeCell ref="A125:A127"/>
    <mergeCell ref="B125:B127"/>
    <mergeCell ref="C125:C127"/>
    <mergeCell ref="D125:D127"/>
    <mergeCell ref="G125:G127"/>
    <mergeCell ref="L128:L130"/>
    <mergeCell ref="M128:M130"/>
    <mergeCell ref="N128:N130"/>
    <mergeCell ref="O128:O130"/>
    <mergeCell ref="U128:U130"/>
    <mergeCell ref="V128:V130"/>
    <mergeCell ref="M125:M127"/>
    <mergeCell ref="N125:N127"/>
    <mergeCell ref="O125:O127"/>
    <mergeCell ref="U125:U127"/>
    <mergeCell ref="V125:V127"/>
    <mergeCell ref="L125:L127"/>
    <mergeCell ref="A134:A136"/>
    <mergeCell ref="B134:B136"/>
    <mergeCell ref="C134:C136"/>
    <mergeCell ref="D134:D136"/>
    <mergeCell ref="G134:G136"/>
    <mergeCell ref="A131:A133"/>
    <mergeCell ref="B131:B133"/>
    <mergeCell ref="C131:C133"/>
    <mergeCell ref="D131:D133"/>
    <mergeCell ref="G131:G133"/>
    <mergeCell ref="L134:L136"/>
    <mergeCell ref="M134:M136"/>
    <mergeCell ref="N134:N136"/>
    <mergeCell ref="O134:O136"/>
    <mergeCell ref="U134:U136"/>
    <mergeCell ref="V134:V136"/>
    <mergeCell ref="M131:M133"/>
    <mergeCell ref="N131:N133"/>
    <mergeCell ref="O131:O133"/>
    <mergeCell ref="U131:U133"/>
    <mergeCell ref="V131:V133"/>
    <mergeCell ref="L131:L133"/>
    <mergeCell ref="A140:A142"/>
    <mergeCell ref="B140:B142"/>
    <mergeCell ref="C140:C142"/>
    <mergeCell ref="D140:D142"/>
    <mergeCell ref="G140:G142"/>
    <mergeCell ref="A137:A139"/>
    <mergeCell ref="B137:B139"/>
    <mergeCell ref="C137:C139"/>
    <mergeCell ref="D137:D139"/>
    <mergeCell ref="G137:G139"/>
    <mergeCell ref="L140:L142"/>
    <mergeCell ref="M140:M142"/>
    <mergeCell ref="N140:N142"/>
    <mergeCell ref="O140:O142"/>
    <mergeCell ref="U140:U142"/>
    <mergeCell ref="V140:V142"/>
    <mergeCell ref="M137:M139"/>
    <mergeCell ref="N137:N139"/>
    <mergeCell ref="O137:O139"/>
    <mergeCell ref="U137:U139"/>
    <mergeCell ref="V137:V139"/>
    <mergeCell ref="L137:L139"/>
    <mergeCell ref="A146:A148"/>
    <mergeCell ref="B146:B148"/>
    <mergeCell ref="C146:C148"/>
    <mergeCell ref="D146:D148"/>
    <mergeCell ref="G146:G148"/>
    <mergeCell ref="A143:A145"/>
    <mergeCell ref="B143:B145"/>
    <mergeCell ref="C143:C145"/>
    <mergeCell ref="D143:D145"/>
    <mergeCell ref="G143:G145"/>
    <mergeCell ref="L146:L148"/>
    <mergeCell ref="M146:M148"/>
    <mergeCell ref="N146:N148"/>
    <mergeCell ref="O146:O148"/>
    <mergeCell ref="U146:U148"/>
    <mergeCell ref="V146:V148"/>
    <mergeCell ref="M143:M145"/>
    <mergeCell ref="N143:N145"/>
    <mergeCell ref="O143:O145"/>
    <mergeCell ref="U143:U145"/>
    <mergeCell ref="V143:V145"/>
    <mergeCell ref="L143:L145"/>
    <mergeCell ref="A152:A154"/>
    <mergeCell ref="B152:B154"/>
    <mergeCell ref="C152:C154"/>
    <mergeCell ref="D152:D154"/>
    <mergeCell ref="G152:G154"/>
    <mergeCell ref="A149:A151"/>
    <mergeCell ref="B149:B151"/>
    <mergeCell ref="C149:C151"/>
    <mergeCell ref="D149:D151"/>
    <mergeCell ref="G149:G151"/>
    <mergeCell ref="L152:L154"/>
    <mergeCell ref="M152:M154"/>
    <mergeCell ref="N152:N154"/>
    <mergeCell ref="O152:O154"/>
    <mergeCell ref="U152:U154"/>
    <mergeCell ref="V152:V154"/>
    <mergeCell ref="M149:M151"/>
    <mergeCell ref="N149:N151"/>
    <mergeCell ref="O149:O151"/>
    <mergeCell ref="U149:U151"/>
    <mergeCell ref="V149:V151"/>
    <mergeCell ref="L149:L151"/>
    <mergeCell ref="A158:A160"/>
    <mergeCell ref="B158:B160"/>
    <mergeCell ref="C158:C160"/>
    <mergeCell ref="D158:D160"/>
    <mergeCell ref="G158:G160"/>
    <mergeCell ref="A155:A157"/>
    <mergeCell ref="B155:B157"/>
    <mergeCell ref="C155:C157"/>
    <mergeCell ref="D155:D157"/>
    <mergeCell ref="G155:G157"/>
    <mergeCell ref="L158:L160"/>
    <mergeCell ref="M158:M160"/>
    <mergeCell ref="N158:N160"/>
    <mergeCell ref="O158:O160"/>
    <mergeCell ref="U158:U160"/>
    <mergeCell ref="V158:V160"/>
    <mergeCell ref="M155:M157"/>
    <mergeCell ref="N155:N157"/>
    <mergeCell ref="O155:O157"/>
    <mergeCell ref="U155:U157"/>
    <mergeCell ref="V155:V157"/>
    <mergeCell ref="L155:L157"/>
    <mergeCell ref="A164:A166"/>
    <mergeCell ref="B164:B166"/>
    <mergeCell ref="C164:C166"/>
    <mergeCell ref="D164:D166"/>
    <mergeCell ref="G164:G166"/>
    <mergeCell ref="A161:A163"/>
    <mergeCell ref="B161:B163"/>
    <mergeCell ref="C161:C163"/>
    <mergeCell ref="D161:D163"/>
    <mergeCell ref="G161:G163"/>
    <mergeCell ref="L164:L166"/>
    <mergeCell ref="M164:M166"/>
    <mergeCell ref="N164:N166"/>
    <mergeCell ref="O164:O166"/>
    <mergeCell ref="U164:U166"/>
    <mergeCell ref="V164:V166"/>
    <mergeCell ref="M161:M163"/>
    <mergeCell ref="N161:N163"/>
    <mergeCell ref="O161:O163"/>
    <mergeCell ref="U161:U163"/>
    <mergeCell ref="V161:V163"/>
    <mergeCell ref="L161:L163"/>
    <mergeCell ref="A170:A172"/>
    <mergeCell ref="B170:B172"/>
    <mergeCell ref="C170:C172"/>
    <mergeCell ref="D170:D172"/>
    <mergeCell ref="G170:G172"/>
    <mergeCell ref="A167:A169"/>
    <mergeCell ref="B167:B169"/>
    <mergeCell ref="C167:C169"/>
    <mergeCell ref="D167:D169"/>
    <mergeCell ref="G167:G169"/>
    <mergeCell ref="L170:L172"/>
    <mergeCell ref="M170:M172"/>
    <mergeCell ref="N170:N172"/>
    <mergeCell ref="O170:O172"/>
    <mergeCell ref="U170:U172"/>
    <mergeCell ref="V170:V172"/>
    <mergeCell ref="M167:M169"/>
    <mergeCell ref="N167:N169"/>
    <mergeCell ref="O167:O169"/>
    <mergeCell ref="U167:U169"/>
    <mergeCell ref="V167:V169"/>
    <mergeCell ref="L167:L169"/>
    <mergeCell ref="A176:A178"/>
    <mergeCell ref="B176:B178"/>
    <mergeCell ref="C176:C178"/>
    <mergeCell ref="D176:D178"/>
    <mergeCell ref="G176:G178"/>
    <mergeCell ref="A173:A175"/>
    <mergeCell ref="B173:B175"/>
    <mergeCell ref="C173:C175"/>
    <mergeCell ref="D173:D175"/>
    <mergeCell ref="G173:G175"/>
    <mergeCell ref="L176:L178"/>
    <mergeCell ref="M176:M178"/>
    <mergeCell ref="N176:N178"/>
    <mergeCell ref="O176:O178"/>
    <mergeCell ref="U176:U178"/>
    <mergeCell ref="V176:V178"/>
    <mergeCell ref="M173:M175"/>
    <mergeCell ref="N173:N175"/>
    <mergeCell ref="O173:O175"/>
    <mergeCell ref="U173:U175"/>
    <mergeCell ref="V173:V175"/>
    <mergeCell ref="L173:L175"/>
    <mergeCell ref="A182:A184"/>
    <mergeCell ref="B182:B184"/>
    <mergeCell ref="C182:C184"/>
    <mergeCell ref="D182:D184"/>
    <mergeCell ref="G182:G184"/>
    <mergeCell ref="A179:A181"/>
    <mergeCell ref="B179:B181"/>
    <mergeCell ref="C179:C181"/>
    <mergeCell ref="D179:D181"/>
    <mergeCell ref="G179:G181"/>
    <mergeCell ref="L182:L184"/>
    <mergeCell ref="M182:M184"/>
    <mergeCell ref="N182:N184"/>
    <mergeCell ref="O182:O184"/>
    <mergeCell ref="U182:U184"/>
    <mergeCell ref="V182:V184"/>
    <mergeCell ref="M179:M181"/>
    <mergeCell ref="N179:N181"/>
    <mergeCell ref="O179:O181"/>
    <mergeCell ref="U179:U181"/>
    <mergeCell ref="V179:V181"/>
    <mergeCell ref="L179:L181"/>
    <mergeCell ref="H5:H7"/>
    <mergeCell ref="I5:I7"/>
    <mergeCell ref="J5:J7"/>
    <mergeCell ref="K5:K7"/>
    <mergeCell ref="H8:H10"/>
    <mergeCell ref="I8:I10"/>
    <mergeCell ref="J8:J10"/>
    <mergeCell ref="K8:K10"/>
    <mergeCell ref="H11:H13"/>
    <mergeCell ref="I11:I13"/>
    <mergeCell ref="J11:J13"/>
    <mergeCell ref="K11:K13"/>
    <mergeCell ref="H14:H16"/>
    <mergeCell ref="I14:I16"/>
    <mergeCell ref="J14:J16"/>
    <mergeCell ref="K14:K16"/>
    <mergeCell ref="H17:H19"/>
    <mergeCell ref="I17:I19"/>
    <mergeCell ref="J17:J19"/>
    <mergeCell ref="K17:K19"/>
    <mergeCell ref="H20:H22"/>
    <mergeCell ref="I20:I22"/>
    <mergeCell ref="J20:J22"/>
    <mergeCell ref="K20:K22"/>
    <mergeCell ref="H23:H25"/>
    <mergeCell ref="I23:I25"/>
    <mergeCell ref="J23:J25"/>
    <mergeCell ref="K23:K25"/>
    <mergeCell ref="H26:H28"/>
    <mergeCell ref="I26:I28"/>
    <mergeCell ref="J26:J28"/>
    <mergeCell ref="K26:K28"/>
    <mergeCell ref="H29:H31"/>
    <mergeCell ref="I29:I31"/>
    <mergeCell ref="J29:J31"/>
    <mergeCell ref="K29:K31"/>
    <mergeCell ref="H32:H34"/>
    <mergeCell ref="I32:I34"/>
    <mergeCell ref="J32:J34"/>
    <mergeCell ref="K32:K34"/>
    <mergeCell ref="H35:H37"/>
    <mergeCell ref="I35:I37"/>
    <mergeCell ref="J35:J37"/>
    <mergeCell ref="K35:K37"/>
    <mergeCell ref="H38:H40"/>
    <mergeCell ref="I38:I40"/>
    <mergeCell ref="J38:J40"/>
    <mergeCell ref="K38:K40"/>
    <mergeCell ref="H41:H43"/>
    <mergeCell ref="I41:I43"/>
    <mergeCell ref="J41:J43"/>
    <mergeCell ref="K41:K43"/>
    <mergeCell ref="H44:H46"/>
    <mergeCell ref="I44:I46"/>
    <mergeCell ref="J44:J46"/>
    <mergeCell ref="K44:K46"/>
    <mergeCell ref="H47:H49"/>
    <mergeCell ref="I47:I49"/>
    <mergeCell ref="J47:J49"/>
    <mergeCell ref="K47:K49"/>
    <mergeCell ref="H50:H52"/>
    <mergeCell ref="I50:I52"/>
    <mergeCell ref="J50:J52"/>
    <mergeCell ref="K50:K52"/>
    <mergeCell ref="H53:H55"/>
    <mergeCell ref="I53:I55"/>
    <mergeCell ref="J53:J55"/>
    <mergeCell ref="K53:K55"/>
    <mergeCell ref="H56:H58"/>
    <mergeCell ref="I56:I58"/>
    <mergeCell ref="J56:J58"/>
    <mergeCell ref="K56:K58"/>
    <mergeCell ref="H59:H61"/>
    <mergeCell ref="I59:I61"/>
    <mergeCell ref="J59:J61"/>
    <mergeCell ref="K59:K61"/>
    <mergeCell ref="H62:H64"/>
    <mergeCell ref="I62:I64"/>
    <mergeCell ref="J62:J64"/>
    <mergeCell ref="K62:K64"/>
    <mergeCell ref="H65:H67"/>
    <mergeCell ref="I65:I67"/>
    <mergeCell ref="J65:J67"/>
    <mergeCell ref="K65:K67"/>
    <mergeCell ref="H68:H70"/>
    <mergeCell ref="I68:I70"/>
    <mergeCell ref="J68:J70"/>
    <mergeCell ref="K68:K70"/>
    <mergeCell ref="H71:H73"/>
    <mergeCell ref="I71:I73"/>
    <mergeCell ref="J71:J73"/>
    <mergeCell ref="K71:K73"/>
    <mergeCell ref="H74:H76"/>
    <mergeCell ref="I74:I76"/>
    <mergeCell ref="J74:J76"/>
    <mergeCell ref="K74:K76"/>
    <mergeCell ref="H77:H79"/>
    <mergeCell ref="I77:I79"/>
    <mergeCell ref="J77:J79"/>
    <mergeCell ref="K77:K79"/>
    <mergeCell ref="H80:H82"/>
    <mergeCell ref="I80:I82"/>
    <mergeCell ref="J80:J82"/>
    <mergeCell ref="K80:K82"/>
    <mergeCell ref="H83:H85"/>
    <mergeCell ref="I83:I85"/>
    <mergeCell ref="J83:J85"/>
    <mergeCell ref="K83:K85"/>
    <mergeCell ref="H86:H88"/>
    <mergeCell ref="I86:I88"/>
    <mergeCell ref="J86:J88"/>
    <mergeCell ref="K86:K88"/>
    <mergeCell ref="H89:H91"/>
    <mergeCell ref="I89:I91"/>
    <mergeCell ref="J89:J91"/>
    <mergeCell ref="K89:K91"/>
    <mergeCell ref="H92:H94"/>
    <mergeCell ref="I92:I94"/>
    <mergeCell ref="J92:J94"/>
    <mergeCell ref="K92:K94"/>
    <mergeCell ref="H95:H97"/>
    <mergeCell ref="I95:I97"/>
    <mergeCell ref="J95:J97"/>
    <mergeCell ref="K95:K97"/>
    <mergeCell ref="H98:H100"/>
    <mergeCell ref="I98:I100"/>
    <mergeCell ref="J98:J100"/>
    <mergeCell ref="K98:K100"/>
    <mergeCell ref="H101:H103"/>
    <mergeCell ref="I101:I103"/>
    <mergeCell ref="J101:J103"/>
    <mergeCell ref="K101:K103"/>
    <mergeCell ref="H104:H106"/>
    <mergeCell ref="I104:I106"/>
    <mergeCell ref="J104:J106"/>
    <mergeCell ref="K104:K106"/>
    <mergeCell ref="H107:H109"/>
    <mergeCell ref="I107:I109"/>
    <mergeCell ref="J107:J109"/>
    <mergeCell ref="K107:K109"/>
    <mergeCell ref="H110:H112"/>
    <mergeCell ref="I110:I112"/>
    <mergeCell ref="J110:J112"/>
    <mergeCell ref="K110:K112"/>
    <mergeCell ref="H113:H115"/>
    <mergeCell ref="I113:I115"/>
    <mergeCell ref="J113:J115"/>
    <mergeCell ref="K113:K115"/>
    <mergeCell ref="H116:H118"/>
    <mergeCell ref="I116:I118"/>
    <mergeCell ref="J116:J118"/>
    <mergeCell ref="K116:K118"/>
    <mergeCell ref="H119:H121"/>
    <mergeCell ref="I119:I121"/>
    <mergeCell ref="J119:J121"/>
    <mergeCell ref="K119:K121"/>
    <mergeCell ref="H122:H124"/>
    <mergeCell ref="I122:I124"/>
    <mergeCell ref="J122:J124"/>
    <mergeCell ref="K122:K124"/>
    <mergeCell ref="H125:H127"/>
    <mergeCell ref="I125:I127"/>
    <mergeCell ref="J125:J127"/>
    <mergeCell ref="K125:K127"/>
    <mergeCell ref="H128:H130"/>
    <mergeCell ref="I128:I130"/>
    <mergeCell ref="J128:J130"/>
    <mergeCell ref="K128:K130"/>
    <mergeCell ref="H131:H133"/>
    <mergeCell ref="I131:I133"/>
    <mergeCell ref="J131:J133"/>
    <mergeCell ref="K131:K133"/>
    <mergeCell ref="H134:H136"/>
    <mergeCell ref="I134:I136"/>
    <mergeCell ref="J134:J136"/>
    <mergeCell ref="K134:K136"/>
    <mergeCell ref="H137:H139"/>
    <mergeCell ref="I137:I139"/>
    <mergeCell ref="J137:J139"/>
    <mergeCell ref="K137:K139"/>
    <mergeCell ref="H140:H142"/>
    <mergeCell ref="I140:I142"/>
    <mergeCell ref="J140:J142"/>
    <mergeCell ref="K140:K142"/>
    <mergeCell ref="H143:H145"/>
    <mergeCell ref="I143:I145"/>
    <mergeCell ref="J143:J145"/>
    <mergeCell ref="K143:K145"/>
    <mergeCell ref="H146:H148"/>
    <mergeCell ref="I146:I148"/>
    <mergeCell ref="J146:J148"/>
    <mergeCell ref="K146:K148"/>
    <mergeCell ref="H149:H151"/>
    <mergeCell ref="I149:I151"/>
    <mergeCell ref="J149:J151"/>
    <mergeCell ref="K149:K151"/>
    <mergeCell ref="H152:H154"/>
    <mergeCell ref="I152:I154"/>
    <mergeCell ref="J152:J154"/>
    <mergeCell ref="K152:K154"/>
    <mergeCell ref="H155:H157"/>
    <mergeCell ref="I155:I157"/>
    <mergeCell ref="J155:J157"/>
    <mergeCell ref="K155:K157"/>
    <mergeCell ref="H158:H160"/>
    <mergeCell ref="I158:I160"/>
    <mergeCell ref="J158:J160"/>
    <mergeCell ref="K158:K160"/>
    <mergeCell ref="H161:H163"/>
    <mergeCell ref="I161:I163"/>
    <mergeCell ref="J161:J163"/>
    <mergeCell ref="K161:K163"/>
    <mergeCell ref="H164:H166"/>
    <mergeCell ref="I164:I166"/>
    <mergeCell ref="J164:J166"/>
    <mergeCell ref="K164:K166"/>
    <mergeCell ref="H167:H169"/>
    <mergeCell ref="I167:I169"/>
    <mergeCell ref="J167:J169"/>
    <mergeCell ref="K167:K169"/>
    <mergeCell ref="H170:H172"/>
    <mergeCell ref="I170:I172"/>
    <mergeCell ref="J170:J172"/>
    <mergeCell ref="K170:K172"/>
    <mergeCell ref="H173:H175"/>
    <mergeCell ref="I173:I175"/>
    <mergeCell ref="J173:J175"/>
    <mergeCell ref="K173:K175"/>
    <mergeCell ref="H176:H178"/>
    <mergeCell ref="I176:I178"/>
    <mergeCell ref="J176:J178"/>
    <mergeCell ref="K176:K178"/>
    <mergeCell ref="H179:H181"/>
    <mergeCell ref="I179:I181"/>
    <mergeCell ref="J179:J181"/>
    <mergeCell ref="K179:K181"/>
    <mergeCell ref="H182:H184"/>
    <mergeCell ref="I182:I184"/>
    <mergeCell ref="J182:J184"/>
    <mergeCell ref="K182:K184"/>
  </mergeCells>
  <phoneticPr fontId="3"/>
  <printOptions horizontalCentered="1"/>
  <pageMargins left="0.31496062992125984" right="0.31496062992125984" top="0.55118110236220474" bottom="0.35433070866141736" header="0.31496062992125984" footer="0.31496062992125984"/>
  <pageSetup paperSize="9" scale="94" fitToHeight="0" orientation="landscape" r:id="rId1"/>
  <rowBreaks count="2" manualBreakCount="2">
    <brk id="43" max="14" man="1"/>
    <brk id="82" max="1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4"/>
  <sheetViews>
    <sheetView view="pageBreakPreview" topLeftCell="D1" zoomScaleNormal="100" zoomScaleSheetLayoutView="100" workbookViewId="0">
      <selection activeCell="T1" sqref="T1:W1048576"/>
    </sheetView>
  </sheetViews>
  <sheetFormatPr defaultRowHeight="13.5"/>
  <cols>
    <col min="1" max="1" width="3.25" style="86" bestFit="1" customWidth="1"/>
    <col min="2" max="2" width="14.5" style="86" customWidth="1"/>
    <col min="3" max="4" width="11" style="86" customWidth="1"/>
    <col min="5" max="5" width="9.375" style="86" customWidth="1"/>
    <col min="6" max="6" width="15" style="86" customWidth="1"/>
    <col min="7" max="7" width="10.375" style="86" customWidth="1"/>
    <col min="8" max="8" width="8.375" style="86" customWidth="1"/>
    <col min="9" max="9" width="10.125" style="86" customWidth="1"/>
    <col min="10" max="10" width="4.75" style="86" customWidth="1"/>
    <col min="11" max="11" width="7.125" style="86" customWidth="1"/>
    <col min="12" max="12" width="4.75" style="86" customWidth="1"/>
    <col min="13" max="13" width="10.125" style="86" customWidth="1"/>
    <col min="14" max="14" width="4.75" style="86" customWidth="1"/>
    <col min="15" max="15" width="7.125" style="86" customWidth="1"/>
    <col min="16" max="16" width="4.75" style="86" customWidth="1"/>
    <col min="17" max="17" width="10.25" style="263" customWidth="1"/>
    <col min="18" max="18" width="9" style="263"/>
    <col min="19" max="19" width="4.75" style="263" customWidth="1"/>
    <col min="20" max="20" width="11" style="263" customWidth="1"/>
    <col min="21" max="21" width="0" style="86" hidden="1" customWidth="1"/>
    <col min="22" max="22" width="0" style="217" hidden="1" customWidth="1"/>
    <col min="23" max="16384" width="9" style="86"/>
  </cols>
  <sheetData>
    <row r="1" spans="1:22" ht="18" customHeight="1">
      <c r="A1" s="2607" t="s">
        <v>706</v>
      </c>
      <c r="B1" s="2607"/>
      <c r="C1" s="2607"/>
      <c r="D1" s="2607"/>
      <c r="E1" s="2607"/>
      <c r="F1" s="2607"/>
      <c r="G1" s="2608"/>
      <c r="H1" s="2608"/>
      <c r="I1" s="209"/>
      <c r="J1" s="209"/>
      <c r="K1" s="209"/>
      <c r="L1" s="209"/>
      <c r="M1" s="209"/>
      <c r="N1" s="209"/>
      <c r="O1" s="209"/>
      <c r="P1" s="209"/>
    </row>
    <row r="2" spans="1:22" ht="18" customHeight="1" thickBot="1">
      <c r="A2" s="86" t="s">
        <v>1073</v>
      </c>
    </row>
    <row r="3" spans="1:22" s="88" customFormat="1" ht="18" customHeight="1">
      <c r="A3" s="2603" t="s">
        <v>329</v>
      </c>
      <c r="B3" s="2603" t="s">
        <v>12</v>
      </c>
      <c r="C3" s="2603" t="s">
        <v>330</v>
      </c>
      <c r="D3" s="2606" t="s">
        <v>698</v>
      </c>
      <c r="E3" s="2606" t="s">
        <v>690</v>
      </c>
      <c r="F3" s="2606"/>
      <c r="G3" s="2606" t="s">
        <v>331</v>
      </c>
      <c r="H3" s="2682" t="s">
        <v>340</v>
      </c>
      <c r="I3" s="2738" t="s">
        <v>1375</v>
      </c>
      <c r="J3" s="2739"/>
      <c r="K3" s="2739"/>
      <c r="L3" s="2739"/>
      <c r="M3" s="2739"/>
      <c r="N3" s="2739"/>
      <c r="O3" s="2739"/>
      <c r="P3" s="2740"/>
      <c r="Q3" s="343" t="s">
        <v>1074</v>
      </c>
      <c r="R3" s="369">
        <f>IF(AND(SUM(M5:M54)&lt;&gt;0,'職員点検資料１ (記入例)'!U2&lt;&gt;""),(SUMIF(V5:V184,1,M5:M184)+SUMIF(V5:V184,1,O5:O184))/'職員点検資料１ (記入例)'!U2,"")</f>
        <v>1.46875</v>
      </c>
      <c r="S3" s="370" t="s">
        <v>5</v>
      </c>
      <c r="T3" s="371" t="s">
        <v>1075</v>
      </c>
      <c r="V3" s="367"/>
    </row>
    <row r="4" spans="1:22" s="88" customFormat="1" ht="45.75" customHeight="1">
      <c r="A4" s="2603"/>
      <c r="B4" s="2603"/>
      <c r="C4" s="2603"/>
      <c r="D4" s="2606"/>
      <c r="E4" s="203" t="s">
        <v>693</v>
      </c>
      <c r="F4" s="204" t="s">
        <v>694</v>
      </c>
      <c r="G4" s="2606"/>
      <c r="H4" s="2768"/>
      <c r="I4" s="2765" t="s">
        <v>1371</v>
      </c>
      <c r="J4" s="2691"/>
      <c r="K4" s="2603" t="s">
        <v>1372</v>
      </c>
      <c r="L4" s="2766"/>
      <c r="M4" s="2765" t="s">
        <v>1373</v>
      </c>
      <c r="N4" s="2691"/>
      <c r="O4" s="2603" t="s">
        <v>1374</v>
      </c>
      <c r="P4" s="2766"/>
      <c r="Q4" s="2767" t="str">
        <f>IF('職員点検資料１ (記入例)'!U2="","※職員点検資料1シートに常勤職員の月間勤務時間数を入力してください。","")</f>
        <v/>
      </c>
      <c r="R4" s="2767"/>
      <c r="S4" s="2767"/>
      <c r="T4" s="2767"/>
      <c r="V4" s="367"/>
    </row>
    <row r="5" spans="1:22" s="88" customFormat="1" ht="12">
      <c r="A5" s="2555">
        <v>1</v>
      </c>
      <c r="B5" s="2759" t="str">
        <f>IF('職員点検資料２ (記入例)'!B5="","",'職員点検資料２ (記入例)'!B5)</f>
        <v>指導　相模</v>
      </c>
      <c r="C5" s="2708" t="str">
        <f>IF('職員点検資料２ (記入例)'!C5="","",'職員点検資料２ (記入例)'!C5)</f>
        <v>事務長</v>
      </c>
      <c r="D5" s="2756" t="str">
        <f>IF('職員点検資料２ (記入例)'!D5="","",'職員点検資料２ (記入例)'!D5)</f>
        <v>常勤職員</v>
      </c>
      <c r="E5" s="210" t="str">
        <f>'職員点検資料２ (記入例)'!E5</f>
        <v>保育士</v>
      </c>
      <c r="F5" s="368" t="str">
        <f>IF('職員点検資料２ (記入例)'!F5="","",'職員点検資料２ (記入例)'!F5)</f>
        <v/>
      </c>
      <c r="G5" s="2756">
        <f>IF('職員点検資料２ (記入例)'!G5="","",'職員点検資料２ (記入例)'!G5)</f>
        <v>43922</v>
      </c>
      <c r="H5" s="2762" t="str">
        <f>'職員点検資料２ (記入例)'!H5</f>
        <v>定めあり</v>
      </c>
      <c r="I5" s="2750">
        <v>160</v>
      </c>
      <c r="J5" s="2744" t="s">
        <v>341</v>
      </c>
      <c r="K5" s="2747">
        <v>0</v>
      </c>
      <c r="L5" s="2698" t="s">
        <v>341</v>
      </c>
      <c r="M5" s="2750">
        <v>160</v>
      </c>
      <c r="N5" s="2744" t="s">
        <v>341</v>
      </c>
      <c r="O5" s="2747">
        <v>0</v>
      </c>
      <c r="P5" s="2698" t="s">
        <v>341</v>
      </c>
      <c r="Q5" s="264"/>
      <c r="R5" s="264"/>
      <c r="S5" s="264"/>
      <c r="T5" s="264"/>
      <c r="V5" s="2705">
        <f>'職員点検資料２ (記入例)'!AD5</f>
        <v>0</v>
      </c>
    </row>
    <row r="6" spans="1:22" s="88" customFormat="1" ht="12">
      <c r="A6" s="2556"/>
      <c r="B6" s="2760"/>
      <c r="C6" s="2709"/>
      <c r="D6" s="2757"/>
      <c r="E6" s="211" t="str">
        <f>'職員点検資料２ (記入例)'!E6</f>
        <v>幼稚園教諭</v>
      </c>
      <c r="F6" s="212" t="str">
        <f>IF('職員点検資料２ (記入例)'!F6="","",'職員点検資料２ (記入例)'!F6)</f>
        <v/>
      </c>
      <c r="G6" s="2757"/>
      <c r="H6" s="2763"/>
      <c r="I6" s="2751"/>
      <c r="J6" s="2745"/>
      <c r="K6" s="2748"/>
      <c r="L6" s="2699"/>
      <c r="M6" s="2751"/>
      <c r="N6" s="2745"/>
      <c r="O6" s="2748"/>
      <c r="P6" s="2699"/>
      <c r="Q6" s="264"/>
      <c r="R6" s="264"/>
      <c r="S6" s="264"/>
      <c r="T6" s="264"/>
      <c r="V6" s="2706"/>
    </row>
    <row r="7" spans="1:22" s="88" customFormat="1" ht="12">
      <c r="A7" s="2557"/>
      <c r="B7" s="2761"/>
      <c r="C7" s="2710"/>
      <c r="D7" s="2758"/>
      <c r="E7" s="213" t="str">
        <f>'職員点検資料２ (記入例)'!E7</f>
        <v>（　　　　　　）</v>
      </c>
      <c r="F7" s="214" t="str">
        <f>IF('職員点検資料２ (記入例)'!F7="","",'職員点検資料２ (記入例)'!F7)</f>
        <v/>
      </c>
      <c r="G7" s="2758"/>
      <c r="H7" s="2764"/>
      <c r="I7" s="2752"/>
      <c r="J7" s="2746"/>
      <c r="K7" s="2749"/>
      <c r="L7" s="2700"/>
      <c r="M7" s="2752"/>
      <c r="N7" s="2746"/>
      <c r="O7" s="2749"/>
      <c r="P7" s="2700"/>
      <c r="Q7" s="264"/>
      <c r="R7" s="264"/>
      <c r="S7" s="264"/>
      <c r="T7" s="264"/>
      <c r="V7" s="2707"/>
    </row>
    <row r="8" spans="1:22" s="88" customFormat="1" ht="12" customHeight="1">
      <c r="A8" s="2555">
        <v>2</v>
      </c>
      <c r="B8" s="2759" t="str">
        <f>IF('職員点検資料２ (記入例)'!B8="","",'職員点検資料２ (記入例)'!B8)</f>
        <v>監査　相模</v>
      </c>
      <c r="C8" s="2708" t="str">
        <f>IF('職員点検資料２ (記入例)'!C8="","",'職員点検資料２ (記入例)'!C8)</f>
        <v>保育教諭</v>
      </c>
      <c r="D8" s="2756" t="str">
        <f>IF('職員点検資料２ (記入例)'!D8="","",'職員点検資料２ (記入例)'!D8)</f>
        <v>常勤的非常勤職員</v>
      </c>
      <c r="E8" s="210" t="str">
        <f>'職員点検資料２ (記入例)'!E8</f>
        <v>保育士</v>
      </c>
      <c r="F8" s="368" t="str">
        <f>IF('職員点検資料２ (記入例)'!F8="","",'職員点検資料２ (記入例)'!F8)</f>
        <v>神奈川県第00000号</v>
      </c>
      <c r="G8" s="2756">
        <f>IF('職員点検資料２ (記入例)'!G8="","",'職員点検資料２ (記入例)'!G8)</f>
        <v>43922</v>
      </c>
      <c r="H8" s="2762" t="str">
        <f>'職員点検資料２ (記入例)'!H8</f>
        <v>定めあり</v>
      </c>
      <c r="I8" s="2750">
        <v>152</v>
      </c>
      <c r="J8" s="2744" t="s">
        <v>341</v>
      </c>
      <c r="K8" s="2747">
        <v>8</v>
      </c>
      <c r="L8" s="2698" t="s">
        <v>341</v>
      </c>
      <c r="M8" s="2750">
        <v>152</v>
      </c>
      <c r="N8" s="2744" t="s">
        <v>341</v>
      </c>
      <c r="O8" s="2747">
        <v>8</v>
      </c>
      <c r="P8" s="2698" t="s">
        <v>341</v>
      </c>
      <c r="Q8" s="264"/>
      <c r="R8" s="264"/>
      <c r="S8" s="264"/>
      <c r="T8" s="264"/>
      <c r="V8" s="2705">
        <f>'職員点検資料２ (記入例)'!AD8</f>
        <v>1</v>
      </c>
    </row>
    <row r="9" spans="1:22" s="88" customFormat="1" ht="12">
      <c r="A9" s="2556"/>
      <c r="B9" s="2760"/>
      <c r="C9" s="2709"/>
      <c r="D9" s="2757"/>
      <c r="E9" s="211" t="str">
        <f>'職員点検資料２ (記入例)'!E9</f>
        <v>幼稚園教諭</v>
      </c>
      <c r="F9" s="212" t="str">
        <f>IF('職員点検資料２ (記入例)'!F9="","",'職員点検資料２ (記入例)'!F9)</f>
        <v>平0幼2第0000号</v>
      </c>
      <c r="G9" s="2757"/>
      <c r="H9" s="2763"/>
      <c r="I9" s="2751"/>
      <c r="J9" s="2745"/>
      <c r="K9" s="2748"/>
      <c r="L9" s="2699"/>
      <c r="M9" s="2751"/>
      <c r="N9" s="2745"/>
      <c r="O9" s="2748"/>
      <c r="P9" s="2699"/>
      <c r="Q9" s="264"/>
      <c r="R9" s="264"/>
      <c r="S9" s="264"/>
      <c r="T9" s="264"/>
      <c r="V9" s="2706"/>
    </row>
    <row r="10" spans="1:22" s="88" customFormat="1" ht="12">
      <c r="A10" s="2557"/>
      <c r="B10" s="2761"/>
      <c r="C10" s="2710"/>
      <c r="D10" s="2758"/>
      <c r="E10" s="213" t="str">
        <f>'職員点検資料２ (記入例)'!E10</f>
        <v>（　　　　　　）</v>
      </c>
      <c r="F10" s="214" t="str">
        <f>IF('職員点検資料２ (記入例)'!F10="","",'職員点検資料２ (記入例)'!F10)</f>
        <v/>
      </c>
      <c r="G10" s="2758"/>
      <c r="H10" s="2764"/>
      <c r="I10" s="2752"/>
      <c r="J10" s="2746"/>
      <c r="K10" s="2749"/>
      <c r="L10" s="2700"/>
      <c r="M10" s="2752"/>
      <c r="N10" s="2746"/>
      <c r="O10" s="2749"/>
      <c r="P10" s="2700"/>
      <c r="Q10" s="264"/>
      <c r="R10" s="264"/>
      <c r="S10" s="264"/>
      <c r="T10" s="264"/>
      <c r="V10" s="2707"/>
    </row>
    <row r="11" spans="1:22" s="88" customFormat="1" ht="12" customHeight="1">
      <c r="A11" s="2555">
        <v>3</v>
      </c>
      <c r="B11" s="2759" t="str">
        <f>IF('職員点検資料２ (記入例)'!B11="","",'職員点検資料２ (記入例)'!B11)</f>
        <v>若者　相模</v>
      </c>
      <c r="C11" s="2708" t="str">
        <f>IF('職員点検資料２ (記入例)'!C11="","",'職員点検資料２ (記入例)'!C11)</f>
        <v>保育教諭</v>
      </c>
      <c r="D11" s="2756" t="str">
        <f>IF('職員点検資料２ (記入例)'!D11="","",'職員点検資料２ (記入例)'!D11)</f>
        <v>非常勤職員</v>
      </c>
      <c r="E11" s="210" t="str">
        <f>'職員点検資料２ (記入例)'!E11</f>
        <v>保育士</v>
      </c>
      <c r="F11" s="368" t="str">
        <f>IF('職員点検資料２ (記入例)'!F11="","",'職員点検資料２ (記入例)'!F11)</f>
        <v>神奈川県第00000号</v>
      </c>
      <c r="G11" s="2756">
        <f>IF('職員点検資料２ (記入例)'!G11="","",'職員点検資料２ (記入例)'!G11)</f>
        <v>43922</v>
      </c>
      <c r="H11" s="2762" t="str">
        <f>'職員点検資料２ (記入例)'!H11</f>
        <v>定めあり</v>
      </c>
      <c r="I11" s="2750">
        <v>50</v>
      </c>
      <c r="J11" s="2744" t="s">
        <v>341</v>
      </c>
      <c r="K11" s="2747">
        <v>0</v>
      </c>
      <c r="L11" s="2698" t="s">
        <v>341</v>
      </c>
      <c r="M11" s="2750">
        <v>48</v>
      </c>
      <c r="N11" s="2744" t="s">
        <v>341</v>
      </c>
      <c r="O11" s="2747">
        <v>2</v>
      </c>
      <c r="P11" s="2698" t="s">
        <v>341</v>
      </c>
      <c r="Q11" s="264"/>
      <c r="R11" s="264"/>
      <c r="S11" s="264"/>
      <c r="T11" s="264"/>
      <c r="V11" s="2705">
        <f>'職員点検資料２ (記入例)'!AD11</f>
        <v>1</v>
      </c>
    </row>
    <row r="12" spans="1:22" s="88" customFormat="1" ht="12">
      <c r="A12" s="2556"/>
      <c r="B12" s="2760"/>
      <c r="C12" s="2709"/>
      <c r="D12" s="2757"/>
      <c r="E12" s="211" t="str">
        <f>'職員点検資料２ (記入例)'!E12</f>
        <v>幼稚園教諭</v>
      </c>
      <c r="F12" s="212" t="str">
        <f>IF('職員点検資料２ (記入例)'!F12="","",'職員点検資料２ (記入例)'!F12)</f>
        <v>平0幼2第0000号</v>
      </c>
      <c r="G12" s="2757"/>
      <c r="H12" s="2763"/>
      <c r="I12" s="2751"/>
      <c r="J12" s="2745"/>
      <c r="K12" s="2748"/>
      <c r="L12" s="2699"/>
      <c r="M12" s="2751"/>
      <c r="N12" s="2745"/>
      <c r="O12" s="2748"/>
      <c r="P12" s="2699"/>
      <c r="Q12" s="264"/>
      <c r="R12" s="264"/>
      <c r="S12" s="264"/>
      <c r="T12" s="264"/>
      <c r="V12" s="2706"/>
    </row>
    <row r="13" spans="1:22" s="88" customFormat="1" ht="12">
      <c r="A13" s="2557"/>
      <c r="B13" s="2761"/>
      <c r="C13" s="2710"/>
      <c r="D13" s="2758"/>
      <c r="E13" s="213" t="str">
        <f>'職員点検資料２ (記入例)'!E13</f>
        <v>（　　　　　　）</v>
      </c>
      <c r="F13" s="214" t="str">
        <f>IF('職員点検資料２ (記入例)'!F13="","",'職員点検資料２ (記入例)'!F13)</f>
        <v/>
      </c>
      <c r="G13" s="2758"/>
      <c r="H13" s="2764"/>
      <c r="I13" s="2752"/>
      <c r="J13" s="2746"/>
      <c r="K13" s="2749"/>
      <c r="L13" s="2700"/>
      <c r="M13" s="2752"/>
      <c r="N13" s="2746"/>
      <c r="O13" s="2749"/>
      <c r="P13" s="2700"/>
      <c r="Q13" s="264"/>
      <c r="R13" s="264"/>
      <c r="S13" s="264"/>
      <c r="T13" s="264"/>
      <c r="V13" s="2707"/>
    </row>
    <row r="14" spans="1:22" s="88" customFormat="1" ht="12" customHeight="1">
      <c r="A14" s="2555">
        <v>4</v>
      </c>
      <c r="B14" s="2759" t="str">
        <f>IF('職員点検資料２ (記入例)'!B14="","",'職員点検資料２ (記入例)'!B14)</f>
        <v>政策　相模</v>
      </c>
      <c r="C14" s="2708" t="str">
        <f>IF('職員点検資料２ (記入例)'!C14="","",'職員点検資料２ (記入例)'!C14)</f>
        <v>保育教諭</v>
      </c>
      <c r="D14" s="2756" t="str">
        <f>IF('職員点検資料２ (記入例)'!D14="","",'職員点検資料２ (記入例)'!D14)</f>
        <v>派遣職員</v>
      </c>
      <c r="E14" s="210" t="str">
        <f>'職員点検資料２ (記入例)'!E14</f>
        <v>保育士</v>
      </c>
      <c r="F14" s="368" t="str">
        <f>IF('職員点検資料２ (記入例)'!F14="","",'職員点検資料２ (記入例)'!F14)</f>
        <v>神奈川県第00000号</v>
      </c>
      <c r="G14" s="2756">
        <f>IF('職員点検資料２ (記入例)'!G14="","",'職員点検資料２ (記入例)'!G14)</f>
        <v>43922</v>
      </c>
      <c r="H14" s="2762" t="str">
        <f>'職員点検資料２ (記入例)'!H14</f>
        <v>定めあり</v>
      </c>
      <c r="I14" s="2750">
        <v>20</v>
      </c>
      <c r="J14" s="2744" t="s">
        <v>341</v>
      </c>
      <c r="K14" s="2747">
        <v>5</v>
      </c>
      <c r="L14" s="2698" t="s">
        <v>341</v>
      </c>
      <c r="M14" s="2750">
        <v>25</v>
      </c>
      <c r="N14" s="2744" t="s">
        <v>341</v>
      </c>
      <c r="O14" s="2747">
        <v>0</v>
      </c>
      <c r="P14" s="2698" t="s">
        <v>341</v>
      </c>
      <c r="Q14" s="264"/>
      <c r="R14" s="264"/>
      <c r="S14" s="264"/>
      <c r="T14" s="264"/>
      <c r="V14" s="2705">
        <f>'職員点検資料２ (記入例)'!AD14</f>
        <v>1</v>
      </c>
    </row>
    <row r="15" spans="1:22" s="88" customFormat="1" ht="12">
      <c r="A15" s="2556"/>
      <c r="B15" s="2760"/>
      <c r="C15" s="2709"/>
      <c r="D15" s="2757"/>
      <c r="E15" s="211" t="str">
        <f>'職員点検資料２ (記入例)'!E15</f>
        <v>幼稚園教諭</v>
      </c>
      <c r="F15" s="212" t="str">
        <f>IF('職員点検資料２ (記入例)'!F15="","",'職員点検資料２ (記入例)'!F15)</f>
        <v>平0幼2第0000号</v>
      </c>
      <c r="G15" s="2757"/>
      <c r="H15" s="2763"/>
      <c r="I15" s="2751"/>
      <c r="J15" s="2745"/>
      <c r="K15" s="2748"/>
      <c r="L15" s="2699"/>
      <c r="M15" s="2751"/>
      <c r="N15" s="2745"/>
      <c r="O15" s="2748"/>
      <c r="P15" s="2699"/>
      <c r="Q15" s="264"/>
      <c r="R15" s="264"/>
      <c r="S15" s="264"/>
      <c r="T15" s="264"/>
      <c r="V15" s="2706"/>
    </row>
    <row r="16" spans="1:22" s="88" customFormat="1" ht="12.75" thickBot="1">
      <c r="A16" s="2557"/>
      <c r="B16" s="2761"/>
      <c r="C16" s="2710"/>
      <c r="D16" s="2758"/>
      <c r="E16" s="213" t="str">
        <f>'職員点検資料２ (記入例)'!E16</f>
        <v>（　　　　　　）</v>
      </c>
      <c r="F16" s="214" t="str">
        <f>IF('職員点検資料２ (記入例)'!F16="","",'職員点検資料２ (記入例)'!F16)</f>
        <v/>
      </c>
      <c r="G16" s="2758"/>
      <c r="H16" s="2764"/>
      <c r="I16" s="2753"/>
      <c r="J16" s="2754"/>
      <c r="K16" s="2755"/>
      <c r="L16" s="2703"/>
      <c r="M16" s="2753"/>
      <c r="N16" s="2754"/>
      <c r="O16" s="2755"/>
      <c r="P16" s="2703"/>
      <c r="Q16" s="264"/>
      <c r="R16" s="264"/>
      <c r="S16" s="264"/>
      <c r="T16" s="264"/>
      <c r="V16" s="2707"/>
    </row>
    <row r="17" spans="1:22" s="88" customFormat="1" ht="12" customHeight="1">
      <c r="A17" s="2555">
        <v>5</v>
      </c>
      <c r="B17" s="2759" t="str">
        <f>IF('職員点検資料２ (記入例)'!B17="","",'職員点検資料２ (記入例)'!B17)</f>
        <v/>
      </c>
      <c r="C17" s="2708" t="str">
        <f>IF('職員点検資料２ (記入例)'!C17="","",'職員点検資料２ (記入例)'!C17)</f>
        <v/>
      </c>
      <c r="D17" s="2756" t="str">
        <f>IF('職員点検資料２ (記入例)'!D17="","",'職員点検資料２ (記入例)'!D17)</f>
        <v/>
      </c>
      <c r="E17" s="210" t="str">
        <f>'職員点検資料２ (記入例)'!E17</f>
        <v>保育士</v>
      </c>
      <c r="F17" s="368" t="str">
        <f>IF('職員点検資料２ (記入例)'!F17="","",'職員点検資料２ (記入例)'!F17)</f>
        <v/>
      </c>
      <c r="G17" s="2756" t="str">
        <f>IF('職員点検資料２ (記入例)'!G17="","",'職員点検資料２ (記入例)'!G17)</f>
        <v/>
      </c>
      <c r="H17" s="2756" t="str">
        <f>'職員点検資料２ (記入例)'!H17</f>
        <v>定めあり・定めなし</v>
      </c>
      <c r="I17" s="2742"/>
      <c r="J17" s="2745" t="s">
        <v>341</v>
      </c>
      <c r="K17" s="2748"/>
      <c r="L17" s="2693" t="s">
        <v>341</v>
      </c>
      <c r="M17" s="2742"/>
      <c r="N17" s="2745" t="s">
        <v>341</v>
      </c>
      <c r="O17" s="2748"/>
      <c r="P17" s="2693" t="s">
        <v>341</v>
      </c>
      <c r="Q17" s="264"/>
      <c r="R17" s="264"/>
      <c r="S17" s="264"/>
      <c r="T17" s="264"/>
      <c r="V17" s="2705" t="str">
        <f>'職員点検資料２ (記入例)'!AD17</f>
        <v/>
      </c>
    </row>
    <row r="18" spans="1:22" s="88" customFormat="1" ht="12">
      <c r="A18" s="2556"/>
      <c r="B18" s="2760"/>
      <c r="C18" s="2709"/>
      <c r="D18" s="2757"/>
      <c r="E18" s="211" t="str">
        <f>'職員点検資料２ (記入例)'!E18</f>
        <v>幼稚園教諭</v>
      </c>
      <c r="F18" s="212" t="str">
        <f>IF('職員点検資料２ (記入例)'!F18="","",'職員点検資料２ (記入例)'!F18)</f>
        <v/>
      </c>
      <c r="G18" s="2757"/>
      <c r="H18" s="2757"/>
      <c r="I18" s="2742"/>
      <c r="J18" s="2745"/>
      <c r="K18" s="2748"/>
      <c r="L18" s="2693"/>
      <c r="M18" s="2742"/>
      <c r="N18" s="2745"/>
      <c r="O18" s="2748"/>
      <c r="P18" s="2693"/>
      <c r="Q18" s="264"/>
      <c r="R18" s="264"/>
      <c r="S18" s="264"/>
      <c r="T18" s="264"/>
      <c r="V18" s="2706"/>
    </row>
    <row r="19" spans="1:22" s="88" customFormat="1" ht="12">
      <c r="A19" s="2557"/>
      <c r="B19" s="2761"/>
      <c r="C19" s="2710"/>
      <c r="D19" s="2758"/>
      <c r="E19" s="213" t="str">
        <f>'職員点検資料２ (記入例)'!E19</f>
        <v>（　　　　　　）</v>
      </c>
      <c r="F19" s="214" t="str">
        <f>IF('職員点検資料２ (記入例)'!F19="","",'職員点検資料２ (記入例)'!F19)</f>
        <v/>
      </c>
      <c r="G19" s="2758"/>
      <c r="H19" s="2758"/>
      <c r="I19" s="2743"/>
      <c r="J19" s="2746"/>
      <c r="K19" s="2749"/>
      <c r="L19" s="2694"/>
      <c r="M19" s="2743"/>
      <c r="N19" s="2746"/>
      <c r="O19" s="2749"/>
      <c r="P19" s="2694"/>
      <c r="Q19" s="264"/>
      <c r="R19" s="264"/>
      <c r="S19" s="264"/>
      <c r="T19" s="264"/>
      <c r="V19" s="2707"/>
    </row>
    <row r="20" spans="1:22" s="88" customFormat="1" ht="12" customHeight="1">
      <c r="A20" s="2555">
        <v>6</v>
      </c>
      <c r="B20" s="2759" t="str">
        <f>IF('職員点検資料２ (記入例)'!B20="","",'職員点検資料２ (記入例)'!B20)</f>
        <v/>
      </c>
      <c r="C20" s="2708" t="str">
        <f>IF('職員点検資料２ (記入例)'!C20="","",'職員点検資料２ (記入例)'!C20)</f>
        <v/>
      </c>
      <c r="D20" s="2756" t="str">
        <f>IF('職員点検資料２ (記入例)'!D20="","",'職員点検資料２ (記入例)'!D20)</f>
        <v/>
      </c>
      <c r="E20" s="210" t="str">
        <f>'職員点検資料２ (記入例)'!E20</f>
        <v>保育士</v>
      </c>
      <c r="F20" s="368" t="str">
        <f>IF('職員点検資料２ (記入例)'!F20="","",'職員点検資料２ (記入例)'!F20)</f>
        <v/>
      </c>
      <c r="G20" s="2756" t="str">
        <f>IF('職員点検資料２ (記入例)'!G20="","",'職員点検資料２ (記入例)'!G20)</f>
        <v/>
      </c>
      <c r="H20" s="2756" t="str">
        <f>'職員点検資料２ (記入例)'!H20</f>
        <v>定めあり・定めなし</v>
      </c>
      <c r="I20" s="2741"/>
      <c r="J20" s="2744" t="s">
        <v>341</v>
      </c>
      <c r="K20" s="2747"/>
      <c r="L20" s="2692" t="s">
        <v>341</v>
      </c>
      <c r="M20" s="2741"/>
      <c r="N20" s="2744" t="s">
        <v>341</v>
      </c>
      <c r="O20" s="2747"/>
      <c r="P20" s="2692" t="s">
        <v>341</v>
      </c>
      <c r="Q20" s="264"/>
      <c r="R20" s="264"/>
      <c r="S20" s="264"/>
      <c r="T20" s="264"/>
      <c r="V20" s="2705" t="str">
        <f>'職員点検資料２ (記入例)'!AD20</f>
        <v/>
      </c>
    </row>
    <row r="21" spans="1:22" s="88" customFormat="1" ht="12">
      <c r="A21" s="2556"/>
      <c r="B21" s="2760"/>
      <c r="C21" s="2709"/>
      <c r="D21" s="2757"/>
      <c r="E21" s="211" t="str">
        <f>'職員点検資料２ (記入例)'!E21</f>
        <v>幼稚園教諭</v>
      </c>
      <c r="F21" s="212" t="str">
        <f>IF('職員点検資料２ (記入例)'!F21="","",'職員点検資料２ (記入例)'!F21)</f>
        <v/>
      </c>
      <c r="G21" s="2757"/>
      <c r="H21" s="2757"/>
      <c r="I21" s="2742"/>
      <c r="J21" s="2745"/>
      <c r="K21" s="2748"/>
      <c r="L21" s="2693"/>
      <c r="M21" s="2742"/>
      <c r="N21" s="2745"/>
      <c r="O21" s="2748"/>
      <c r="P21" s="2693"/>
      <c r="Q21" s="264"/>
      <c r="R21" s="264"/>
      <c r="S21" s="264"/>
      <c r="T21" s="264"/>
      <c r="V21" s="2706"/>
    </row>
    <row r="22" spans="1:22" s="88" customFormat="1" ht="12">
      <c r="A22" s="2557"/>
      <c r="B22" s="2761"/>
      <c r="C22" s="2710"/>
      <c r="D22" s="2758"/>
      <c r="E22" s="213" t="str">
        <f>'職員点検資料２ (記入例)'!E22</f>
        <v>（　　　　　　）</v>
      </c>
      <c r="F22" s="214" t="str">
        <f>IF('職員点検資料２ (記入例)'!F22="","",'職員点検資料２ (記入例)'!F22)</f>
        <v/>
      </c>
      <c r="G22" s="2758"/>
      <c r="H22" s="2758"/>
      <c r="I22" s="2743"/>
      <c r="J22" s="2746"/>
      <c r="K22" s="2749"/>
      <c r="L22" s="2694"/>
      <c r="M22" s="2743"/>
      <c r="N22" s="2746"/>
      <c r="O22" s="2749"/>
      <c r="P22" s="2694"/>
      <c r="Q22" s="264"/>
      <c r="R22" s="264"/>
      <c r="S22" s="264"/>
      <c r="T22" s="264"/>
      <c r="V22" s="2707"/>
    </row>
    <row r="23" spans="1:22" s="88" customFormat="1" ht="12" customHeight="1">
      <c r="A23" s="2555">
        <v>7</v>
      </c>
      <c r="B23" s="2759" t="str">
        <f>IF('職員点検資料２ (記入例)'!B23="","",'職員点検資料２ (記入例)'!B23)</f>
        <v/>
      </c>
      <c r="C23" s="2708" t="str">
        <f>IF('職員点検資料２ (記入例)'!C23="","",'職員点検資料２ (記入例)'!C23)</f>
        <v/>
      </c>
      <c r="D23" s="2756" t="str">
        <f>IF('職員点検資料２ (記入例)'!D23="","",'職員点検資料２ (記入例)'!D23)</f>
        <v/>
      </c>
      <c r="E23" s="210" t="str">
        <f>'職員点検資料２ (記入例)'!E23</f>
        <v>保育士</v>
      </c>
      <c r="F23" s="368" t="str">
        <f>IF('職員点検資料２ (記入例)'!F23="","",'職員点検資料２ (記入例)'!F23)</f>
        <v/>
      </c>
      <c r="G23" s="2756" t="str">
        <f>IF('職員点検資料２ (記入例)'!G23="","",'職員点検資料２ (記入例)'!G23)</f>
        <v/>
      </c>
      <c r="H23" s="2756" t="str">
        <f>'職員点検資料２ (記入例)'!H23</f>
        <v>定めあり・定めなし</v>
      </c>
      <c r="I23" s="2741"/>
      <c r="J23" s="2744" t="s">
        <v>341</v>
      </c>
      <c r="K23" s="2747"/>
      <c r="L23" s="2692" t="s">
        <v>341</v>
      </c>
      <c r="M23" s="2741"/>
      <c r="N23" s="2744" t="s">
        <v>341</v>
      </c>
      <c r="O23" s="2747"/>
      <c r="P23" s="2692" t="s">
        <v>341</v>
      </c>
      <c r="Q23" s="264"/>
      <c r="R23" s="264"/>
      <c r="S23" s="264"/>
      <c r="T23" s="264"/>
      <c r="V23" s="2705" t="str">
        <f>'職員点検資料２ (記入例)'!AD23</f>
        <v/>
      </c>
    </row>
    <row r="24" spans="1:22" s="88" customFormat="1" ht="12">
      <c r="A24" s="2556"/>
      <c r="B24" s="2760"/>
      <c r="C24" s="2709"/>
      <c r="D24" s="2757"/>
      <c r="E24" s="211" t="str">
        <f>'職員点検資料２ (記入例)'!E24</f>
        <v>幼稚園教諭</v>
      </c>
      <c r="F24" s="212" t="str">
        <f>IF('職員点検資料２ (記入例)'!F24="","",'職員点検資料２ (記入例)'!F24)</f>
        <v/>
      </c>
      <c r="G24" s="2757"/>
      <c r="H24" s="2757"/>
      <c r="I24" s="2742"/>
      <c r="J24" s="2745"/>
      <c r="K24" s="2748"/>
      <c r="L24" s="2693"/>
      <c r="M24" s="2742"/>
      <c r="N24" s="2745"/>
      <c r="O24" s="2748"/>
      <c r="P24" s="2693"/>
      <c r="Q24" s="264"/>
      <c r="R24" s="264"/>
      <c r="S24" s="264"/>
      <c r="T24" s="264"/>
      <c r="V24" s="2706"/>
    </row>
    <row r="25" spans="1:22" s="88" customFormat="1" ht="12">
      <c r="A25" s="2557"/>
      <c r="B25" s="2761"/>
      <c r="C25" s="2710"/>
      <c r="D25" s="2758"/>
      <c r="E25" s="213" t="str">
        <f>'職員点検資料２ (記入例)'!E25</f>
        <v>（　　　　　　）</v>
      </c>
      <c r="F25" s="214" t="str">
        <f>IF('職員点検資料２ (記入例)'!F25="","",'職員点検資料２ (記入例)'!F25)</f>
        <v/>
      </c>
      <c r="G25" s="2758"/>
      <c r="H25" s="2758"/>
      <c r="I25" s="2743"/>
      <c r="J25" s="2746"/>
      <c r="K25" s="2749"/>
      <c r="L25" s="2694"/>
      <c r="M25" s="2743"/>
      <c r="N25" s="2746"/>
      <c r="O25" s="2749"/>
      <c r="P25" s="2694"/>
      <c r="Q25" s="264"/>
      <c r="R25" s="264"/>
      <c r="S25" s="264"/>
      <c r="T25" s="264"/>
      <c r="V25" s="2707"/>
    </row>
    <row r="26" spans="1:22" s="88" customFormat="1" ht="12" customHeight="1">
      <c r="A26" s="2555">
        <v>8</v>
      </c>
      <c r="B26" s="2759" t="str">
        <f>IF('職員点検資料２ (記入例)'!B26="","",'職員点検資料２ (記入例)'!B26)</f>
        <v/>
      </c>
      <c r="C26" s="2708" t="str">
        <f>IF('職員点検資料２ (記入例)'!C26="","",'職員点検資料２ (記入例)'!C26)</f>
        <v/>
      </c>
      <c r="D26" s="2756" t="str">
        <f>IF('職員点検資料２ (記入例)'!D26="","",'職員点検資料２ (記入例)'!D26)</f>
        <v/>
      </c>
      <c r="E26" s="210" t="str">
        <f>'職員点検資料２ (記入例)'!E26</f>
        <v>保育士</v>
      </c>
      <c r="F26" s="368" t="str">
        <f>IF('職員点検資料２ (記入例)'!F26="","",'職員点検資料２ (記入例)'!F26)</f>
        <v/>
      </c>
      <c r="G26" s="2756" t="str">
        <f>IF('職員点検資料２ (記入例)'!G26="","",'職員点検資料２ (記入例)'!G26)</f>
        <v/>
      </c>
      <c r="H26" s="2756" t="str">
        <f>'職員点検資料２ (記入例)'!H26</f>
        <v>定めあり・定めなし</v>
      </c>
      <c r="I26" s="2741"/>
      <c r="J26" s="2744" t="s">
        <v>341</v>
      </c>
      <c r="K26" s="2747"/>
      <c r="L26" s="2692" t="s">
        <v>341</v>
      </c>
      <c r="M26" s="2741"/>
      <c r="N26" s="2744" t="s">
        <v>341</v>
      </c>
      <c r="O26" s="2747"/>
      <c r="P26" s="2692" t="s">
        <v>341</v>
      </c>
      <c r="Q26" s="264"/>
      <c r="R26" s="264"/>
      <c r="S26" s="264"/>
      <c r="T26" s="264"/>
      <c r="V26" s="2705" t="str">
        <f>'職員点検資料２ (記入例)'!AD26</f>
        <v/>
      </c>
    </row>
    <row r="27" spans="1:22" s="88" customFormat="1" ht="12">
      <c r="A27" s="2556"/>
      <c r="B27" s="2760"/>
      <c r="C27" s="2709"/>
      <c r="D27" s="2757"/>
      <c r="E27" s="211" t="str">
        <f>'職員点検資料２ (記入例)'!E27</f>
        <v>幼稚園教諭</v>
      </c>
      <c r="F27" s="212" t="str">
        <f>IF('職員点検資料２ (記入例)'!F27="","",'職員点検資料２ (記入例)'!F27)</f>
        <v/>
      </c>
      <c r="G27" s="2757"/>
      <c r="H27" s="2757"/>
      <c r="I27" s="2742"/>
      <c r="J27" s="2745"/>
      <c r="K27" s="2748"/>
      <c r="L27" s="2693"/>
      <c r="M27" s="2742"/>
      <c r="N27" s="2745"/>
      <c r="O27" s="2748"/>
      <c r="P27" s="2693"/>
      <c r="Q27" s="264"/>
      <c r="R27" s="264"/>
      <c r="S27" s="264"/>
      <c r="T27" s="264"/>
      <c r="V27" s="2706"/>
    </row>
    <row r="28" spans="1:22" s="88" customFormat="1" ht="12">
      <c r="A28" s="2557"/>
      <c r="B28" s="2761"/>
      <c r="C28" s="2710"/>
      <c r="D28" s="2758"/>
      <c r="E28" s="213" t="str">
        <f>'職員点検資料２ (記入例)'!E28</f>
        <v>（　　　　　　）</v>
      </c>
      <c r="F28" s="214" t="str">
        <f>IF('職員点検資料２ (記入例)'!F28="","",'職員点検資料２ (記入例)'!F28)</f>
        <v/>
      </c>
      <c r="G28" s="2758"/>
      <c r="H28" s="2758"/>
      <c r="I28" s="2743"/>
      <c r="J28" s="2746"/>
      <c r="K28" s="2749"/>
      <c r="L28" s="2694"/>
      <c r="M28" s="2743"/>
      <c r="N28" s="2746"/>
      <c r="O28" s="2749"/>
      <c r="P28" s="2694"/>
      <c r="Q28" s="264"/>
      <c r="R28" s="264"/>
      <c r="S28" s="264"/>
      <c r="T28" s="264"/>
      <c r="V28" s="2707"/>
    </row>
    <row r="29" spans="1:22" s="88" customFormat="1" ht="12" customHeight="1">
      <c r="A29" s="2555">
        <v>9</v>
      </c>
      <c r="B29" s="2759" t="str">
        <f>IF('職員点検資料２ (記入例)'!B29="","",'職員点検資料２ (記入例)'!B29)</f>
        <v/>
      </c>
      <c r="C29" s="2708" t="str">
        <f>IF('職員点検資料２ (記入例)'!C29="","",'職員点検資料２ (記入例)'!C29)</f>
        <v/>
      </c>
      <c r="D29" s="2756" t="str">
        <f>IF('職員点検資料２ (記入例)'!D29="","",'職員点検資料２ (記入例)'!D29)</f>
        <v/>
      </c>
      <c r="E29" s="210" t="str">
        <f>'職員点検資料２ (記入例)'!E29</f>
        <v>保育士</v>
      </c>
      <c r="F29" s="368" t="str">
        <f>IF('職員点検資料２ (記入例)'!F29="","",'職員点検資料２ (記入例)'!F29)</f>
        <v/>
      </c>
      <c r="G29" s="2756" t="str">
        <f>IF('職員点検資料２ (記入例)'!G29="","",'職員点検資料２ (記入例)'!G29)</f>
        <v/>
      </c>
      <c r="H29" s="2756" t="str">
        <f>'職員点検資料２ (記入例)'!H29</f>
        <v>定めあり・定めなし</v>
      </c>
      <c r="I29" s="2741"/>
      <c r="J29" s="2744" t="s">
        <v>341</v>
      </c>
      <c r="K29" s="2747"/>
      <c r="L29" s="2692" t="s">
        <v>341</v>
      </c>
      <c r="M29" s="2741"/>
      <c r="N29" s="2744" t="s">
        <v>341</v>
      </c>
      <c r="O29" s="2747"/>
      <c r="P29" s="2692" t="s">
        <v>341</v>
      </c>
      <c r="Q29" s="264"/>
      <c r="R29" s="264"/>
      <c r="S29" s="264"/>
      <c r="T29" s="264"/>
      <c r="V29" s="2705" t="str">
        <f>'職員点検資料２ (記入例)'!AD29</f>
        <v/>
      </c>
    </row>
    <row r="30" spans="1:22" s="88" customFormat="1" ht="12">
      <c r="A30" s="2556"/>
      <c r="B30" s="2760"/>
      <c r="C30" s="2709"/>
      <c r="D30" s="2757"/>
      <c r="E30" s="211" t="str">
        <f>'職員点検資料２ (記入例)'!E30</f>
        <v>幼稚園教諭</v>
      </c>
      <c r="F30" s="212" t="str">
        <f>IF('職員点検資料２ (記入例)'!F30="","",'職員点検資料２ (記入例)'!F30)</f>
        <v/>
      </c>
      <c r="G30" s="2757"/>
      <c r="H30" s="2757"/>
      <c r="I30" s="2742"/>
      <c r="J30" s="2745"/>
      <c r="K30" s="2748"/>
      <c r="L30" s="2693"/>
      <c r="M30" s="2742"/>
      <c r="N30" s="2745"/>
      <c r="O30" s="2748"/>
      <c r="P30" s="2693"/>
      <c r="Q30" s="264"/>
      <c r="R30" s="264"/>
      <c r="S30" s="264"/>
      <c r="T30" s="264"/>
      <c r="V30" s="2706"/>
    </row>
    <row r="31" spans="1:22" s="88" customFormat="1" ht="12">
      <c r="A31" s="2557"/>
      <c r="B31" s="2761"/>
      <c r="C31" s="2710"/>
      <c r="D31" s="2758"/>
      <c r="E31" s="213" t="str">
        <f>'職員点検資料２ (記入例)'!E31</f>
        <v>（　　　　　　）</v>
      </c>
      <c r="F31" s="214" t="str">
        <f>IF('職員点検資料２ (記入例)'!F31="","",'職員点検資料２ (記入例)'!F31)</f>
        <v/>
      </c>
      <c r="G31" s="2758"/>
      <c r="H31" s="2758"/>
      <c r="I31" s="2743"/>
      <c r="J31" s="2746"/>
      <c r="K31" s="2749"/>
      <c r="L31" s="2694"/>
      <c r="M31" s="2743"/>
      <c r="N31" s="2746"/>
      <c r="O31" s="2749"/>
      <c r="P31" s="2694"/>
      <c r="Q31" s="264"/>
      <c r="R31" s="264"/>
      <c r="S31" s="264"/>
      <c r="T31" s="264"/>
      <c r="V31" s="2707"/>
    </row>
    <row r="32" spans="1:22" s="88" customFormat="1" ht="12" customHeight="1">
      <c r="A32" s="2555">
        <v>10</v>
      </c>
      <c r="B32" s="2759" t="str">
        <f>IF('職員点検資料２ (記入例)'!B32="","",'職員点検資料２ (記入例)'!B32)</f>
        <v/>
      </c>
      <c r="C32" s="2708" t="str">
        <f>IF('職員点検資料２ (記入例)'!C32="","",'職員点検資料２ (記入例)'!C32)</f>
        <v/>
      </c>
      <c r="D32" s="2756" t="str">
        <f>IF('職員点検資料２ (記入例)'!D32="","",'職員点検資料２ (記入例)'!D32)</f>
        <v/>
      </c>
      <c r="E32" s="210" t="str">
        <f>'職員点検資料２ (記入例)'!E32</f>
        <v>保育士</v>
      </c>
      <c r="F32" s="368" t="str">
        <f>IF('職員点検資料２ (記入例)'!F32="","",'職員点検資料２ (記入例)'!F32)</f>
        <v/>
      </c>
      <c r="G32" s="2756" t="str">
        <f>IF('職員点検資料２ (記入例)'!G32="","",'職員点検資料２ (記入例)'!G32)</f>
        <v/>
      </c>
      <c r="H32" s="2756" t="str">
        <f>'職員点検資料２ (記入例)'!H32</f>
        <v>定めあり・定めなし</v>
      </c>
      <c r="I32" s="2741"/>
      <c r="J32" s="2744" t="s">
        <v>341</v>
      </c>
      <c r="K32" s="2747"/>
      <c r="L32" s="2692" t="s">
        <v>341</v>
      </c>
      <c r="M32" s="2741"/>
      <c r="N32" s="2744" t="s">
        <v>341</v>
      </c>
      <c r="O32" s="2747"/>
      <c r="P32" s="2692" t="s">
        <v>341</v>
      </c>
      <c r="Q32" s="264"/>
      <c r="R32" s="264"/>
      <c r="S32" s="264"/>
      <c r="T32" s="264"/>
      <c r="V32" s="2705" t="str">
        <f>'職員点検資料２ (記入例)'!AD32</f>
        <v/>
      </c>
    </row>
    <row r="33" spans="1:22" s="88" customFormat="1" ht="12">
      <c r="A33" s="2556"/>
      <c r="B33" s="2760"/>
      <c r="C33" s="2709"/>
      <c r="D33" s="2757"/>
      <c r="E33" s="211" t="str">
        <f>'職員点検資料２ (記入例)'!E33</f>
        <v>幼稚園教諭</v>
      </c>
      <c r="F33" s="212" t="str">
        <f>IF('職員点検資料２ (記入例)'!F33="","",'職員点検資料２ (記入例)'!F33)</f>
        <v/>
      </c>
      <c r="G33" s="2757"/>
      <c r="H33" s="2757"/>
      <c r="I33" s="2742"/>
      <c r="J33" s="2745"/>
      <c r="K33" s="2748"/>
      <c r="L33" s="2693"/>
      <c r="M33" s="2742"/>
      <c r="N33" s="2745"/>
      <c r="O33" s="2748"/>
      <c r="P33" s="2693"/>
      <c r="Q33" s="264"/>
      <c r="R33" s="264"/>
      <c r="S33" s="264"/>
      <c r="T33" s="264"/>
      <c r="V33" s="2706"/>
    </row>
    <row r="34" spans="1:22" s="88" customFormat="1" ht="12">
      <c r="A34" s="2557"/>
      <c r="B34" s="2761"/>
      <c r="C34" s="2710"/>
      <c r="D34" s="2758"/>
      <c r="E34" s="213" t="str">
        <f>'職員点検資料２ (記入例)'!E34</f>
        <v>（　　　　　　）</v>
      </c>
      <c r="F34" s="214" t="str">
        <f>IF('職員点検資料２ (記入例)'!F34="","",'職員点検資料２ (記入例)'!F34)</f>
        <v/>
      </c>
      <c r="G34" s="2758"/>
      <c r="H34" s="2758"/>
      <c r="I34" s="2743"/>
      <c r="J34" s="2746"/>
      <c r="K34" s="2749"/>
      <c r="L34" s="2694"/>
      <c r="M34" s="2743"/>
      <c r="N34" s="2746"/>
      <c r="O34" s="2749"/>
      <c r="P34" s="2694"/>
      <c r="Q34" s="264"/>
      <c r="R34" s="264"/>
      <c r="S34" s="264"/>
      <c r="T34" s="264"/>
      <c r="V34" s="2707"/>
    </row>
    <row r="35" spans="1:22" s="88" customFormat="1" ht="12" customHeight="1">
      <c r="A35" s="2555">
        <v>11</v>
      </c>
      <c r="B35" s="2759" t="str">
        <f>IF('職員点検資料２ (記入例)'!B35="","",'職員点検資料２ (記入例)'!B35)</f>
        <v/>
      </c>
      <c r="C35" s="2708" t="str">
        <f>IF('職員点検資料２ (記入例)'!C35="","",'職員点検資料２ (記入例)'!C35)</f>
        <v/>
      </c>
      <c r="D35" s="2756" t="str">
        <f>IF('職員点検資料２ (記入例)'!D35="","",'職員点検資料２ (記入例)'!D35)</f>
        <v/>
      </c>
      <c r="E35" s="210" t="str">
        <f>'職員点検資料２ (記入例)'!E35</f>
        <v>保育士</v>
      </c>
      <c r="F35" s="368" t="str">
        <f>IF('職員点検資料２ (記入例)'!F35="","",'職員点検資料２ (記入例)'!F35)</f>
        <v/>
      </c>
      <c r="G35" s="2756" t="str">
        <f>IF('職員点検資料２ (記入例)'!G35="","",'職員点検資料２ (記入例)'!G35)</f>
        <v/>
      </c>
      <c r="H35" s="2756" t="str">
        <f>'職員点検資料２ (記入例)'!H35</f>
        <v>定めあり・定めなし</v>
      </c>
      <c r="I35" s="2741"/>
      <c r="J35" s="2744" t="s">
        <v>341</v>
      </c>
      <c r="K35" s="2747"/>
      <c r="L35" s="2692" t="s">
        <v>341</v>
      </c>
      <c r="M35" s="2741"/>
      <c r="N35" s="2744" t="s">
        <v>341</v>
      </c>
      <c r="O35" s="2747"/>
      <c r="P35" s="2692" t="s">
        <v>341</v>
      </c>
      <c r="Q35" s="264"/>
      <c r="R35" s="264"/>
      <c r="S35" s="264"/>
      <c r="T35" s="264"/>
      <c r="V35" s="2705" t="str">
        <f>'職員点検資料２ (記入例)'!AD35</f>
        <v/>
      </c>
    </row>
    <row r="36" spans="1:22" s="88" customFormat="1" ht="12">
      <c r="A36" s="2556"/>
      <c r="B36" s="2760"/>
      <c r="C36" s="2709"/>
      <c r="D36" s="2757"/>
      <c r="E36" s="211" t="str">
        <f>'職員点検資料２ (記入例)'!E36</f>
        <v>幼稚園教諭</v>
      </c>
      <c r="F36" s="212" t="str">
        <f>IF('職員点検資料２ (記入例)'!F36="","",'職員点検資料２ (記入例)'!F36)</f>
        <v/>
      </c>
      <c r="G36" s="2757"/>
      <c r="H36" s="2757"/>
      <c r="I36" s="2742"/>
      <c r="J36" s="2745"/>
      <c r="K36" s="2748"/>
      <c r="L36" s="2693"/>
      <c r="M36" s="2742"/>
      <c r="N36" s="2745"/>
      <c r="O36" s="2748"/>
      <c r="P36" s="2693"/>
      <c r="Q36" s="264"/>
      <c r="R36" s="264"/>
      <c r="S36" s="264"/>
      <c r="T36" s="264"/>
      <c r="V36" s="2706"/>
    </row>
    <row r="37" spans="1:22" s="88" customFormat="1" ht="12">
      <c r="A37" s="2557"/>
      <c r="B37" s="2761"/>
      <c r="C37" s="2710"/>
      <c r="D37" s="2758"/>
      <c r="E37" s="213" t="str">
        <f>'職員点検資料２ (記入例)'!E37</f>
        <v>（　　　　　　）</v>
      </c>
      <c r="F37" s="214" t="str">
        <f>IF('職員点検資料２ (記入例)'!F37="","",'職員点検資料２ (記入例)'!F37)</f>
        <v/>
      </c>
      <c r="G37" s="2758"/>
      <c r="H37" s="2758"/>
      <c r="I37" s="2743"/>
      <c r="J37" s="2746"/>
      <c r="K37" s="2749"/>
      <c r="L37" s="2694"/>
      <c r="M37" s="2743"/>
      <c r="N37" s="2746"/>
      <c r="O37" s="2749"/>
      <c r="P37" s="2694"/>
      <c r="Q37" s="264"/>
      <c r="R37" s="264"/>
      <c r="S37" s="264"/>
      <c r="T37" s="264"/>
      <c r="V37" s="2707"/>
    </row>
    <row r="38" spans="1:22" s="88" customFormat="1" ht="12" customHeight="1">
      <c r="A38" s="2555">
        <v>12</v>
      </c>
      <c r="B38" s="2759" t="str">
        <f>IF('職員点検資料２ (記入例)'!B38="","",'職員点検資料２ (記入例)'!B38)</f>
        <v/>
      </c>
      <c r="C38" s="2708" t="str">
        <f>IF('職員点検資料２ (記入例)'!C38="","",'職員点検資料２ (記入例)'!C38)</f>
        <v/>
      </c>
      <c r="D38" s="2756" t="str">
        <f>IF('職員点検資料２ (記入例)'!D38="","",'職員点検資料２ (記入例)'!D38)</f>
        <v/>
      </c>
      <c r="E38" s="210" t="str">
        <f>'職員点検資料２ (記入例)'!E38</f>
        <v>保育士</v>
      </c>
      <c r="F38" s="368" t="str">
        <f>IF('職員点検資料２ (記入例)'!F38="","",'職員点検資料２ (記入例)'!F38)</f>
        <v/>
      </c>
      <c r="G38" s="2756" t="str">
        <f>IF('職員点検資料２ (記入例)'!G38="","",'職員点検資料２ (記入例)'!G38)</f>
        <v/>
      </c>
      <c r="H38" s="2756" t="str">
        <f>'職員点検資料２ (記入例)'!H38</f>
        <v>定めあり・定めなし</v>
      </c>
      <c r="I38" s="2741"/>
      <c r="J38" s="2744" t="s">
        <v>341</v>
      </c>
      <c r="K38" s="2747"/>
      <c r="L38" s="2692" t="s">
        <v>341</v>
      </c>
      <c r="M38" s="2741"/>
      <c r="N38" s="2744" t="s">
        <v>341</v>
      </c>
      <c r="O38" s="2747"/>
      <c r="P38" s="2692" t="s">
        <v>341</v>
      </c>
      <c r="Q38" s="264"/>
      <c r="R38" s="264"/>
      <c r="S38" s="264"/>
      <c r="T38" s="264"/>
      <c r="V38" s="2705" t="str">
        <f>'職員点検資料２ (記入例)'!AD38</f>
        <v/>
      </c>
    </row>
    <row r="39" spans="1:22" s="88" customFormat="1" ht="12">
      <c r="A39" s="2556"/>
      <c r="B39" s="2760"/>
      <c r="C39" s="2709"/>
      <c r="D39" s="2757"/>
      <c r="E39" s="211" t="str">
        <f>'職員点検資料２ (記入例)'!E39</f>
        <v>幼稚園教諭</v>
      </c>
      <c r="F39" s="212" t="str">
        <f>IF('職員点検資料２ (記入例)'!F39="","",'職員点検資料２ (記入例)'!F39)</f>
        <v/>
      </c>
      <c r="G39" s="2757"/>
      <c r="H39" s="2757"/>
      <c r="I39" s="2742"/>
      <c r="J39" s="2745"/>
      <c r="K39" s="2748"/>
      <c r="L39" s="2693"/>
      <c r="M39" s="2742"/>
      <c r="N39" s="2745"/>
      <c r="O39" s="2748"/>
      <c r="P39" s="2693"/>
      <c r="Q39" s="264"/>
      <c r="R39" s="264"/>
      <c r="S39" s="264"/>
      <c r="T39" s="264"/>
      <c r="V39" s="2706"/>
    </row>
    <row r="40" spans="1:22" s="88" customFormat="1" ht="12">
      <c r="A40" s="2557"/>
      <c r="B40" s="2761"/>
      <c r="C40" s="2710"/>
      <c r="D40" s="2758"/>
      <c r="E40" s="213" t="str">
        <f>'職員点検資料２ (記入例)'!E40</f>
        <v>（　　　　　　）</v>
      </c>
      <c r="F40" s="214" t="str">
        <f>IF('職員点検資料２ (記入例)'!F40="","",'職員点検資料２ (記入例)'!F40)</f>
        <v/>
      </c>
      <c r="G40" s="2758"/>
      <c r="H40" s="2758"/>
      <c r="I40" s="2743"/>
      <c r="J40" s="2746"/>
      <c r="K40" s="2749"/>
      <c r="L40" s="2694"/>
      <c r="M40" s="2743"/>
      <c r="N40" s="2746"/>
      <c r="O40" s="2749"/>
      <c r="P40" s="2694"/>
      <c r="Q40" s="264"/>
      <c r="R40" s="264"/>
      <c r="S40" s="264"/>
      <c r="T40" s="264"/>
      <c r="V40" s="2707"/>
    </row>
    <row r="41" spans="1:22" s="88" customFormat="1" ht="12" customHeight="1">
      <c r="A41" s="2555">
        <v>13</v>
      </c>
      <c r="B41" s="2759" t="str">
        <f>IF('職員点検資料２ (記入例)'!B41="","",'職員点検資料２ (記入例)'!B41)</f>
        <v/>
      </c>
      <c r="C41" s="2708" t="str">
        <f>IF('職員点検資料２ (記入例)'!C41="","",'職員点検資料２ (記入例)'!C41)</f>
        <v/>
      </c>
      <c r="D41" s="2756" t="str">
        <f>IF('職員点検資料２ (記入例)'!D41="","",'職員点検資料２ (記入例)'!D41)</f>
        <v/>
      </c>
      <c r="E41" s="210" t="str">
        <f>'職員点検資料２ (記入例)'!E41</f>
        <v>保育士</v>
      </c>
      <c r="F41" s="368" t="str">
        <f>IF('職員点検資料２ (記入例)'!F41="","",'職員点検資料２ (記入例)'!F41)</f>
        <v/>
      </c>
      <c r="G41" s="2756" t="str">
        <f>IF('職員点検資料２ (記入例)'!G41="","",'職員点検資料２ (記入例)'!G41)</f>
        <v/>
      </c>
      <c r="H41" s="2756" t="str">
        <f>'職員点検資料２ (記入例)'!H41</f>
        <v>定めあり・定めなし</v>
      </c>
      <c r="I41" s="2741"/>
      <c r="J41" s="2744" t="s">
        <v>341</v>
      </c>
      <c r="K41" s="2747"/>
      <c r="L41" s="2692" t="s">
        <v>341</v>
      </c>
      <c r="M41" s="2741"/>
      <c r="N41" s="2744" t="s">
        <v>341</v>
      </c>
      <c r="O41" s="2747"/>
      <c r="P41" s="2692" t="s">
        <v>341</v>
      </c>
      <c r="Q41" s="264"/>
      <c r="R41" s="264"/>
      <c r="S41" s="264"/>
      <c r="T41" s="264"/>
      <c r="V41" s="2705" t="str">
        <f>'職員点検資料２ (記入例)'!AD41</f>
        <v/>
      </c>
    </row>
    <row r="42" spans="1:22" s="88" customFormat="1" ht="12">
      <c r="A42" s="2556"/>
      <c r="B42" s="2760"/>
      <c r="C42" s="2709"/>
      <c r="D42" s="2757"/>
      <c r="E42" s="211" t="str">
        <f>'職員点検資料２ (記入例)'!E42</f>
        <v>幼稚園教諭</v>
      </c>
      <c r="F42" s="212" t="str">
        <f>IF('職員点検資料２ (記入例)'!F42="","",'職員点検資料２ (記入例)'!F42)</f>
        <v/>
      </c>
      <c r="G42" s="2757"/>
      <c r="H42" s="2757"/>
      <c r="I42" s="2742"/>
      <c r="J42" s="2745"/>
      <c r="K42" s="2748"/>
      <c r="L42" s="2693"/>
      <c r="M42" s="2742"/>
      <c r="N42" s="2745"/>
      <c r="O42" s="2748"/>
      <c r="P42" s="2693"/>
      <c r="Q42" s="264"/>
      <c r="R42" s="264"/>
      <c r="S42" s="264"/>
      <c r="T42" s="264"/>
      <c r="V42" s="2706"/>
    </row>
    <row r="43" spans="1:22" s="88" customFormat="1" ht="12">
      <c r="A43" s="2557"/>
      <c r="B43" s="2761"/>
      <c r="C43" s="2710"/>
      <c r="D43" s="2758"/>
      <c r="E43" s="213" t="str">
        <f>'職員点検資料２ (記入例)'!E43</f>
        <v>（　　　　　　）</v>
      </c>
      <c r="F43" s="214" t="str">
        <f>IF('職員点検資料２ (記入例)'!F43="","",'職員点検資料２ (記入例)'!F43)</f>
        <v/>
      </c>
      <c r="G43" s="2758"/>
      <c r="H43" s="2758"/>
      <c r="I43" s="2743"/>
      <c r="J43" s="2746"/>
      <c r="K43" s="2749"/>
      <c r="L43" s="2694"/>
      <c r="M43" s="2743"/>
      <c r="N43" s="2746"/>
      <c r="O43" s="2749"/>
      <c r="P43" s="2694"/>
      <c r="Q43" s="264"/>
      <c r="R43" s="264"/>
      <c r="S43" s="264"/>
      <c r="T43" s="264"/>
      <c r="V43" s="2707"/>
    </row>
    <row r="44" spans="1:22" s="88" customFormat="1" ht="12" customHeight="1">
      <c r="A44" s="2555">
        <v>14</v>
      </c>
      <c r="B44" s="2759" t="str">
        <f>IF('職員点検資料２ (記入例)'!B44="","",'職員点検資料２ (記入例)'!B44)</f>
        <v/>
      </c>
      <c r="C44" s="2708" t="str">
        <f>IF('職員点検資料２ (記入例)'!C44="","",'職員点検資料２ (記入例)'!C44)</f>
        <v/>
      </c>
      <c r="D44" s="2756" t="str">
        <f>IF('職員点検資料２ (記入例)'!D44="","",'職員点検資料２ (記入例)'!D44)</f>
        <v/>
      </c>
      <c r="E44" s="210" t="str">
        <f>'職員点検資料２ (記入例)'!E44</f>
        <v>保育士</v>
      </c>
      <c r="F44" s="368" t="str">
        <f>IF('職員点検資料２ (記入例)'!F44="","",'職員点検資料２ (記入例)'!F44)</f>
        <v/>
      </c>
      <c r="G44" s="2756" t="str">
        <f>IF('職員点検資料２ (記入例)'!G44="","",'職員点検資料２ (記入例)'!G44)</f>
        <v/>
      </c>
      <c r="H44" s="2756" t="str">
        <f>'職員点検資料２ (記入例)'!H44</f>
        <v>定めあり・定めなし</v>
      </c>
      <c r="I44" s="2741"/>
      <c r="J44" s="2744" t="s">
        <v>341</v>
      </c>
      <c r="K44" s="2747"/>
      <c r="L44" s="2692" t="s">
        <v>341</v>
      </c>
      <c r="M44" s="2741"/>
      <c r="N44" s="2744" t="s">
        <v>341</v>
      </c>
      <c r="O44" s="2747"/>
      <c r="P44" s="2692" t="s">
        <v>341</v>
      </c>
      <c r="Q44" s="264"/>
      <c r="R44" s="264"/>
      <c r="S44" s="264"/>
      <c r="T44" s="264"/>
      <c r="V44" s="2705" t="str">
        <f>'職員点検資料２ (記入例)'!AD44</f>
        <v/>
      </c>
    </row>
    <row r="45" spans="1:22" s="88" customFormat="1" ht="12">
      <c r="A45" s="2556"/>
      <c r="B45" s="2760"/>
      <c r="C45" s="2709"/>
      <c r="D45" s="2757"/>
      <c r="E45" s="211" t="str">
        <f>'職員点検資料２ (記入例)'!E45</f>
        <v>幼稚園教諭</v>
      </c>
      <c r="F45" s="212" t="str">
        <f>IF('職員点検資料２ (記入例)'!F45="","",'職員点検資料２ (記入例)'!F45)</f>
        <v/>
      </c>
      <c r="G45" s="2757"/>
      <c r="H45" s="2757"/>
      <c r="I45" s="2742"/>
      <c r="J45" s="2745"/>
      <c r="K45" s="2748"/>
      <c r="L45" s="2693"/>
      <c r="M45" s="2742"/>
      <c r="N45" s="2745"/>
      <c r="O45" s="2748"/>
      <c r="P45" s="2693"/>
      <c r="Q45" s="264"/>
      <c r="R45" s="264"/>
      <c r="S45" s="264"/>
      <c r="T45" s="264"/>
      <c r="V45" s="2706"/>
    </row>
    <row r="46" spans="1:22" s="88" customFormat="1" ht="12">
      <c r="A46" s="2557"/>
      <c r="B46" s="2761"/>
      <c r="C46" s="2710"/>
      <c r="D46" s="2758"/>
      <c r="E46" s="213" t="str">
        <f>'職員点検資料２ (記入例)'!E46</f>
        <v>（　　　　　　）</v>
      </c>
      <c r="F46" s="214" t="str">
        <f>IF('職員点検資料２ (記入例)'!F46="","",'職員点検資料２ (記入例)'!F46)</f>
        <v/>
      </c>
      <c r="G46" s="2758"/>
      <c r="H46" s="2758"/>
      <c r="I46" s="2743"/>
      <c r="J46" s="2746"/>
      <c r="K46" s="2749"/>
      <c r="L46" s="2694"/>
      <c r="M46" s="2743"/>
      <c r="N46" s="2746"/>
      <c r="O46" s="2749"/>
      <c r="P46" s="2694"/>
      <c r="Q46" s="264"/>
      <c r="R46" s="264"/>
      <c r="S46" s="264"/>
      <c r="T46" s="264"/>
      <c r="V46" s="2707"/>
    </row>
    <row r="47" spans="1:22" s="88" customFormat="1" ht="12" customHeight="1">
      <c r="A47" s="2555">
        <v>15</v>
      </c>
      <c r="B47" s="2759" t="str">
        <f>IF('職員点検資料２ (記入例)'!B47="","",'職員点検資料２ (記入例)'!B47)</f>
        <v/>
      </c>
      <c r="C47" s="2708" t="str">
        <f>IF('職員点検資料２ (記入例)'!C47="","",'職員点検資料２ (記入例)'!C47)</f>
        <v/>
      </c>
      <c r="D47" s="2756" t="str">
        <f>IF('職員点検資料２ (記入例)'!D47="","",'職員点検資料２ (記入例)'!D47)</f>
        <v/>
      </c>
      <c r="E47" s="210" t="str">
        <f>'職員点検資料２ (記入例)'!E47</f>
        <v>保育士</v>
      </c>
      <c r="F47" s="368" t="str">
        <f>IF('職員点検資料２ (記入例)'!F47="","",'職員点検資料２ (記入例)'!F47)</f>
        <v/>
      </c>
      <c r="G47" s="2756" t="str">
        <f>IF('職員点検資料２ (記入例)'!G47="","",'職員点検資料２ (記入例)'!G47)</f>
        <v/>
      </c>
      <c r="H47" s="2756" t="str">
        <f>'職員点検資料２ (記入例)'!H47</f>
        <v>定めあり・定めなし</v>
      </c>
      <c r="I47" s="2741"/>
      <c r="J47" s="2744" t="s">
        <v>341</v>
      </c>
      <c r="K47" s="2747"/>
      <c r="L47" s="2692" t="s">
        <v>341</v>
      </c>
      <c r="M47" s="2741"/>
      <c r="N47" s="2744" t="s">
        <v>341</v>
      </c>
      <c r="O47" s="2747"/>
      <c r="P47" s="2692" t="s">
        <v>341</v>
      </c>
      <c r="Q47" s="264"/>
      <c r="R47" s="264"/>
      <c r="S47" s="264"/>
      <c r="T47" s="264"/>
      <c r="V47" s="2705" t="str">
        <f>'職員点検資料２ (記入例)'!AD47</f>
        <v/>
      </c>
    </row>
    <row r="48" spans="1:22" s="88" customFormat="1" ht="12">
      <c r="A48" s="2556"/>
      <c r="B48" s="2760"/>
      <c r="C48" s="2709"/>
      <c r="D48" s="2757"/>
      <c r="E48" s="211" t="str">
        <f>'職員点検資料２ (記入例)'!E48</f>
        <v>幼稚園教諭</v>
      </c>
      <c r="F48" s="212" t="str">
        <f>IF('職員点検資料２ (記入例)'!F48="","",'職員点検資料２ (記入例)'!F48)</f>
        <v/>
      </c>
      <c r="G48" s="2757"/>
      <c r="H48" s="2757"/>
      <c r="I48" s="2742"/>
      <c r="J48" s="2745"/>
      <c r="K48" s="2748"/>
      <c r="L48" s="2693"/>
      <c r="M48" s="2742"/>
      <c r="N48" s="2745"/>
      <c r="O48" s="2748"/>
      <c r="P48" s="2693"/>
      <c r="Q48" s="264"/>
      <c r="R48" s="264"/>
      <c r="S48" s="264"/>
      <c r="T48" s="264"/>
      <c r="V48" s="2706"/>
    </row>
    <row r="49" spans="1:22" s="88" customFormat="1" ht="12">
      <c r="A49" s="2557"/>
      <c r="B49" s="2761"/>
      <c r="C49" s="2710"/>
      <c r="D49" s="2758"/>
      <c r="E49" s="213" t="str">
        <f>'職員点検資料２ (記入例)'!E49</f>
        <v>（　　　　　　）</v>
      </c>
      <c r="F49" s="214" t="str">
        <f>IF('職員点検資料２ (記入例)'!F49="","",'職員点検資料２ (記入例)'!F49)</f>
        <v/>
      </c>
      <c r="G49" s="2758"/>
      <c r="H49" s="2758"/>
      <c r="I49" s="2743"/>
      <c r="J49" s="2746"/>
      <c r="K49" s="2749"/>
      <c r="L49" s="2694"/>
      <c r="M49" s="2743"/>
      <c r="N49" s="2746"/>
      <c r="O49" s="2749"/>
      <c r="P49" s="2694"/>
      <c r="Q49" s="264"/>
      <c r="R49" s="264"/>
      <c r="S49" s="264"/>
      <c r="T49" s="264"/>
      <c r="V49" s="2707"/>
    </row>
    <row r="50" spans="1:22" s="88" customFormat="1" ht="12" customHeight="1">
      <c r="A50" s="2555">
        <v>16</v>
      </c>
      <c r="B50" s="2759" t="str">
        <f>IF('職員点検資料２ (記入例)'!B50="","",'職員点検資料２ (記入例)'!B50)</f>
        <v/>
      </c>
      <c r="C50" s="2708" t="str">
        <f>IF('職員点検資料２ (記入例)'!C50="","",'職員点検資料２ (記入例)'!C50)</f>
        <v/>
      </c>
      <c r="D50" s="2756" t="str">
        <f>IF('職員点検資料２ (記入例)'!D50="","",'職員点検資料２ (記入例)'!D50)</f>
        <v/>
      </c>
      <c r="E50" s="210" t="str">
        <f>'職員点検資料２ (記入例)'!E50</f>
        <v>保育士</v>
      </c>
      <c r="F50" s="368" t="str">
        <f>IF('職員点検資料２ (記入例)'!F50="","",'職員点検資料２ (記入例)'!F50)</f>
        <v/>
      </c>
      <c r="G50" s="2756" t="str">
        <f>IF('職員点検資料２ (記入例)'!G50="","",'職員点検資料２ (記入例)'!G50)</f>
        <v/>
      </c>
      <c r="H50" s="2756" t="str">
        <f>'職員点検資料２ (記入例)'!H50</f>
        <v>定めあり・定めなし</v>
      </c>
      <c r="I50" s="2741"/>
      <c r="J50" s="2744" t="s">
        <v>341</v>
      </c>
      <c r="K50" s="2747"/>
      <c r="L50" s="2692" t="s">
        <v>341</v>
      </c>
      <c r="M50" s="2741"/>
      <c r="N50" s="2744" t="s">
        <v>341</v>
      </c>
      <c r="O50" s="2747"/>
      <c r="P50" s="2692" t="s">
        <v>341</v>
      </c>
      <c r="Q50" s="264"/>
      <c r="R50" s="264"/>
      <c r="S50" s="264"/>
      <c r="T50" s="264"/>
      <c r="V50" s="2705" t="str">
        <f>'職員点検資料２ (記入例)'!AD50</f>
        <v/>
      </c>
    </row>
    <row r="51" spans="1:22" s="88" customFormat="1" ht="12">
      <c r="A51" s="2556"/>
      <c r="B51" s="2760"/>
      <c r="C51" s="2709"/>
      <c r="D51" s="2757"/>
      <c r="E51" s="211" t="str">
        <f>'職員点検資料２ (記入例)'!E51</f>
        <v>幼稚園教諭</v>
      </c>
      <c r="F51" s="212" t="str">
        <f>IF('職員点検資料２ (記入例)'!F51="","",'職員点検資料２ (記入例)'!F51)</f>
        <v/>
      </c>
      <c r="G51" s="2757"/>
      <c r="H51" s="2757"/>
      <c r="I51" s="2742"/>
      <c r="J51" s="2745"/>
      <c r="K51" s="2748"/>
      <c r="L51" s="2693"/>
      <c r="M51" s="2742"/>
      <c r="N51" s="2745"/>
      <c r="O51" s="2748"/>
      <c r="P51" s="2693"/>
      <c r="Q51" s="264"/>
      <c r="R51" s="264"/>
      <c r="S51" s="264"/>
      <c r="T51" s="264"/>
      <c r="V51" s="2706"/>
    </row>
    <row r="52" spans="1:22" s="88" customFormat="1" ht="12">
      <c r="A52" s="2557"/>
      <c r="B52" s="2761"/>
      <c r="C52" s="2710"/>
      <c r="D52" s="2758"/>
      <c r="E52" s="213" t="str">
        <f>'職員点検資料２ (記入例)'!E52</f>
        <v>（　　　　　　）</v>
      </c>
      <c r="F52" s="214" t="str">
        <f>IF('職員点検資料２ (記入例)'!F52="","",'職員点検資料２ (記入例)'!F52)</f>
        <v/>
      </c>
      <c r="G52" s="2758"/>
      <c r="H52" s="2758"/>
      <c r="I52" s="2743"/>
      <c r="J52" s="2746"/>
      <c r="K52" s="2749"/>
      <c r="L52" s="2694"/>
      <c r="M52" s="2743"/>
      <c r="N52" s="2746"/>
      <c r="O52" s="2749"/>
      <c r="P52" s="2694"/>
      <c r="Q52" s="264"/>
      <c r="R52" s="264"/>
      <c r="S52" s="264"/>
      <c r="T52" s="264"/>
      <c r="V52" s="2707"/>
    </row>
    <row r="53" spans="1:22" s="88" customFormat="1" ht="12" customHeight="1">
      <c r="A53" s="2555">
        <v>17</v>
      </c>
      <c r="B53" s="2759" t="str">
        <f>IF('職員点検資料２ (記入例)'!B53="","",'職員点検資料２ (記入例)'!B53)</f>
        <v/>
      </c>
      <c r="C53" s="2708" t="str">
        <f>IF('職員点検資料２ (記入例)'!C53="","",'職員点検資料２ (記入例)'!C53)</f>
        <v/>
      </c>
      <c r="D53" s="2756" t="str">
        <f>IF('職員点検資料２ (記入例)'!D53="","",'職員点検資料２ (記入例)'!D53)</f>
        <v/>
      </c>
      <c r="E53" s="210" t="str">
        <f>'職員点検資料２ (記入例)'!E53</f>
        <v>保育士</v>
      </c>
      <c r="F53" s="368" t="str">
        <f>IF('職員点検資料２ (記入例)'!F53="","",'職員点検資料２ (記入例)'!F53)</f>
        <v/>
      </c>
      <c r="G53" s="2756" t="str">
        <f>IF('職員点検資料２ (記入例)'!G53="","",'職員点検資料２ (記入例)'!G53)</f>
        <v/>
      </c>
      <c r="H53" s="2756" t="str">
        <f>'職員点検資料２ (記入例)'!H53</f>
        <v>定めあり・定めなし</v>
      </c>
      <c r="I53" s="2741"/>
      <c r="J53" s="2744" t="s">
        <v>341</v>
      </c>
      <c r="K53" s="2747"/>
      <c r="L53" s="2692" t="s">
        <v>341</v>
      </c>
      <c r="M53" s="2741"/>
      <c r="N53" s="2744" t="s">
        <v>341</v>
      </c>
      <c r="O53" s="2747"/>
      <c r="P53" s="2692" t="s">
        <v>341</v>
      </c>
      <c r="Q53" s="264"/>
      <c r="R53" s="264"/>
      <c r="S53" s="264"/>
      <c r="T53" s="264"/>
      <c r="V53" s="2705" t="str">
        <f>'職員点検資料２ (記入例)'!AD53</f>
        <v/>
      </c>
    </row>
    <row r="54" spans="1:22" s="88" customFormat="1" ht="12">
      <c r="A54" s="2556"/>
      <c r="B54" s="2760"/>
      <c r="C54" s="2709"/>
      <c r="D54" s="2757"/>
      <c r="E54" s="211" t="str">
        <f>'職員点検資料２ (記入例)'!E54</f>
        <v>幼稚園教諭</v>
      </c>
      <c r="F54" s="212" t="str">
        <f>IF('職員点検資料２ (記入例)'!F54="","",'職員点検資料２ (記入例)'!F54)</f>
        <v/>
      </c>
      <c r="G54" s="2757"/>
      <c r="H54" s="2757"/>
      <c r="I54" s="2742"/>
      <c r="J54" s="2745"/>
      <c r="K54" s="2748"/>
      <c r="L54" s="2693"/>
      <c r="M54" s="2742"/>
      <c r="N54" s="2745"/>
      <c r="O54" s="2748"/>
      <c r="P54" s="2693"/>
      <c r="Q54" s="264"/>
      <c r="R54" s="264"/>
      <c r="S54" s="264"/>
      <c r="T54" s="264"/>
      <c r="V54" s="2706"/>
    </row>
    <row r="55" spans="1:22" s="88" customFormat="1">
      <c r="A55" s="2557"/>
      <c r="B55" s="2761"/>
      <c r="C55" s="2710"/>
      <c r="D55" s="2758"/>
      <c r="E55" s="213" t="str">
        <f>'職員点検資料２ (記入例)'!E55</f>
        <v>（　　　　　　）</v>
      </c>
      <c r="F55" s="214" t="str">
        <f>IF('職員点検資料２ (記入例)'!F55="","",'職員点検資料２ (記入例)'!F55)</f>
        <v/>
      </c>
      <c r="G55" s="2758"/>
      <c r="H55" s="2758"/>
      <c r="I55" s="2743"/>
      <c r="J55" s="2746"/>
      <c r="K55" s="2749"/>
      <c r="L55" s="2694"/>
      <c r="M55" s="2743"/>
      <c r="N55" s="2746"/>
      <c r="O55" s="2749"/>
      <c r="P55" s="2694"/>
      <c r="Q55" s="263"/>
      <c r="R55" s="263"/>
      <c r="S55" s="263"/>
      <c r="T55" s="263"/>
      <c r="V55" s="2707"/>
    </row>
    <row r="56" spans="1:22" s="88" customFormat="1" ht="12" customHeight="1">
      <c r="A56" s="2555">
        <v>18</v>
      </c>
      <c r="B56" s="2759" t="str">
        <f>IF('職員点検資料２ (記入例)'!B56="","",'職員点検資料２ (記入例)'!B56)</f>
        <v/>
      </c>
      <c r="C56" s="2708" t="str">
        <f>IF('職員点検資料２ (記入例)'!C56="","",'職員点検資料２ (記入例)'!C56)</f>
        <v/>
      </c>
      <c r="D56" s="2756" t="str">
        <f>IF('職員点検資料２ (記入例)'!D56="","",'職員点検資料２ (記入例)'!D56)</f>
        <v/>
      </c>
      <c r="E56" s="210" t="str">
        <f>'職員点検資料２ (記入例)'!E56</f>
        <v>保育士</v>
      </c>
      <c r="F56" s="368" t="str">
        <f>IF('職員点検資料２ (記入例)'!F56="","",'職員点検資料２ (記入例)'!F56)</f>
        <v/>
      </c>
      <c r="G56" s="2756" t="str">
        <f>IF('職員点検資料２ (記入例)'!G56="","",'職員点検資料２ (記入例)'!G56)</f>
        <v/>
      </c>
      <c r="H56" s="2756" t="str">
        <f>'職員点検資料２ (記入例)'!H56</f>
        <v>定めあり・定めなし</v>
      </c>
      <c r="I56" s="2741"/>
      <c r="J56" s="2744" t="s">
        <v>341</v>
      </c>
      <c r="K56" s="2747"/>
      <c r="L56" s="2692" t="s">
        <v>341</v>
      </c>
      <c r="M56" s="2741"/>
      <c r="N56" s="2744" t="s">
        <v>341</v>
      </c>
      <c r="O56" s="2747"/>
      <c r="P56" s="2692" t="s">
        <v>341</v>
      </c>
      <c r="Q56" s="263"/>
      <c r="R56" s="263"/>
      <c r="S56" s="263"/>
      <c r="T56" s="263"/>
      <c r="V56" s="2705" t="str">
        <f>'職員点検資料２ (記入例)'!AD56</f>
        <v/>
      </c>
    </row>
    <row r="57" spans="1:22" s="88" customFormat="1">
      <c r="A57" s="2556"/>
      <c r="B57" s="2760"/>
      <c r="C57" s="2709"/>
      <c r="D57" s="2757"/>
      <c r="E57" s="211" t="str">
        <f>'職員点検資料２ (記入例)'!E57</f>
        <v>幼稚園教諭</v>
      </c>
      <c r="F57" s="212" t="str">
        <f>IF('職員点検資料２ (記入例)'!F57="","",'職員点検資料２ (記入例)'!F57)</f>
        <v/>
      </c>
      <c r="G57" s="2757"/>
      <c r="H57" s="2757"/>
      <c r="I57" s="2742"/>
      <c r="J57" s="2745"/>
      <c r="K57" s="2748"/>
      <c r="L57" s="2693"/>
      <c r="M57" s="2742"/>
      <c r="N57" s="2745"/>
      <c r="O57" s="2748"/>
      <c r="P57" s="2693"/>
      <c r="Q57" s="263"/>
      <c r="R57" s="263"/>
      <c r="S57" s="263"/>
      <c r="T57" s="263"/>
      <c r="V57" s="2706"/>
    </row>
    <row r="58" spans="1:22" s="88" customFormat="1">
      <c r="A58" s="2557"/>
      <c r="B58" s="2761"/>
      <c r="C58" s="2710"/>
      <c r="D58" s="2758"/>
      <c r="E58" s="213" t="str">
        <f>'職員点検資料２ (記入例)'!E58</f>
        <v>（　　　　　　）</v>
      </c>
      <c r="F58" s="214" t="str">
        <f>IF('職員点検資料２ (記入例)'!F58="","",'職員点検資料２ (記入例)'!F58)</f>
        <v/>
      </c>
      <c r="G58" s="2758"/>
      <c r="H58" s="2758"/>
      <c r="I58" s="2743"/>
      <c r="J58" s="2746"/>
      <c r="K58" s="2749"/>
      <c r="L58" s="2694"/>
      <c r="M58" s="2743"/>
      <c r="N58" s="2746"/>
      <c r="O58" s="2749"/>
      <c r="P58" s="2694"/>
      <c r="Q58" s="263"/>
      <c r="R58" s="263"/>
      <c r="S58" s="263"/>
      <c r="T58" s="263"/>
      <c r="V58" s="2707"/>
    </row>
    <row r="59" spans="1:22" s="88" customFormat="1" ht="12" customHeight="1">
      <c r="A59" s="2555">
        <v>19</v>
      </c>
      <c r="B59" s="2759" t="str">
        <f>IF('職員点検資料２ (記入例)'!B59="","",'職員点検資料２ (記入例)'!B59)</f>
        <v/>
      </c>
      <c r="C59" s="2708" t="str">
        <f>IF('職員点検資料２ (記入例)'!C59="","",'職員点検資料２ (記入例)'!C59)</f>
        <v/>
      </c>
      <c r="D59" s="2756" t="str">
        <f>IF('職員点検資料２ (記入例)'!D59="","",'職員点検資料２ (記入例)'!D59)</f>
        <v/>
      </c>
      <c r="E59" s="210" t="str">
        <f>'職員点検資料２ (記入例)'!E59</f>
        <v>保育士</v>
      </c>
      <c r="F59" s="368" t="str">
        <f>IF('職員点検資料２ (記入例)'!F59="","",'職員点検資料２ (記入例)'!F59)</f>
        <v/>
      </c>
      <c r="G59" s="2756" t="str">
        <f>IF('職員点検資料２ (記入例)'!G59="","",'職員点検資料２ (記入例)'!G59)</f>
        <v/>
      </c>
      <c r="H59" s="2756" t="str">
        <f>'職員点検資料２ (記入例)'!H59</f>
        <v>定めあり・定めなし</v>
      </c>
      <c r="I59" s="2741"/>
      <c r="J59" s="2744" t="s">
        <v>341</v>
      </c>
      <c r="K59" s="2747"/>
      <c r="L59" s="2692" t="s">
        <v>341</v>
      </c>
      <c r="M59" s="2741"/>
      <c r="N59" s="2744" t="s">
        <v>341</v>
      </c>
      <c r="O59" s="2747"/>
      <c r="P59" s="2692" t="s">
        <v>341</v>
      </c>
      <c r="Q59" s="263"/>
      <c r="R59" s="263"/>
      <c r="S59" s="263"/>
      <c r="T59" s="263"/>
      <c r="V59" s="2705" t="str">
        <f>'職員点検資料２ (記入例)'!AD59</f>
        <v/>
      </c>
    </row>
    <row r="60" spans="1:22" s="88" customFormat="1">
      <c r="A60" s="2556"/>
      <c r="B60" s="2760"/>
      <c r="C60" s="2709"/>
      <c r="D60" s="2757"/>
      <c r="E60" s="211" t="str">
        <f>'職員点検資料２ (記入例)'!E60</f>
        <v>幼稚園教諭</v>
      </c>
      <c r="F60" s="212" t="str">
        <f>IF('職員点検資料２ (記入例)'!F60="","",'職員点検資料２ (記入例)'!F60)</f>
        <v/>
      </c>
      <c r="G60" s="2757"/>
      <c r="H60" s="2757"/>
      <c r="I60" s="2742"/>
      <c r="J60" s="2745"/>
      <c r="K60" s="2748"/>
      <c r="L60" s="2693"/>
      <c r="M60" s="2742"/>
      <c r="N60" s="2745"/>
      <c r="O60" s="2748"/>
      <c r="P60" s="2693"/>
      <c r="Q60" s="263"/>
      <c r="R60" s="263"/>
      <c r="S60" s="263"/>
      <c r="T60" s="263"/>
      <c r="V60" s="2706"/>
    </row>
    <row r="61" spans="1:22" s="88" customFormat="1">
      <c r="A61" s="2557"/>
      <c r="B61" s="2761"/>
      <c r="C61" s="2710"/>
      <c r="D61" s="2758"/>
      <c r="E61" s="213" t="str">
        <f>'職員点検資料２ (記入例)'!E61</f>
        <v>（　　　　　　）</v>
      </c>
      <c r="F61" s="214" t="str">
        <f>IF('職員点検資料２ (記入例)'!F61="","",'職員点検資料２ (記入例)'!F61)</f>
        <v/>
      </c>
      <c r="G61" s="2758"/>
      <c r="H61" s="2758"/>
      <c r="I61" s="2743"/>
      <c r="J61" s="2746"/>
      <c r="K61" s="2749"/>
      <c r="L61" s="2694"/>
      <c r="M61" s="2743"/>
      <c r="N61" s="2746"/>
      <c r="O61" s="2749"/>
      <c r="P61" s="2694"/>
      <c r="Q61" s="263"/>
      <c r="R61" s="263"/>
      <c r="S61" s="263"/>
      <c r="T61" s="263"/>
      <c r="V61" s="2707"/>
    </row>
    <row r="62" spans="1:22" s="88" customFormat="1" ht="12" customHeight="1">
      <c r="A62" s="2555">
        <v>20</v>
      </c>
      <c r="B62" s="2759" t="str">
        <f>IF('職員点検資料２ (記入例)'!B62="","",'職員点検資料２ (記入例)'!B62)</f>
        <v/>
      </c>
      <c r="C62" s="2708" t="str">
        <f>IF('職員点検資料２ (記入例)'!C62="","",'職員点検資料２ (記入例)'!C62)</f>
        <v/>
      </c>
      <c r="D62" s="2756" t="str">
        <f>IF('職員点検資料２ (記入例)'!D62="","",'職員点検資料２ (記入例)'!D62)</f>
        <v/>
      </c>
      <c r="E62" s="210" t="str">
        <f>'職員点検資料２ (記入例)'!E62</f>
        <v>保育士</v>
      </c>
      <c r="F62" s="368" t="str">
        <f>IF('職員点検資料２ (記入例)'!F62="","",'職員点検資料２ (記入例)'!F62)</f>
        <v/>
      </c>
      <c r="G62" s="2756" t="str">
        <f>IF('職員点検資料２ (記入例)'!G62="","",'職員点検資料２ (記入例)'!G62)</f>
        <v/>
      </c>
      <c r="H62" s="2756" t="str">
        <f>'職員点検資料２ (記入例)'!H62</f>
        <v>定めあり・定めなし</v>
      </c>
      <c r="I62" s="2741"/>
      <c r="J62" s="2744" t="s">
        <v>341</v>
      </c>
      <c r="K62" s="2747"/>
      <c r="L62" s="2692" t="s">
        <v>341</v>
      </c>
      <c r="M62" s="2741"/>
      <c r="N62" s="2744" t="s">
        <v>341</v>
      </c>
      <c r="O62" s="2747"/>
      <c r="P62" s="2692" t="s">
        <v>341</v>
      </c>
      <c r="Q62" s="263"/>
      <c r="R62" s="263"/>
      <c r="S62" s="263"/>
      <c r="T62" s="263"/>
      <c r="V62" s="2705" t="str">
        <f>'職員点検資料２ (記入例)'!AD62</f>
        <v/>
      </c>
    </row>
    <row r="63" spans="1:22" s="88" customFormat="1">
      <c r="A63" s="2556"/>
      <c r="B63" s="2760"/>
      <c r="C63" s="2709"/>
      <c r="D63" s="2757"/>
      <c r="E63" s="211" t="str">
        <f>'職員点検資料２ (記入例)'!E63</f>
        <v>幼稚園教諭</v>
      </c>
      <c r="F63" s="212" t="str">
        <f>IF('職員点検資料２ (記入例)'!F63="","",'職員点検資料２ (記入例)'!F63)</f>
        <v/>
      </c>
      <c r="G63" s="2757"/>
      <c r="H63" s="2757"/>
      <c r="I63" s="2742"/>
      <c r="J63" s="2745"/>
      <c r="K63" s="2748"/>
      <c r="L63" s="2693"/>
      <c r="M63" s="2742"/>
      <c r="N63" s="2745"/>
      <c r="O63" s="2748"/>
      <c r="P63" s="2693"/>
      <c r="Q63" s="263"/>
      <c r="R63" s="263"/>
      <c r="S63" s="263"/>
      <c r="T63" s="263"/>
      <c r="V63" s="2706"/>
    </row>
    <row r="64" spans="1:22" s="88" customFormat="1">
      <c r="A64" s="2557"/>
      <c r="B64" s="2761"/>
      <c r="C64" s="2710"/>
      <c r="D64" s="2758"/>
      <c r="E64" s="213" t="str">
        <f>'職員点検資料２ (記入例)'!E64</f>
        <v>（　　　　　　）</v>
      </c>
      <c r="F64" s="214" t="str">
        <f>IF('職員点検資料２ (記入例)'!F64="","",'職員点検資料２ (記入例)'!F64)</f>
        <v/>
      </c>
      <c r="G64" s="2758"/>
      <c r="H64" s="2758"/>
      <c r="I64" s="2743"/>
      <c r="J64" s="2746"/>
      <c r="K64" s="2749"/>
      <c r="L64" s="2694"/>
      <c r="M64" s="2743"/>
      <c r="N64" s="2746"/>
      <c r="O64" s="2749"/>
      <c r="P64" s="2694"/>
      <c r="Q64" s="263"/>
      <c r="R64" s="263"/>
      <c r="S64" s="263"/>
      <c r="T64" s="263"/>
      <c r="V64" s="2707"/>
    </row>
    <row r="65" spans="1:22" s="88" customFormat="1" ht="12" customHeight="1">
      <c r="A65" s="2555">
        <v>21</v>
      </c>
      <c r="B65" s="2759" t="str">
        <f>IF('職員点検資料２ (記入例)'!B65="","",'職員点検資料２ (記入例)'!B65)</f>
        <v/>
      </c>
      <c r="C65" s="2708" t="str">
        <f>IF('職員点検資料２ (記入例)'!C65="","",'職員点検資料２ (記入例)'!C65)</f>
        <v/>
      </c>
      <c r="D65" s="2756" t="str">
        <f>IF('職員点検資料２ (記入例)'!D65="","",'職員点検資料２ (記入例)'!D65)</f>
        <v/>
      </c>
      <c r="E65" s="210" t="str">
        <f>'職員点検資料２ (記入例)'!E65</f>
        <v>保育士</v>
      </c>
      <c r="F65" s="368" t="str">
        <f>IF('職員点検資料２ (記入例)'!F65="","",'職員点検資料２ (記入例)'!F65)</f>
        <v/>
      </c>
      <c r="G65" s="2756" t="str">
        <f>IF('職員点検資料２ (記入例)'!G65="","",'職員点検資料２ (記入例)'!G65)</f>
        <v/>
      </c>
      <c r="H65" s="2756" t="str">
        <f>'職員点検資料２ (記入例)'!H65</f>
        <v>定めあり・定めなし</v>
      </c>
      <c r="I65" s="2741"/>
      <c r="J65" s="2744" t="s">
        <v>341</v>
      </c>
      <c r="K65" s="2747"/>
      <c r="L65" s="2692" t="s">
        <v>341</v>
      </c>
      <c r="M65" s="2741"/>
      <c r="N65" s="2744" t="s">
        <v>341</v>
      </c>
      <c r="O65" s="2747"/>
      <c r="P65" s="2692" t="s">
        <v>341</v>
      </c>
      <c r="Q65" s="263"/>
      <c r="R65" s="263"/>
      <c r="S65" s="263"/>
      <c r="T65" s="263"/>
      <c r="V65" s="2705" t="str">
        <f>'職員点検資料２ (記入例)'!AD65</f>
        <v/>
      </c>
    </row>
    <row r="66" spans="1:22" s="88" customFormat="1">
      <c r="A66" s="2556"/>
      <c r="B66" s="2760"/>
      <c r="C66" s="2709"/>
      <c r="D66" s="2757"/>
      <c r="E66" s="211" t="str">
        <f>'職員点検資料２ (記入例)'!E66</f>
        <v>幼稚園教諭</v>
      </c>
      <c r="F66" s="212" t="str">
        <f>IF('職員点検資料２ (記入例)'!F66="","",'職員点検資料２ (記入例)'!F66)</f>
        <v/>
      </c>
      <c r="G66" s="2757"/>
      <c r="H66" s="2757"/>
      <c r="I66" s="2742"/>
      <c r="J66" s="2745"/>
      <c r="K66" s="2748"/>
      <c r="L66" s="2693"/>
      <c r="M66" s="2742"/>
      <c r="N66" s="2745"/>
      <c r="O66" s="2748"/>
      <c r="P66" s="2693"/>
      <c r="Q66" s="263"/>
      <c r="R66" s="263"/>
      <c r="S66" s="263"/>
      <c r="T66" s="263"/>
      <c r="V66" s="2706"/>
    </row>
    <row r="67" spans="1:22" s="88" customFormat="1">
      <c r="A67" s="2557"/>
      <c r="B67" s="2761"/>
      <c r="C67" s="2710"/>
      <c r="D67" s="2758"/>
      <c r="E67" s="213" t="str">
        <f>'職員点検資料２ (記入例)'!E67</f>
        <v>（　　　　　　）</v>
      </c>
      <c r="F67" s="214" t="str">
        <f>IF('職員点検資料２ (記入例)'!F67="","",'職員点検資料２ (記入例)'!F67)</f>
        <v/>
      </c>
      <c r="G67" s="2758"/>
      <c r="H67" s="2758"/>
      <c r="I67" s="2743"/>
      <c r="J67" s="2746"/>
      <c r="K67" s="2749"/>
      <c r="L67" s="2694"/>
      <c r="M67" s="2743"/>
      <c r="N67" s="2746"/>
      <c r="O67" s="2749"/>
      <c r="P67" s="2694"/>
      <c r="Q67" s="263"/>
      <c r="R67" s="263"/>
      <c r="S67" s="263"/>
      <c r="T67" s="263"/>
      <c r="V67" s="2707"/>
    </row>
    <row r="68" spans="1:22" s="88" customFormat="1" ht="12" customHeight="1">
      <c r="A68" s="2555">
        <v>22</v>
      </c>
      <c r="B68" s="2759" t="str">
        <f>IF('職員点検資料２ (記入例)'!B68="","",'職員点検資料２ (記入例)'!B68)</f>
        <v/>
      </c>
      <c r="C68" s="2708" t="str">
        <f>IF('職員点検資料２ (記入例)'!C68="","",'職員点検資料２ (記入例)'!C68)</f>
        <v/>
      </c>
      <c r="D68" s="2756" t="str">
        <f>IF('職員点検資料２ (記入例)'!D68="","",'職員点検資料２ (記入例)'!D68)</f>
        <v/>
      </c>
      <c r="E68" s="210" t="str">
        <f>'職員点検資料２ (記入例)'!E68</f>
        <v>保育士</v>
      </c>
      <c r="F68" s="368" t="str">
        <f>IF('職員点検資料２ (記入例)'!F68="","",'職員点検資料２ (記入例)'!F68)</f>
        <v/>
      </c>
      <c r="G68" s="2756" t="str">
        <f>IF('職員点検資料２ (記入例)'!G68="","",'職員点検資料２ (記入例)'!G68)</f>
        <v/>
      </c>
      <c r="H68" s="2756" t="str">
        <f>'職員点検資料２ (記入例)'!H68</f>
        <v>定めあり・定めなし</v>
      </c>
      <c r="I68" s="2741"/>
      <c r="J68" s="2744" t="s">
        <v>341</v>
      </c>
      <c r="K68" s="2747"/>
      <c r="L68" s="2692" t="s">
        <v>341</v>
      </c>
      <c r="M68" s="2741"/>
      <c r="N68" s="2744" t="s">
        <v>341</v>
      </c>
      <c r="O68" s="2747"/>
      <c r="P68" s="2692" t="s">
        <v>341</v>
      </c>
      <c r="Q68" s="263"/>
      <c r="R68" s="263"/>
      <c r="S68" s="263"/>
      <c r="T68" s="263"/>
      <c r="V68" s="2705" t="str">
        <f>'職員点検資料２ (記入例)'!AD68</f>
        <v/>
      </c>
    </row>
    <row r="69" spans="1:22" s="88" customFormat="1">
      <c r="A69" s="2556"/>
      <c r="B69" s="2760"/>
      <c r="C69" s="2709"/>
      <c r="D69" s="2757"/>
      <c r="E69" s="211" t="str">
        <f>'職員点検資料２ (記入例)'!E69</f>
        <v>幼稚園教諭</v>
      </c>
      <c r="F69" s="212" t="str">
        <f>IF('職員点検資料２ (記入例)'!F69="","",'職員点検資料２ (記入例)'!F69)</f>
        <v/>
      </c>
      <c r="G69" s="2757"/>
      <c r="H69" s="2757"/>
      <c r="I69" s="2742"/>
      <c r="J69" s="2745"/>
      <c r="K69" s="2748"/>
      <c r="L69" s="2693"/>
      <c r="M69" s="2742"/>
      <c r="N69" s="2745"/>
      <c r="O69" s="2748"/>
      <c r="P69" s="2693"/>
      <c r="Q69" s="263"/>
      <c r="R69" s="263"/>
      <c r="S69" s="263"/>
      <c r="T69" s="263"/>
      <c r="V69" s="2706"/>
    </row>
    <row r="70" spans="1:22" s="88" customFormat="1">
      <c r="A70" s="2557"/>
      <c r="B70" s="2761"/>
      <c r="C70" s="2710"/>
      <c r="D70" s="2758"/>
      <c r="E70" s="213" t="str">
        <f>'職員点検資料２ (記入例)'!E70</f>
        <v>（　　　　　　）</v>
      </c>
      <c r="F70" s="214" t="str">
        <f>IF('職員点検資料２ (記入例)'!F70="","",'職員点検資料２ (記入例)'!F70)</f>
        <v/>
      </c>
      <c r="G70" s="2758"/>
      <c r="H70" s="2758"/>
      <c r="I70" s="2743"/>
      <c r="J70" s="2746"/>
      <c r="K70" s="2749"/>
      <c r="L70" s="2694"/>
      <c r="M70" s="2743"/>
      <c r="N70" s="2746"/>
      <c r="O70" s="2749"/>
      <c r="P70" s="2694"/>
      <c r="Q70" s="263"/>
      <c r="R70" s="263"/>
      <c r="S70" s="263"/>
      <c r="T70" s="263"/>
      <c r="V70" s="2707"/>
    </row>
    <row r="71" spans="1:22" s="88" customFormat="1" ht="12" customHeight="1">
      <c r="A71" s="2555">
        <v>23</v>
      </c>
      <c r="B71" s="2759" t="str">
        <f>IF('職員点検資料２ (記入例)'!B71="","",'職員点検資料２ (記入例)'!B71)</f>
        <v/>
      </c>
      <c r="C71" s="2708" t="str">
        <f>IF('職員点検資料２ (記入例)'!C71="","",'職員点検資料２ (記入例)'!C71)</f>
        <v/>
      </c>
      <c r="D71" s="2756" t="str">
        <f>IF('職員点検資料２ (記入例)'!D71="","",'職員点検資料２ (記入例)'!D71)</f>
        <v/>
      </c>
      <c r="E71" s="210" t="str">
        <f>'職員点検資料２ (記入例)'!E71</f>
        <v>保育士</v>
      </c>
      <c r="F71" s="368" t="str">
        <f>IF('職員点検資料２ (記入例)'!F71="","",'職員点検資料２ (記入例)'!F71)</f>
        <v/>
      </c>
      <c r="G71" s="2756" t="str">
        <f>IF('職員点検資料２ (記入例)'!G71="","",'職員点検資料２ (記入例)'!G71)</f>
        <v/>
      </c>
      <c r="H71" s="2756" t="str">
        <f>'職員点検資料２ (記入例)'!H71</f>
        <v>定めあり・定めなし</v>
      </c>
      <c r="I71" s="2741"/>
      <c r="J71" s="2744" t="s">
        <v>341</v>
      </c>
      <c r="K71" s="2747"/>
      <c r="L71" s="2692" t="s">
        <v>341</v>
      </c>
      <c r="M71" s="2741"/>
      <c r="N71" s="2744" t="s">
        <v>341</v>
      </c>
      <c r="O71" s="2747"/>
      <c r="P71" s="2692" t="s">
        <v>341</v>
      </c>
      <c r="Q71" s="263"/>
      <c r="R71" s="263"/>
      <c r="S71" s="263"/>
      <c r="T71" s="263"/>
      <c r="V71" s="2705" t="str">
        <f>'職員点検資料２ (記入例)'!AD71</f>
        <v/>
      </c>
    </row>
    <row r="72" spans="1:22" s="88" customFormat="1">
      <c r="A72" s="2556"/>
      <c r="B72" s="2760"/>
      <c r="C72" s="2709"/>
      <c r="D72" s="2757"/>
      <c r="E72" s="211" t="str">
        <f>'職員点検資料２ (記入例)'!E72</f>
        <v>幼稚園教諭</v>
      </c>
      <c r="F72" s="212" t="str">
        <f>IF('職員点検資料２ (記入例)'!F72="","",'職員点検資料２ (記入例)'!F72)</f>
        <v/>
      </c>
      <c r="G72" s="2757"/>
      <c r="H72" s="2757"/>
      <c r="I72" s="2742"/>
      <c r="J72" s="2745"/>
      <c r="K72" s="2748"/>
      <c r="L72" s="2693"/>
      <c r="M72" s="2742"/>
      <c r="N72" s="2745"/>
      <c r="O72" s="2748"/>
      <c r="P72" s="2693"/>
      <c r="Q72" s="263"/>
      <c r="R72" s="263"/>
      <c r="S72" s="263"/>
      <c r="T72" s="263"/>
      <c r="V72" s="2706"/>
    </row>
    <row r="73" spans="1:22" s="88" customFormat="1">
      <c r="A73" s="2557"/>
      <c r="B73" s="2761"/>
      <c r="C73" s="2710"/>
      <c r="D73" s="2758"/>
      <c r="E73" s="213" t="str">
        <f>'職員点検資料２ (記入例)'!E73</f>
        <v>（　　　　　　）</v>
      </c>
      <c r="F73" s="214" t="str">
        <f>IF('職員点検資料２ (記入例)'!F73="","",'職員点検資料２ (記入例)'!F73)</f>
        <v/>
      </c>
      <c r="G73" s="2758"/>
      <c r="H73" s="2758"/>
      <c r="I73" s="2743"/>
      <c r="J73" s="2746"/>
      <c r="K73" s="2749"/>
      <c r="L73" s="2694"/>
      <c r="M73" s="2743"/>
      <c r="N73" s="2746"/>
      <c r="O73" s="2749"/>
      <c r="P73" s="2694"/>
      <c r="Q73" s="263"/>
      <c r="R73" s="263"/>
      <c r="S73" s="263"/>
      <c r="T73" s="263"/>
      <c r="V73" s="2707"/>
    </row>
    <row r="74" spans="1:22" s="88" customFormat="1" ht="12" customHeight="1">
      <c r="A74" s="2555">
        <v>24</v>
      </c>
      <c r="B74" s="2759" t="str">
        <f>IF('職員点検資料２ (記入例)'!B74="","",'職員点検資料２ (記入例)'!B74)</f>
        <v/>
      </c>
      <c r="C74" s="2708" t="str">
        <f>IF('職員点検資料２ (記入例)'!C74="","",'職員点検資料２ (記入例)'!C74)</f>
        <v/>
      </c>
      <c r="D74" s="2756" t="str">
        <f>IF('職員点検資料２ (記入例)'!D74="","",'職員点検資料２ (記入例)'!D74)</f>
        <v/>
      </c>
      <c r="E74" s="210" t="str">
        <f>'職員点検資料２ (記入例)'!E74</f>
        <v>保育士</v>
      </c>
      <c r="F74" s="368" t="str">
        <f>IF('職員点検資料２ (記入例)'!F74="","",'職員点検資料２ (記入例)'!F74)</f>
        <v/>
      </c>
      <c r="G74" s="2756" t="str">
        <f>IF('職員点検資料２ (記入例)'!G74="","",'職員点検資料２ (記入例)'!G74)</f>
        <v/>
      </c>
      <c r="H74" s="2756" t="str">
        <f>'職員点検資料２ (記入例)'!H74</f>
        <v>定めあり・定めなし</v>
      </c>
      <c r="I74" s="2741"/>
      <c r="J74" s="2744" t="s">
        <v>341</v>
      </c>
      <c r="K74" s="2747"/>
      <c r="L74" s="2692" t="s">
        <v>341</v>
      </c>
      <c r="M74" s="2741"/>
      <c r="N74" s="2744" t="s">
        <v>341</v>
      </c>
      <c r="O74" s="2747"/>
      <c r="P74" s="2692" t="s">
        <v>341</v>
      </c>
      <c r="Q74" s="263"/>
      <c r="R74" s="263"/>
      <c r="S74" s="263"/>
      <c r="T74" s="263"/>
      <c r="V74" s="2705" t="str">
        <f>'職員点検資料２ (記入例)'!AD74</f>
        <v/>
      </c>
    </row>
    <row r="75" spans="1:22" s="88" customFormat="1">
      <c r="A75" s="2556"/>
      <c r="B75" s="2760"/>
      <c r="C75" s="2709"/>
      <c r="D75" s="2757"/>
      <c r="E75" s="211" t="str">
        <f>'職員点検資料２ (記入例)'!E75</f>
        <v>幼稚園教諭</v>
      </c>
      <c r="F75" s="212" t="str">
        <f>IF('職員点検資料２ (記入例)'!F75="","",'職員点検資料２ (記入例)'!F75)</f>
        <v/>
      </c>
      <c r="G75" s="2757"/>
      <c r="H75" s="2757"/>
      <c r="I75" s="2742"/>
      <c r="J75" s="2745"/>
      <c r="K75" s="2748"/>
      <c r="L75" s="2693"/>
      <c r="M75" s="2742"/>
      <c r="N75" s="2745"/>
      <c r="O75" s="2748"/>
      <c r="P75" s="2693"/>
      <c r="Q75" s="263"/>
      <c r="R75" s="263"/>
      <c r="S75" s="263"/>
      <c r="T75" s="263"/>
      <c r="V75" s="2706"/>
    </row>
    <row r="76" spans="1:22" s="88" customFormat="1">
      <c r="A76" s="2557"/>
      <c r="B76" s="2761"/>
      <c r="C76" s="2710"/>
      <c r="D76" s="2758"/>
      <c r="E76" s="213" t="str">
        <f>'職員点検資料２ (記入例)'!E76</f>
        <v>（　　　　　　）</v>
      </c>
      <c r="F76" s="214" t="str">
        <f>IF('職員点検資料２ (記入例)'!F76="","",'職員点検資料２ (記入例)'!F76)</f>
        <v/>
      </c>
      <c r="G76" s="2758"/>
      <c r="H76" s="2758"/>
      <c r="I76" s="2743"/>
      <c r="J76" s="2746"/>
      <c r="K76" s="2749"/>
      <c r="L76" s="2694"/>
      <c r="M76" s="2743"/>
      <c r="N76" s="2746"/>
      <c r="O76" s="2749"/>
      <c r="P76" s="2694"/>
      <c r="Q76" s="263"/>
      <c r="R76" s="263"/>
      <c r="S76" s="263"/>
      <c r="T76" s="263"/>
      <c r="V76" s="2707"/>
    </row>
    <row r="77" spans="1:22" s="88" customFormat="1" ht="12" customHeight="1">
      <c r="A77" s="2555">
        <v>25</v>
      </c>
      <c r="B77" s="2759" t="str">
        <f>IF('職員点検資料２ (記入例)'!B77="","",'職員点検資料２ (記入例)'!B77)</f>
        <v/>
      </c>
      <c r="C77" s="2708" t="str">
        <f>IF('職員点検資料２ (記入例)'!C77="","",'職員点検資料２ (記入例)'!C77)</f>
        <v/>
      </c>
      <c r="D77" s="2756" t="str">
        <f>IF('職員点検資料２ (記入例)'!D77="","",'職員点検資料２ (記入例)'!D77)</f>
        <v/>
      </c>
      <c r="E77" s="210" t="str">
        <f>'職員点検資料２ (記入例)'!E77</f>
        <v>保育士</v>
      </c>
      <c r="F77" s="368" t="str">
        <f>IF('職員点検資料２ (記入例)'!F77="","",'職員点検資料２ (記入例)'!F77)</f>
        <v/>
      </c>
      <c r="G77" s="2756" t="str">
        <f>IF('職員点検資料２ (記入例)'!G77="","",'職員点検資料２ (記入例)'!G77)</f>
        <v/>
      </c>
      <c r="H77" s="2756" t="str">
        <f>'職員点検資料２ (記入例)'!H77</f>
        <v>定めあり・定めなし</v>
      </c>
      <c r="I77" s="2741"/>
      <c r="J77" s="2744" t="s">
        <v>341</v>
      </c>
      <c r="K77" s="2747"/>
      <c r="L77" s="2692" t="s">
        <v>341</v>
      </c>
      <c r="M77" s="2741"/>
      <c r="N77" s="2744" t="s">
        <v>341</v>
      </c>
      <c r="O77" s="2747"/>
      <c r="P77" s="2692" t="s">
        <v>341</v>
      </c>
      <c r="Q77" s="263"/>
      <c r="R77" s="263"/>
      <c r="S77" s="263"/>
      <c r="T77" s="263"/>
      <c r="V77" s="2705" t="str">
        <f>'職員点検資料２ (記入例)'!AD77</f>
        <v/>
      </c>
    </row>
    <row r="78" spans="1:22" s="88" customFormat="1">
      <c r="A78" s="2556"/>
      <c r="B78" s="2760"/>
      <c r="C78" s="2709"/>
      <c r="D78" s="2757"/>
      <c r="E78" s="211" t="str">
        <f>'職員点検資料２ (記入例)'!E78</f>
        <v>幼稚園教諭</v>
      </c>
      <c r="F78" s="212" t="str">
        <f>IF('職員点検資料２ (記入例)'!F78="","",'職員点検資料２ (記入例)'!F78)</f>
        <v/>
      </c>
      <c r="G78" s="2757"/>
      <c r="H78" s="2757"/>
      <c r="I78" s="2742"/>
      <c r="J78" s="2745"/>
      <c r="K78" s="2748"/>
      <c r="L78" s="2693"/>
      <c r="M78" s="2742"/>
      <c r="N78" s="2745"/>
      <c r="O78" s="2748"/>
      <c r="P78" s="2693"/>
      <c r="Q78" s="263"/>
      <c r="R78" s="263"/>
      <c r="S78" s="263"/>
      <c r="T78" s="263"/>
      <c r="V78" s="2706"/>
    </row>
    <row r="79" spans="1:22" s="88" customFormat="1">
      <c r="A79" s="2557"/>
      <c r="B79" s="2761"/>
      <c r="C79" s="2710"/>
      <c r="D79" s="2758"/>
      <c r="E79" s="213" t="str">
        <f>'職員点検資料２ (記入例)'!E79</f>
        <v>（　　　　　　）</v>
      </c>
      <c r="F79" s="214" t="str">
        <f>IF('職員点検資料２ (記入例)'!F79="","",'職員点検資料２ (記入例)'!F79)</f>
        <v/>
      </c>
      <c r="G79" s="2758"/>
      <c r="H79" s="2758"/>
      <c r="I79" s="2743"/>
      <c r="J79" s="2746"/>
      <c r="K79" s="2749"/>
      <c r="L79" s="2694"/>
      <c r="M79" s="2743"/>
      <c r="N79" s="2746"/>
      <c r="O79" s="2749"/>
      <c r="P79" s="2694"/>
      <c r="Q79" s="263"/>
      <c r="R79" s="263"/>
      <c r="S79" s="263"/>
      <c r="T79" s="263"/>
      <c r="V79" s="2707"/>
    </row>
    <row r="80" spans="1:22" s="88" customFormat="1" ht="12" customHeight="1">
      <c r="A80" s="2555">
        <v>26</v>
      </c>
      <c r="B80" s="2759" t="str">
        <f>IF('職員点検資料２ (記入例)'!B80="","",'職員点検資料２ (記入例)'!B80)</f>
        <v/>
      </c>
      <c r="C80" s="2708" t="str">
        <f>IF('職員点検資料２ (記入例)'!C80="","",'職員点検資料２ (記入例)'!C80)</f>
        <v/>
      </c>
      <c r="D80" s="2756" t="str">
        <f>IF('職員点検資料２ (記入例)'!D80="","",'職員点検資料２ (記入例)'!D80)</f>
        <v/>
      </c>
      <c r="E80" s="210" t="str">
        <f>'職員点検資料２ (記入例)'!E80</f>
        <v>保育士</v>
      </c>
      <c r="F80" s="368" t="str">
        <f>IF('職員点検資料２ (記入例)'!F80="","",'職員点検資料２ (記入例)'!F80)</f>
        <v/>
      </c>
      <c r="G80" s="2756" t="str">
        <f>IF('職員点検資料２ (記入例)'!G80="","",'職員点検資料２ (記入例)'!G80)</f>
        <v/>
      </c>
      <c r="H80" s="2756" t="str">
        <f>'職員点検資料２ (記入例)'!H80</f>
        <v>定めあり・定めなし</v>
      </c>
      <c r="I80" s="2741"/>
      <c r="J80" s="2744" t="s">
        <v>341</v>
      </c>
      <c r="K80" s="2747"/>
      <c r="L80" s="2692" t="s">
        <v>341</v>
      </c>
      <c r="M80" s="2741"/>
      <c r="N80" s="2744" t="s">
        <v>341</v>
      </c>
      <c r="O80" s="2747"/>
      <c r="P80" s="2692" t="s">
        <v>341</v>
      </c>
      <c r="Q80" s="263"/>
      <c r="R80" s="263"/>
      <c r="S80" s="263"/>
      <c r="T80" s="263"/>
      <c r="V80" s="2705" t="str">
        <f>'職員点検資料２ (記入例)'!AD80</f>
        <v/>
      </c>
    </row>
    <row r="81" spans="1:22" s="88" customFormat="1">
      <c r="A81" s="2556"/>
      <c r="B81" s="2760"/>
      <c r="C81" s="2709"/>
      <c r="D81" s="2757"/>
      <c r="E81" s="211" t="str">
        <f>'職員点検資料２ (記入例)'!E81</f>
        <v>幼稚園教諭</v>
      </c>
      <c r="F81" s="212" t="str">
        <f>IF('職員点検資料２ (記入例)'!F81="","",'職員点検資料２ (記入例)'!F81)</f>
        <v/>
      </c>
      <c r="G81" s="2757"/>
      <c r="H81" s="2757"/>
      <c r="I81" s="2742"/>
      <c r="J81" s="2745"/>
      <c r="K81" s="2748"/>
      <c r="L81" s="2693"/>
      <c r="M81" s="2742"/>
      <c r="N81" s="2745"/>
      <c r="O81" s="2748"/>
      <c r="P81" s="2693"/>
      <c r="Q81" s="263"/>
      <c r="R81" s="263"/>
      <c r="S81" s="263"/>
      <c r="T81" s="263"/>
      <c r="V81" s="2706"/>
    </row>
    <row r="82" spans="1:22" s="88" customFormat="1">
      <c r="A82" s="2557"/>
      <c r="B82" s="2761"/>
      <c r="C82" s="2710"/>
      <c r="D82" s="2758"/>
      <c r="E82" s="213" t="str">
        <f>'職員点検資料２ (記入例)'!E82</f>
        <v>（　　　　　　）</v>
      </c>
      <c r="F82" s="214" t="str">
        <f>IF('職員点検資料２ (記入例)'!F82="","",'職員点検資料２ (記入例)'!F82)</f>
        <v/>
      </c>
      <c r="G82" s="2758"/>
      <c r="H82" s="2758"/>
      <c r="I82" s="2743"/>
      <c r="J82" s="2746"/>
      <c r="K82" s="2749"/>
      <c r="L82" s="2694"/>
      <c r="M82" s="2743"/>
      <c r="N82" s="2746"/>
      <c r="O82" s="2749"/>
      <c r="P82" s="2694"/>
      <c r="Q82" s="263"/>
      <c r="R82" s="263"/>
      <c r="S82" s="263"/>
      <c r="T82" s="263"/>
      <c r="V82" s="2707"/>
    </row>
    <row r="83" spans="1:22" s="88" customFormat="1" ht="12" customHeight="1">
      <c r="A83" s="2555">
        <v>27</v>
      </c>
      <c r="B83" s="2759" t="str">
        <f>IF('職員点検資料２ (記入例)'!B83="","",'職員点検資料２ (記入例)'!B83)</f>
        <v/>
      </c>
      <c r="C83" s="2708" t="str">
        <f>IF('職員点検資料２ (記入例)'!C83="","",'職員点検資料２ (記入例)'!C83)</f>
        <v/>
      </c>
      <c r="D83" s="2756" t="str">
        <f>IF('職員点検資料２ (記入例)'!D83="","",'職員点検資料２ (記入例)'!D83)</f>
        <v/>
      </c>
      <c r="E83" s="210" t="str">
        <f>'職員点検資料２ (記入例)'!E83</f>
        <v>保育士</v>
      </c>
      <c r="F83" s="368" t="str">
        <f>IF('職員点検資料２ (記入例)'!F83="","",'職員点検資料２ (記入例)'!F83)</f>
        <v/>
      </c>
      <c r="G83" s="2756" t="str">
        <f>IF('職員点検資料２ (記入例)'!G83="","",'職員点検資料２ (記入例)'!G83)</f>
        <v/>
      </c>
      <c r="H83" s="2756" t="str">
        <f>'職員点検資料２ (記入例)'!H83</f>
        <v>定めあり・定めなし</v>
      </c>
      <c r="I83" s="2741"/>
      <c r="J83" s="2744" t="s">
        <v>341</v>
      </c>
      <c r="K83" s="2747"/>
      <c r="L83" s="2692" t="s">
        <v>341</v>
      </c>
      <c r="M83" s="2741"/>
      <c r="N83" s="2744" t="s">
        <v>341</v>
      </c>
      <c r="O83" s="2747"/>
      <c r="P83" s="2692" t="s">
        <v>341</v>
      </c>
      <c r="Q83" s="263"/>
      <c r="R83" s="263"/>
      <c r="S83" s="263"/>
      <c r="T83" s="263"/>
      <c r="V83" s="2705" t="str">
        <f>'職員点検資料２ (記入例)'!AD83</f>
        <v/>
      </c>
    </row>
    <row r="84" spans="1:22" s="88" customFormat="1">
      <c r="A84" s="2556"/>
      <c r="B84" s="2760"/>
      <c r="C84" s="2709"/>
      <c r="D84" s="2757"/>
      <c r="E84" s="211" t="str">
        <f>'職員点検資料２ (記入例)'!E84</f>
        <v>幼稚園教諭</v>
      </c>
      <c r="F84" s="212" t="str">
        <f>IF('職員点検資料２ (記入例)'!F84="","",'職員点検資料２ (記入例)'!F84)</f>
        <v/>
      </c>
      <c r="G84" s="2757"/>
      <c r="H84" s="2757"/>
      <c r="I84" s="2742"/>
      <c r="J84" s="2745"/>
      <c r="K84" s="2748"/>
      <c r="L84" s="2693"/>
      <c r="M84" s="2742"/>
      <c r="N84" s="2745"/>
      <c r="O84" s="2748"/>
      <c r="P84" s="2693"/>
      <c r="Q84" s="263"/>
      <c r="R84" s="263"/>
      <c r="S84" s="263"/>
      <c r="T84" s="263"/>
      <c r="V84" s="2706"/>
    </row>
    <row r="85" spans="1:22" s="88" customFormat="1">
      <c r="A85" s="2557"/>
      <c r="B85" s="2761"/>
      <c r="C85" s="2710"/>
      <c r="D85" s="2758"/>
      <c r="E85" s="213" t="str">
        <f>'職員点検資料２ (記入例)'!E85</f>
        <v>（　　　　　　）</v>
      </c>
      <c r="F85" s="214" t="str">
        <f>IF('職員点検資料２ (記入例)'!F85="","",'職員点検資料２ (記入例)'!F85)</f>
        <v/>
      </c>
      <c r="G85" s="2758"/>
      <c r="H85" s="2758"/>
      <c r="I85" s="2743"/>
      <c r="J85" s="2746"/>
      <c r="K85" s="2749"/>
      <c r="L85" s="2694"/>
      <c r="M85" s="2743"/>
      <c r="N85" s="2746"/>
      <c r="O85" s="2749"/>
      <c r="P85" s="2694"/>
      <c r="Q85" s="263"/>
      <c r="R85" s="263"/>
      <c r="S85" s="263"/>
      <c r="T85" s="263"/>
      <c r="V85" s="2707"/>
    </row>
    <row r="86" spans="1:22" s="88" customFormat="1" ht="12" customHeight="1">
      <c r="A86" s="2555">
        <v>28</v>
      </c>
      <c r="B86" s="2759" t="str">
        <f>IF('職員点検資料２ (記入例)'!B86="","",'職員点検資料２ (記入例)'!B86)</f>
        <v/>
      </c>
      <c r="C86" s="2708" t="str">
        <f>IF('職員点検資料２ (記入例)'!C86="","",'職員点検資料２ (記入例)'!C86)</f>
        <v/>
      </c>
      <c r="D86" s="2756" t="str">
        <f>IF('職員点検資料２ (記入例)'!D86="","",'職員点検資料２ (記入例)'!D86)</f>
        <v/>
      </c>
      <c r="E86" s="210" t="str">
        <f>'職員点検資料２ (記入例)'!E86</f>
        <v>保育士</v>
      </c>
      <c r="F86" s="368" t="str">
        <f>IF('職員点検資料２ (記入例)'!F86="","",'職員点検資料２ (記入例)'!F86)</f>
        <v/>
      </c>
      <c r="G86" s="2756" t="str">
        <f>IF('職員点検資料２ (記入例)'!G86="","",'職員点検資料２ (記入例)'!G86)</f>
        <v/>
      </c>
      <c r="H86" s="2756" t="str">
        <f>'職員点検資料２ (記入例)'!H86</f>
        <v>定めあり・定めなし</v>
      </c>
      <c r="I86" s="2741"/>
      <c r="J86" s="2744" t="s">
        <v>341</v>
      </c>
      <c r="K86" s="2747"/>
      <c r="L86" s="2692" t="s">
        <v>341</v>
      </c>
      <c r="M86" s="2741"/>
      <c r="N86" s="2744" t="s">
        <v>341</v>
      </c>
      <c r="O86" s="2747"/>
      <c r="P86" s="2692" t="s">
        <v>341</v>
      </c>
      <c r="Q86" s="263"/>
      <c r="R86" s="263"/>
      <c r="S86" s="263"/>
      <c r="T86" s="263"/>
      <c r="V86" s="2705" t="str">
        <f>'職員点検資料２ (記入例)'!AD86</f>
        <v/>
      </c>
    </row>
    <row r="87" spans="1:22" s="88" customFormat="1">
      <c r="A87" s="2556"/>
      <c r="B87" s="2760"/>
      <c r="C87" s="2709"/>
      <c r="D87" s="2757"/>
      <c r="E87" s="211" t="str">
        <f>'職員点検資料２ (記入例)'!E87</f>
        <v>幼稚園教諭</v>
      </c>
      <c r="F87" s="212" t="str">
        <f>IF('職員点検資料２ (記入例)'!F87="","",'職員点検資料２ (記入例)'!F87)</f>
        <v/>
      </c>
      <c r="G87" s="2757"/>
      <c r="H87" s="2757"/>
      <c r="I87" s="2742"/>
      <c r="J87" s="2745"/>
      <c r="K87" s="2748"/>
      <c r="L87" s="2693"/>
      <c r="M87" s="2742"/>
      <c r="N87" s="2745"/>
      <c r="O87" s="2748"/>
      <c r="P87" s="2693"/>
      <c r="Q87" s="263"/>
      <c r="R87" s="263"/>
      <c r="S87" s="263"/>
      <c r="T87" s="263"/>
      <c r="V87" s="2706"/>
    </row>
    <row r="88" spans="1:22" s="88" customFormat="1">
      <c r="A88" s="2557"/>
      <c r="B88" s="2761"/>
      <c r="C88" s="2710"/>
      <c r="D88" s="2758"/>
      <c r="E88" s="213" t="str">
        <f>'職員点検資料２ (記入例)'!E88</f>
        <v>（　　　　　　）</v>
      </c>
      <c r="F88" s="214" t="str">
        <f>IF('職員点検資料２ (記入例)'!F88="","",'職員点検資料２ (記入例)'!F88)</f>
        <v/>
      </c>
      <c r="G88" s="2758"/>
      <c r="H88" s="2758"/>
      <c r="I88" s="2743"/>
      <c r="J88" s="2746"/>
      <c r="K88" s="2749"/>
      <c r="L88" s="2694"/>
      <c r="M88" s="2743"/>
      <c r="N88" s="2746"/>
      <c r="O88" s="2749"/>
      <c r="P88" s="2694"/>
      <c r="Q88" s="263"/>
      <c r="R88" s="263"/>
      <c r="S88" s="263"/>
      <c r="T88" s="263"/>
      <c r="V88" s="2707"/>
    </row>
    <row r="89" spans="1:22" s="88" customFormat="1" ht="12" customHeight="1">
      <c r="A89" s="2555">
        <v>29</v>
      </c>
      <c r="B89" s="2759" t="str">
        <f>IF('職員点検資料２ (記入例)'!B89="","",'職員点検資料２ (記入例)'!B89)</f>
        <v/>
      </c>
      <c r="C89" s="2708" t="str">
        <f>IF('職員点検資料２ (記入例)'!C89="","",'職員点検資料２ (記入例)'!C89)</f>
        <v/>
      </c>
      <c r="D89" s="2756" t="str">
        <f>IF('職員点検資料２ (記入例)'!D89="","",'職員点検資料２ (記入例)'!D89)</f>
        <v/>
      </c>
      <c r="E89" s="210" t="str">
        <f>'職員点検資料２ (記入例)'!E89</f>
        <v>保育士</v>
      </c>
      <c r="F89" s="368" t="str">
        <f>IF('職員点検資料２ (記入例)'!F89="","",'職員点検資料２ (記入例)'!F89)</f>
        <v/>
      </c>
      <c r="G89" s="2756" t="str">
        <f>IF('職員点検資料２ (記入例)'!G89="","",'職員点検資料２ (記入例)'!G89)</f>
        <v/>
      </c>
      <c r="H89" s="2756" t="str">
        <f>'職員点検資料２ (記入例)'!H89</f>
        <v>定めあり・定めなし</v>
      </c>
      <c r="I89" s="2741"/>
      <c r="J89" s="2744" t="s">
        <v>341</v>
      </c>
      <c r="K89" s="2747"/>
      <c r="L89" s="2692" t="s">
        <v>341</v>
      </c>
      <c r="M89" s="2741"/>
      <c r="N89" s="2744" t="s">
        <v>341</v>
      </c>
      <c r="O89" s="2747"/>
      <c r="P89" s="2692" t="s">
        <v>341</v>
      </c>
      <c r="Q89" s="263"/>
      <c r="R89" s="263"/>
      <c r="S89" s="263"/>
      <c r="T89" s="263"/>
      <c r="V89" s="2705" t="str">
        <f>'職員点検資料２ (記入例)'!AD89</f>
        <v/>
      </c>
    </row>
    <row r="90" spans="1:22" s="88" customFormat="1">
      <c r="A90" s="2556"/>
      <c r="B90" s="2760"/>
      <c r="C90" s="2709"/>
      <c r="D90" s="2757"/>
      <c r="E90" s="211" t="str">
        <f>'職員点検資料２ (記入例)'!E90</f>
        <v>幼稚園教諭</v>
      </c>
      <c r="F90" s="212" t="str">
        <f>IF('職員点検資料２ (記入例)'!F90="","",'職員点検資料２ (記入例)'!F90)</f>
        <v/>
      </c>
      <c r="G90" s="2757"/>
      <c r="H90" s="2757"/>
      <c r="I90" s="2742"/>
      <c r="J90" s="2745"/>
      <c r="K90" s="2748"/>
      <c r="L90" s="2693"/>
      <c r="M90" s="2742"/>
      <c r="N90" s="2745"/>
      <c r="O90" s="2748"/>
      <c r="P90" s="2693"/>
      <c r="Q90" s="263"/>
      <c r="R90" s="263"/>
      <c r="S90" s="263"/>
      <c r="T90" s="263"/>
      <c r="V90" s="2706"/>
    </row>
    <row r="91" spans="1:22" s="88" customFormat="1">
      <c r="A91" s="2557"/>
      <c r="B91" s="2761"/>
      <c r="C91" s="2710"/>
      <c r="D91" s="2758"/>
      <c r="E91" s="213" t="str">
        <f>'職員点検資料２ (記入例)'!E91</f>
        <v>（　　　　　　）</v>
      </c>
      <c r="F91" s="214" t="str">
        <f>IF('職員点検資料２ (記入例)'!F91="","",'職員点検資料２ (記入例)'!F91)</f>
        <v/>
      </c>
      <c r="G91" s="2758"/>
      <c r="H91" s="2758"/>
      <c r="I91" s="2743"/>
      <c r="J91" s="2746"/>
      <c r="K91" s="2749"/>
      <c r="L91" s="2694"/>
      <c r="M91" s="2743"/>
      <c r="N91" s="2746"/>
      <c r="O91" s="2749"/>
      <c r="P91" s="2694"/>
      <c r="Q91" s="263"/>
      <c r="R91" s="263"/>
      <c r="S91" s="263"/>
      <c r="T91" s="263"/>
      <c r="V91" s="2707"/>
    </row>
    <row r="92" spans="1:22" s="88" customFormat="1" ht="12" customHeight="1">
      <c r="A92" s="2555">
        <v>30</v>
      </c>
      <c r="B92" s="2759" t="str">
        <f>IF('職員点検資料２ (記入例)'!B92="","",'職員点検資料２ (記入例)'!B92)</f>
        <v/>
      </c>
      <c r="C92" s="2708" t="str">
        <f>IF('職員点検資料２ (記入例)'!C92="","",'職員点検資料２ (記入例)'!C92)</f>
        <v/>
      </c>
      <c r="D92" s="2756" t="str">
        <f>IF('職員点検資料２ (記入例)'!D92="","",'職員点検資料２ (記入例)'!D92)</f>
        <v/>
      </c>
      <c r="E92" s="210" t="str">
        <f>'職員点検資料２ (記入例)'!E92</f>
        <v>保育士</v>
      </c>
      <c r="F92" s="368" t="str">
        <f>IF('職員点検資料２ (記入例)'!F92="","",'職員点検資料２ (記入例)'!F92)</f>
        <v/>
      </c>
      <c r="G92" s="2756" t="str">
        <f>IF('職員点検資料２ (記入例)'!G92="","",'職員点検資料２ (記入例)'!G92)</f>
        <v/>
      </c>
      <c r="H92" s="2756" t="str">
        <f>'職員点検資料２ (記入例)'!H92</f>
        <v>定めあり・定めなし</v>
      </c>
      <c r="I92" s="2741"/>
      <c r="J92" s="2744" t="s">
        <v>341</v>
      </c>
      <c r="K92" s="2747"/>
      <c r="L92" s="2692" t="s">
        <v>341</v>
      </c>
      <c r="M92" s="2741"/>
      <c r="N92" s="2744" t="s">
        <v>341</v>
      </c>
      <c r="O92" s="2747"/>
      <c r="P92" s="2692" t="s">
        <v>341</v>
      </c>
      <c r="Q92" s="263"/>
      <c r="R92" s="263"/>
      <c r="S92" s="263"/>
      <c r="T92" s="263"/>
      <c r="V92" s="2705" t="str">
        <f>'職員点検資料２ (記入例)'!AD92</f>
        <v/>
      </c>
    </row>
    <row r="93" spans="1:22" s="88" customFormat="1">
      <c r="A93" s="2556"/>
      <c r="B93" s="2760"/>
      <c r="C93" s="2709"/>
      <c r="D93" s="2757"/>
      <c r="E93" s="211" t="str">
        <f>'職員点検資料２ (記入例)'!E93</f>
        <v>幼稚園教諭</v>
      </c>
      <c r="F93" s="212" t="str">
        <f>IF('職員点検資料２ (記入例)'!F93="","",'職員点検資料２ (記入例)'!F93)</f>
        <v/>
      </c>
      <c r="G93" s="2757"/>
      <c r="H93" s="2757"/>
      <c r="I93" s="2742"/>
      <c r="J93" s="2745"/>
      <c r="K93" s="2748"/>
      <c r="L93" s="2693"/>
      <c r="M93" s="2742"/>
      <c r="N93" s="2745"/>
      <c r="O93" s="2748"/>
      <c r="P93" s="2693"/>
      <c r="Q93" s="263"/>
      <c r="R93" s="263"/>
      <c r="S93" s="263"/>
      <c r="T93" s="263"/>
      <c r="V93" s="2706"/>
    </row>
    <row r="94" spans="1:22" s="88" customFormat="1">
      <c r="A94" s="2557"/>
      <c r="B94" s="2761"/>
      <c r="C94" s="2710"/>
      <c r="D94" s="2758"/>
      <c r="E94" s="213" t="str">
        <f>'職員点検資料２ (記入例)'!E94</f>
        <v>（　　　　　　）</v>
      </c>
      <c r="F94" s="214" t="str">
        <f>IF('職員点検資料２ (記入例)'!F94="","",'職員点検資料２ (記入例)'!F94)</f>
        <v/>
      </c>
      <c r="G94" s="2758"/>
      <c r="H94" s="2758"/>
      <c r="I94" s="2743"/>
      <c r="J94" s="2746"/>
      <c r="K94" s="2749"/>
      <c r="L94" s="2694"/>
      <c r="M94" s="2743"/>
      <c r="N94" s="2746"/>
      <c r="O94" s="2749"/>
      <c r="P94" s="2694"/>
      <c r="Q94" s="263"/>
      <c r="R94" s="263"/>
      <c r="S94" s="263"/>
      <c r="T94" s="263"/>
      <c r="V94" s="2707"/>
    </row>
    <row r="95" spans="1:22" s="88" customFormat="1" ht="12" customHeight="1">
      <c r="A95" s="2555">
        <v>31</v>
      </c>
      <c r="B95" s="2759" t="str">
        <f>IF('職員点検資料２ (記入例)'!B95="","",'職員点検資料２ (記入例)'!B95)</f>
        <v/>
      </c>
      <c r="C95" s="2708" t="str">
        <f>IF('職員点検資料２ (記入例)'!C95="","",'職員点検資料２ (記入例)'!C95)</f>
        <v/>
      </c>
      <c r="D95" s="2756" t="str">
        <f>IF('職員点検資料２ (記入例)'!D95="","",'職員点検資料２ (記入例)'!D95)</f>
        <v/>
      </c>
      <c r="E95" s="210" t="str">
        <f>'職員点検資料２ (記入例)'!E95</f>
        <v>保育士</v>
      </c>
      <c r="F95" s="368" t="str">
        <f>IF('職員点検資料２ (記入例)'!F95="","",'職員点検資料２ (記入例)'!F95)</f>
        <v/>
      </c>
      <c r="G95" s="2756" t="str">
        <f>IF('職員点検資料２ (記入例)'!G95="","",'職員点検資料２ (記入例)'!G95)</f>
        <v/>
      </c>
      <c r="H95" s="2756" t="str">
        <f>'職員点検資料２ (記入例)'!H95</f>
        <v>定めあり・定めなし</v>
      </c>
      <c r="I95" s="2741"/>
      <c r="J95" s="2744" t="s">
        <v>341</v>
      </c>
      <c r="K95" s="2747"/>
      <c r="L95" s="2692" t="s">
        <v>341</v>
      </c>
      <c r="M95" s="2741"/>
      <c r="N95" s="2744" t="s">
        <v>341</v>
      </c>
      <c r="O95" s="2747"/>
      <c r="P95" s="2692" t="s">
        <v>341</v>
      </c>
      <c r="Q95" s="263"/>
      <c r="R95" s="263"/>
      <c r="S95" s="263"/>
      <c r="T95" s="263"/>
      <c r="V95" s="2705" t="str">
        <f>'職員点検資料２ (記入例)'!AD95</f>
        <v/>
      </c>
    </row>
    <row r="96" spans="1:22" s="88" customFormat="1">
      <c r="A96" s="2556"/>
      <c r="B96" s="2760"/>
      <c r="C96" s="2709"/>
      <c r="D96" s="2757"/>
      <c r="E96" s="211" t="str">
        <f>'職員点検資料２ (記入例)'!E96</f>
        <v>幼稚園教諭</v>
      </c>
      <c r="F96" s="212" t="str">
        <f>IF('職員点検資料２ (記入例)'!F96="","",'職員点検資料２ (記入例)'!F96)</f>
        <v/>
      </c>
      <c r="G96" s="2757"/>
      <c r="H96" s="2757"/>
      <c r="I96" s="2742"/>
      <c r="J96" s="2745"/>
      <c r="K96" s="2748"/>
      <c r="L96" s="2693"/>
      <c r="M96" s="2742"/>
      <c r="N96" s="2745"/>
      <c r="O96" s="2748"/>
      <c r="P96" s="2693"/>
      <c r="Q96" s="263"/>
      <c r="R96" s="263"/>
      <c r="S96" s="263"/>
      <c r="T96" s="263"/>
      <c r="V96" s="2706"/>
    </row>
    <row r="97" spans="1:22" s="88" customFormat="1">
      <c r="A97" s="2557"/>
      <c r="B97" s="2761"/>
      <c r="C97" s="2710"/>
      <c r="D97" s="2758"/>
      <c r="E97" s="213" t="str">
        <f>'職員点検資料２ (記入例)'!E97</f>
        <v>（　　　　　　）</v>
      </c>
      <c r="F97" s="214" t="str">
        <f>IF('職員点検資料２ (記入例)'!F97="","",'職員点検資料２ (記入例)'!F97)</f>
        <v/>
      </c>
      <c r="G97" s="2758"/>
      <c r="H97" s="2758"/>
      <c r="I97" s="2743"/>
      <c r="J97" s="2746"/>
      <c r="K97" s="2749"/>
      <c r="L97" s="2694"/>
      <c r="M97" s="2743"/>
      <c r="N97" s="2746"/>
      <c r="O97" s="2749"/>
      <c r="P97" s="2694"/>
      <c r="Q97" s="263"/>
      <c r="R97" s="263"/>
      <c r="S97" s="263"/>
      <c r="T97" s="263"/>
      <c r="V97" s="2707"/>
    </row>
    <row r="98" spans="1:22" s="88" customFormat="1" ht="12" customHeight="1">
      <c r="A98" s="2555">
        <v>32</v>
      </c>
      <c r="B98" s="2759" t="str">
        <f>IF('職員点検資料２ (記入例)'!B98="","",'職員点検資料２ (記入例)'!B98)</f>
        <v/>
      </c>
      <c r="C98" s="2708" t="str">
        <f>IF('職員点検資料２ (記入例)'!C98="","",'職員点検資料２ (記入例)'!C98)</f>
        <v/>
      </c>
      <c r="D98" s="2756" t="str">
        <f>IF('職員点検資料２ (記入例)'!D98="","",'職員点検資料２ (記入例)'!D98)</f>
        <v/>
      </c>
      <c r="E98" s="210" t="str">
        <f>'職員点検資料２ (記入例)'!E98</f>
        <v>保育士</v>
      </c>
      <c r="F98" s="368" t="str">
        <f>IF('職員点検資料２ (記入例)'!F98="","",'職員点検資料２ (記入例)'!F98)</f>
        <v/>
      </c>
      <c r="G98" s="2756" t="str">
        <f>IF('職員点検資料２ (記入例)'!G98="","",'職員点検資料２ (記入例)'!G98)</f>
        <v/>
      </c>
      <c r="H98" s="2756" t="str">
        <f>'職員点検資料２ (記入例)'!H98</f>
        <v>定めあり・定めなし</v>
      </c>
      <c r="I98" s="2741"/>
      <c r="J98" s="2744" t="s">
        <v>341</v>
      </c>
      <c r="K98" s="2747"/>
      <c r="L98" s="2692" t="s">
        <v>341</v>
      </c>
      <c r="M98" s="2741"/>
      <c r="N98" s="2744" t="s">
        <v>341</v>
      </c>
      <c r="O98" s="2747"/>
      <c r="P98" s="2692" t="s">
        <v>341</v>
      </c>
      <c r="Q98" s="263"/>
      <c r="R98" s="263"/>
      <c r="S98" s="263"/>
      <c r="T98" s="263"/>
      <c r="V98" s="2705" t="str">
        <f>'職員点検資料２ (記入例)'!AD98</f>
        <v/>
      </c>
    </row>
    <row r="99" spans="1:22" s="88" customFormat="1">
      <c r="A99" s="2556"/>
      <c r="B99" s="2760"/>
      <c r="C99" s="2709"/>
      <c r="D99" s="2757"/>
      <c r="E99" s="211" t="str">
        <f>'職員点検資料２ (記入例)'!E99</f>
        <v>幼稚園教諭</v>
      </c>
      <c r="F99" s="212" t="str">
        <f>IF('職員点検資料２ (記入例)'!F99="","",'職員点検資料２ (記入例)'!F99)</f>
        <v/>
      </c>
      <c r="G99" s="2757"/>
      <c r="H99" s="2757"/>
      <c r="I99" s="2742"/>
      <c r="J99" s="2745"/>
      <c r="K99" s="2748"/>
      <c r="L99" s="2693"/>
      <c r="M99" s="2742"/>
      <c r="N99" s="2745"/>
      <c r="O99" s="2748"/>
      <c r="P99" s="2693"/>
      <c r="Q99" s="263"/>
      <c r="R99" s="263"/>
      <c r="S99" s="263"/>
      <c r="T99" s="263"/>
      <c r="V99" s="2706"/>
    </row>
    <row r="100" spans="1:22" s="88" customFormat="1">
      <c r="A100" s="2557"/>
      <c r="B100" s="2761"/>
      <c r="C100" s="2710"/>
      <c r="D100" s="2758"/>
      <c r="E100" s="213" t="str">
        <f>'職員点検資料２ (記入例)'!E100</f>
        <v>（　　　　　　）</v>
      </c>
      <c r="F100" s="214" t="str">
        <f>IF('職員点検資料２ (記入例)'!F100="","",'職員点検資料２ (記入例)'!F100)</f>
        <v/>
      </c>
      <c r="G100" s="2758"/>
      <c r="H100" s="2758"/>
      <c r="I100" s="2743"/>
      <c r="J100" s="2746"/>
      <c r="K100" s="2749"/>
      <c r="L100" s="2694"/>
      <c r="M100" s="2743"/>
      <c r="N100" s="2746"/>
      <c r="O100" s="2749"/>
      <c r="P100" s="2694"/>
      <c r="Q100" s="263"/>
      <c r="R100" s="263"/>
      <c r="S100" s="263"/>
      <c r="T100" s="263"/>
      <c r="V100" s="2707"/>
    </row>
    <row r="101" spans="1:22" s="88" customFormat="1" ht="12" customHeight="1">
      <c r="A101" s="2555">
        <v>33</v>
      </c>
      <c r="B101" s="2759" t="str">
        <f>IF('職員点検資料２ (記入例)'!B101="","",'職員点検資料２ (記入例)'!B101)</f>
        <v/>
      </c>
      <c r="C101" s="2708" t="str">
        <f>IF('職員点検資料２ (記入例)'!C101="","",'職員点検資料２ (記入例)'!C101)</f>
        <v/>
      </c>
      <c r="D101" s="2756" t="str">
        <f>IF('職員点検資料２ (記入例)'!D101="","",'職員点検資料２ (記入例)'!D101)</f>
        <v/>
      </c>
      <c r="E101" s="210" t="str">
        <f>'職員点検資料２ (記入例)'!E101</f>
        <v>保育士</v>
      </c>
      <c r="F101" s="368" t="str">
        <f>IF('職員点検資料２ (記入例)'!F101="","",'職員点検資料２ (記入例)'!F101)</f>
        <v/>
      </c>
      <c r="G101" s="2756" t="str">
        <f>IF('職員点検資料２ (記入例)'!G101="","",'職員点検資料２ (記入例)'!G101)</f>
        <v/>
      </c>
      <c r="H101" s="2756" t="str">
        <f>'職員点検資料２ (記入例)'!H101</f>
        <v>定めあり・定めなし</v>
      </c>
      <c r="I101" s="2741"/>
      <c r="J101" s="2744" t="s">
        <v>341</v>
      </c>
      <c r="K101" s="2747"/>
      <c r="L101" s="2692" t="s">
        <v>341</v>
      </c>
      <c r="M101" s="2741"/>
      <c r="N101" s="2744" t="s">
        <v>341</v>
      </c>
      <c r="O101" s="2747"/>
      <c r="P101" s="2692" t="s">
        <v>341</v>
      </c>
      <c r="Q101" s="263"/>
      <c r="R101" s="263"/>
      <c r="S101" s="263"/>
      <c r="T101" s="263"/>
      <c r="V101" s="2705" t="str">
        <f>'職員点検資料２ (記入例)'!AD101</f>
        <v/>
      </c>
    </row>
    <row r="102" spans="1:22" s="88" customFormat="1">
      <c r="A102" s="2556"/>
      <c r="B102" s="2760"/>
      <c r="C102" s="2709"/>
      <c r="D102" s="2757"/>
      <c r="E102" s="211" t="str">
        <f>'職員点検資料２ (記入例)'!E102</f>
        <v>幼稚園教諭</v>
      </c>
      <c r="F102" s="212" t="str">
        <f>IF('職員点検資料２ (記入例)'!F102="","",'職員点検資料２ (記入例)'!F102)</f>
        <v/>
      </c>
      <c r="G102" s="2757"/>
      <c r="H102" s="2757"/>
      <c r="I102" s="2742"/>
      <c r="J102" s="2745"/>
      <c r="K102" s="2748"/>
      <c r="L102" s="2693"/>
      <c r="M102" s="2742"/>
      <c r="N102" s="2745"/>
      <c r="O102" s="2748"/>
      <c r="P102" s="2693"/>
      <c r="Q102" s="263"/>
      <c r="R102" s="263"/>
      <c r="S102" s="263"/>
      <c r="T102" s="263"/>
      <c r="V102" s="2706"/>
    </row>
    <row r="103" spans="1:22" s="88" customFormat="1">
      <c r="A103" s="2557"/>
      <c r="B103" s="2761"/>
      <c r="C103" s="2710"/>
      <c r="D103" s="2758"/>
      <c r="E103" s="213" t="str">
        <f>'職員点検資料２ (記入例)'!E103</f>
        <v>（　　　　　　）</v>
      </c>
      <c r="F103" s="214" t="str">
        <f>IF('職員点検資料２ (記入例)'!F103="","",'職員点検資料２ (記入例)'!F103)</f>
        <v/>
      </c>
      <c r="G103" s="2758"/>
      <c r="H103" s="2758"/>
      <c r="I103" s="2743"/>
      <c r="J103" s="2746"/>
      <c r="K103" s="2749"/>
      <c r="L103" s="2694"/>
      <c r="M103" s="2743"/>
      <c r="N103" s="2746"/>
      <c r="O103" s="2749"/>
      <c r="P103" s="2694"/>
      <c r="Q103" s="263"/>
      <c r="R103" s="263"/>
      <c r="S103" s="263"/>
      <c r="T103" s="263"/>
      <c r="V103" s="2707"/>
    </row>
    <row r="104" spans="1:22" s="88" customFormat="1" ht="12" customHeight="1">
      <c r="A104" s="2555">
        <v>34</v>
      </c>
      <c r="B104" s="2759" t="str">
        <f>IF('職員点検資料２ (記入例)'!B104="","",'職員点検資料２ (記入例)'!B104)</f>
        <v/>
      </c>
      <c r="C104" s="2708" t="str">
        <f>IF('職員点検資料２ (記入例)'!C104="","",'職員点検資料２ (記入例)'!C104)</f>
        <v/>
      </c>
      <c r="D104" s="2756" t="str">
        <f>IF('職員点検資料２ (記入例)'!D104="","",'職員点検資料２ (記入例)'!D104)</f>
        <v/>
      </c>
      <c r="E104" s="210" t="str">
        <f>'職員点検資料２ (記入例)'!E104</f>
        <v>保育士</v>
      </c>
      <c r="F104" s="368" t="str">
        <f>IF('職員点検資料２ (記入例)'!F104="","",'職員点検資料２ (記入例)'!F104)</f>
        <v/>
      </c>
      <c r="G104" s="2756" t="str">
        <f>IF('職員点検資料２ (記入例)'!G104="","",'職員点検資料２ (記入例)'!G104)</f>
        <v/>
      </c>
      <c r="H104" s="2756" t="str">
        <f>'職員点検資料２ (記入例)'!H104</f>
        <v>定めあり・定めなし</v>
      </c>
      <c r="I104" s="2741"/>
      <c r="J104" s="2744" t="s">
        <v>341</v>
      </c>
      <c r="K104" s="2747"/>
      <c r="L104" s="2692" t="s">
        <v>341</v>
      </c>
      <c r="M104" s="2741"/>
      <c r="N104" s="2744" t="s">
        <v>341</v>
      </c>
      <c r="O104" s="2747"/>
      <c r="P104" s="2692" t="s">
        <v>341</v>
      </c>
      <c r="Q104" s="263"/>
      <c r="R104" s="263"/>
      <c r="S104" s="263"/>
      <c r="T104" s="263"/>
      <c r="V104" s="2705" t="str">
        <f>'職員点検資料２ (記入例)'!AD104</f>
        <v/>
      </c>
    </row>
    <row r="105" spans="1:22" s="88" customFormat="1">
      <c r="A105" s="2556"/>
      <c r="B105" s="2760"/>
      <c r="C105" s="2709"/>
      <c r="D105" s="2757"/>
      <c r="E105" s="211" t="str">
        <f>'職員点検資料２ (記入例)'!E105</f>
        <v>幼稚園教諭</v>
      </c>
      <c r="F105" s="212" t="str">
        <f>IF('職員点検資料２ (記入例)'!F105="","",'職員点検資料２ (記入例)'!F105)</f>
        <v/>
      </c>
      <c r="G105" s="2757"/>
      <c r="H105" s="2757"/>
      <c r="I105" s="2742"/>
      <c r="J105" s="2745"/>
      <c r="K105" s="2748"/>
      <c r="L105" s="2693"/>
      <c r="M105" s="2742"/>
      <c r="N105" s="2745"/>
      <c r="O105" s="2748"/>
      <c r="P105" s="2693"/>
      <c r="Q105" s="263"/>
      <c r="R105" s="263"/>
      <c r="S105" s="263"/>
      <c r="T105" s="263"/>
      <c r="V105" s="2706"/>
    </row>
    <row r="106" spans="1:22" s="88" customFormat="1">
      <c r="A106" s="2557"/>
      <c r="B106" s="2761"/>
      <c r="C106" s="2710"/>
      <c r="D106" s="2758"/>
      <c r="E106" s="213" t="str">
        <f>'職員点検資料２ (記入例)'!E106</f>
        <v>（　　　　　　）</v>
      </c>
      <c r="F106" s="214" t="str">
        <f>IF('職員点検資料２ (記入例)'!F106="","",'職員点検資料２ (記入例)'!F106)</f>
        <v/>
      </c>
      <c r="G106" s="2758"/>
      <c r="H106" s="2758"/>
      <c r="I106" s="2743"/>
      <c r="J106" s="2746"/>
      <c r="K106" s="2749"/>
      <c r="L106" s="2694"/>
      <c r="M106" s="2743"/>
      <c r="N106" s="2746"/>
      <c r="O106" s="2749"/>
      <c r="P106" s="2694"/>
      <c r="Q106" s="263"/>
      <c r="R106" s="263"/>
      <c r="S106" s="263"/>
      <c r="T106" s="263"/>
      <c r="V106" s="2707"/>
    </row>
    <row r="107" spans="1:22" s="88" customFormat="1" ht="12" customHeight="1">
      <c r="A107" s="2555">
        <v>35</v>
      </c>
      <c r="B107" s="2759" t="str">
        <f>IF('職員点検資料２ (記入例)'!B107="","",'職員点検資料２ (記入例)'!B107)</f>
        <v/>
      </c>
      <c r="C107" s="2708" t="str">
        <f>IF('職員点検資料２ (記入例)'!C107="","",'職員点検資料２ (記入例)'!C107)</f>
        <v/>
      </c>
      <c r="D107" s="2756" t="str">
        <f>IF('職員点検資料２ (記入例)'!D107="","",'職員点検資料２ (記入例)'!D107)</f>
        <v/>
      </c>
      <c r="E107" s="210" t="str">
        <f>'職員点検資料２ (記入例)'!E107</f>
        <v>保育士</v>
      </c>
      <c r="F107" s="368" t="str">
        <f>IF('職員点検資料２ (記入例)'!F107="","",'職員点検資料２ (記入例)'!F107)</f>
        <v/>
      </c>
      <c r="G107" s="2756" t="str">
        <f>IF('職員点検資料２ (記入例)'!G107="","",'職員点検資料２ (記入例)'!G107)</f>
        <v/>
      </c>
      <c r="H107" s="2756" t="str">
        <f>'職員点検資料２ (記入例)'!H107</f>
        <v>定めあり・定めなし</v>
      </c>
      <c r="I107" s="2741"/>
      <c r="J107" s="2744" t="s">
        <v>341</v>
      </c>
      <c r="K107" s="2747"/>
      <c r="L107" s="2692" t="s">
        <v>341</v>
      </c>
      <c r="M107" s="2741"/>
      <c r="N107" s="2744" t="s">
        <v>341</v>
      </c>
      <c r="O107" s="2747"/>
      <c r="P107" s="2692" t="s">
        <v>341</v>
      </c>
      <c r="Q107" s="263"/>
      <c r="R107" s="263"/>
      <c r="S107" s="263"/>
      <c r="T107" s="263"/>
      <c r="V107" s="2705" t="str">
        <f>'職員点検資料２ (記入例)'!AD107</f>
        <v/>
      </c>
    </row>
    <row r="108" spans="1:22" s="88" customFormat="1">
      <c r="A108" s="2556"/>
      <c r="B108" s="2760"/>
      <c r="C108" s="2709"/>
      <c r="D108" s="2757"/>
      <c r="E108" s="211" t="str">
        <f>'職員点検資料２ (記入例)'!E108</f>
        <v>幼稚園教諭</v>
      </c>
      <c r="F108" s="212" t="str">
        <f>IF('職員点検資料２ (記入例)'!F108="","",'職員点検資料２ (記入例)'!F108)</f>
        <v/>
      </c>
      <c r="G108" s="2757"/>
      <c r="H108" s="2757"/>
      <c r="I108" s="2742"/>
      <c r="J108" s="2745"/>
      <c r="K108" s="2748"/>
      <c r="L108" s="2693"/>
      <c r="M108" s="2742"/>
      <c r="N108" s="2745"/>
      <c r="O108" s="2748"/>
      <c r="P108" s="2693"/>
      <c r="Q108" s="263"/>
      <c r="R108" s="263"/>
      <c r="S108" s="263"/>
      <c r="T108" s="263"/>
      <c r="V108" s="2706"/>
    </row>
    <row r="109" spans="1:22" s="88" customFormat="1">
      <c r="A109" s="2557"/>
      <c r="B109" s="2761"/>
      <c r="C109" s="2710"/>
      <c r="D109" s="2758"/>
      <c r="E109" s="213" t="str">
        <f>'職員点検資料２ (記入例)'!E109</f>
        <v>（　　　　　　）</v>
      </c>
      <c r="F109" s="214" t="str">
        <f>IF('職員点検資料２ (記入例)'!F109="","",'職員点検資料２ (記入例)'!F109)</f>
        <v/>
      </c>
      <c r="G109" s="2758"/>
      <c r="H109" s="2758"/>
      <c r="I109" s="2743"/>
      <c r="J109" s="2746"/>
      <c r="K109" s="2749"/>
      <c r="L109" s="2694"/>
      <c r="M109" s="2743"/>
      <c r="N109" s="2746"/>
      <c r="O109" s="2749"/>
      <c r="P109" s="2694"/>
      <c r="Q109" s="263"/>
      <c r="R109" s="263"/>
      <c r="S109" s="263"/>
      <c r="T109" s="263"/>
      <c r="V109" s="2707"/>
    </row>
    <row r="110" spans="1:22" s="88" customFormat="1" ht="12" customHeight="1">
      <c r="A110" s="2555">
        <v>36</v>
      </c>
      <c r="B110" s="2759" t="str">
        <f>IF('職員点検資料２ (記入例)'!B110="","",'職員点検資料２ (記入例)'!B110)</f>
        <v/>
      </c>
      <c r="C110" s="2708" t="str">
        <f>IF('職員点検資料２ (記入例)'!C110="","",'職員点検資料２ (記入例)'!C110)</f>
        <v/>
      </c>
      <c r="D110" s="2756" t="str">
        <f>IF('職員点検資料２ (記入例)'!D110="","",'職員点検資料２ (記入例)'!D110)</f>
        <v/>
      </c>
      <c r="E110" s="210" t="str">
        <f>'職員点検資料２ (記入例)'!E110</f>
        <v>保育士</v>
      </c>
      <c r="F110" s="368" t="str">
        <f>IF('職員点検資料２ (記入例)'!F110="","",'職員点検資料２ (記入例)'!F110)</f>
        <v/>
      </c>
      <c r="G110" s="2756" t="str">
        <f>IF('職員点検資料２ (記入例)'!G110="","",'職員点検資料２ (記入例)'!G110)</f>
        <v/>
      </c>
      <c r="H110" s="2756" t="str">
        <f>'職員点検資料２ (記入例)'!H110</f>
        <v>定めあり・定めなし</v>
      </c>
      <c r="I110" s="2741"/>
      <c r="J110" s="2744" t="s">
        <v>341</v>
      </c>
      <c r="K110" s="2747"/>
      <c r="L110" s="2692" t="s">
        <v>341</v>
      </c>
      <c r="M110" s="2741"/>
      <c r="N110" s="2744" t="s">
        <v>341</v>
      </c>
      <c r="O110" s="2747"/>
      <c r="P110" s="2692" t="s">
        <v>341</v>
      </c>
      <c r="Q110" s="263"/>
      <c r="R110" s="263"/>
      <c r="S110" s="263"/>
      <c r="T110" s="263"/>
      <c r="V110" s="2705" t="str">
        <f>'職員点検資料２ (記入例)'!AD110</f>
        <v/>
      </c>
    </row>
    <row r="111" spans="1:22" s="88" customFormat="1">
      <c r="A111" s="2556"/>
      <c r="B111" s="2760"/>
      <c r="C111" s="2709"/>
      <c r="D111" s="2757"/>
      <c r="E111" s="211" t="str">
        <f>'職員点検資料２ (記入例)'!E111</f>
        <v>幼稚園教諭</v>
      </c>
      <c r="F111" s="212" t="str">
        <f>IF('職員点検資料２ (記入例)'!F111="","",'職員点検資料２ (記入例)'!F111)</f>
        <v/>
      </c>
      <c r="G111" s="2757"/>
      <c r="H111" s="2757"/>
      <c r="I111" s="2742"/>
      <c r="J111" s="2745"/>
      <c r="K111" s="2748"/>
      <c r="L111" s="2693"/>
      <c r="M111" s="2742"/>
      <c r="N111" s="2745"/>
      <c r="O111" s="2748"/>
      <c r="P111" s="2693"/>
      <c r="Q111" s="263"/>
      <c r="R111" s="263"/>
      <c r="S111" s="263"/>
      <c r="T111" s="263"/>
      <c r="V111" s="2706"/>
    </row>
    <row r="112" spans="1:22" s="88" customFormat="1">
      <c r="A112" s="2557"/>
      <c r="B112" s="2761"/>
      <c r="C112" s="2710"/>
      <c r="D112" s="2758"/>
      <c r="E112" s="213" t="str">
        <f>'職員点検資料２ (記入例)'!E112</f>
        <v>（　　　　　　）</v>
      </c>
      <c r="F112" s="214" t="str">
        <f>IF('職員点検資料２ (記入例)'!F112="","",'職員点検資料２ (記入例)'!F112)</f>
        <v/>
      </c>
      <c r="G112" s="2758"/>
      <c r="H112" s="2758"/>
      <c r="I112" s="2743"/>
      <c r="J112" s="2746"/>
      <c r="K112" s="2749"/>
      <c r="L112" s="2694"/>
      <c r="M112" s="2743"/>
      <c r="N112" s="2746"/>
      <c r="O112" s="2749"/>
      <c r="P112" s="2694"/>
      <c r="Q112" s="263"/>
      <c r="R112" s="263"/>
      <c r="S112" s="263"/>
      <c r="T112" s="263"/>
      <c r="V112" s="2707"/>
    </row>
    <row r="113" spans="1:22" s="88" customFormat="1" ht="12" customHeight="1">
      <c r="A113" s="2555">
        <v>37</v>
      </c>
      <c r="B113" s="2759" t="str">
        <f>IF('職員点検資料２ (記入例)'!B113="","",'職員点検資料２ (記入例)'!B113)</f>
        <v/>
      </c>
      <c r="C113" s="2708" t="str">
        <f>IF('職員点検資料２ (記入例)'!C113="","",'職員点検資料２ (記入例)'!C113)</f>
        <v/>
      </c>
      <c r="D113" s="2756" t="str">
        <f>IF('職員点検資料２ (記入例)'!D113="","",'職員点検資料２ (記入例)'!D113)</f>
        <v/>
      </c>
      <c r="E113" s="210" t="str">
        <f>'職員点検資料２ (記入例)'!E113</f>
        <v>保育士</v>
      </c>
      <c r="F113" s="368" t="str">
        <f>IF('職員点検資料２ (記入例)'!F113="","",'職員点検資料２ (記入例)'!F113)</f>
        <v/>
      </c>
      <c r="G113" s="2756" t="str">
        <f>IF('職員点検資料２ (記入例)'!G113="","",'職員点検資料２ (記入例)'!G113)</f>
        <v/>
      </c>
      <c r="H113" s="2756" t="str">
        <f>'職員点検資料２ (記入例)'!H113</f>
        <v>定めあり・定めなし</v>
      </c>
      <c r="I113" s="2741"/>
      <c r="J113" s="2744" t="s">
        <v>341</v>
      </c>
      <c r="K113" s="2747"/>
      <c r="L113" s="2692" t="s">
        <v>341</v>
      </c>
      <c r="M113" s="2741"/>
      <c r="N113" s="2744" t="s">
        <v>341</v>
      </c>
      <c r="O113" s="2747"/>
      <c r="P113" s="2692" t="s">
        <v>341</v>
      </c>
      <c r="Q113" s="263"/>
      <c r="R113" s="263"/>
      <c r="S113" s="263"/>
      <c r="T113" s="263"/>
      <c r="V113" s="2705" t="str">
        <f>'職員点検資料２ (記入例)'!AD113</f>
        <v/>
      </c>
    </row>
    <row r="114" spans="1:22" s="88" customFormat="1">
      <c r="A114" s="2556"/>
      <c r="B114" s="2760"/>
      <c r="C114" s="2709"/>
      <c r="D114" s="2757"/>
      <c r="E114" s="211" t="str">
        <f>'職員点検資料２ (記入例)'!E114</f>
        <v>幼稚園教諭</v>
      </c>
      <c r="F114" s="212" t="str">
        <f>IF('職員点検資料２ (記入例)'!F114="","",'職員点検資料２ (記入例)'!F114)</f>
        <v/>
      </c>
      <c r="G114" s="2757"/>
      <c r="H114" s="2757"/>
      <c r="I114" s="2742"/>
      <c r="J114" s="2745"/>
      <c r="K114" s="2748"/>
      <c r="L114" s="2693"/>
      <c r="M114" s="2742"/>
      <c r="N114" s="2745"/>
      <c r="O114" s="2748"/>
      <c r="P114" s="2693"/>
      <c r="Q114" s="263"/>
      <c r="R114" s="263"/>
      <c r="S114" s="263"/>
      <c r="T114" s="263"/>
      <c r="V114" s="2706"/>
    </row>
    <row r="115" spans="1:22" s="88" customFormat="1">
      <c r="A115" s="2557"/>
      <c r="B115" s="2761"/>
      <c r="C115" s="2710"/>
      <c r="D115" s="2758"/>
      <c r="E115" s="213" t="str">
        <f>'職員点検資料２ (記入例)'!E115</f>
        <v>（　　　　　　）</v>
      </c>
      <c r="F115" s="214" t="str">
        <f>IF('職員点検資料２ (記入例)'!F115="","",'職員点検資料２ (記入例)'!F115)</f>
        <v/>
      </c>
      <c r="G115" s="2758"/>
      <c r="H115" s="2758"/>
      <c r="I115" s="2743"/>
      <c r="J115" s="2746"/>
      <c r="K115" s="2749"/>
      <c r="L115" s="2694"/>
      <c r="M115" s="2743"/>
      <c r="N115" s="2746"/>
      <c r="O115" s="2749"/>
      <c r="P115" s="2694"/>
      <c r="Q115" s="263"/>
      <c r="R115" s="263"/>
      <c r="S115" s="263"/>
      <c r="T115" s="263"/>
      <c r="V115" s="2707"/>
    </row>
    <row r="116" spans="1:22" s="88" customFormat="1" ht="12" customHeight="1">
      <c r="A116" s="2555">
        <v>38</v>
      </c>
      <c r="B116" s="2759" t="str">
        <f>IF('職員点検資料２ (記入例)'!B116="","",'職員点検資料２ (記入例)'!B116)</f>
        <v/>
      </c>
      <c r="C116" s="2708" t="str">
        <f>IF('職員点検資料２ (記入例)'!C116="","",'職員点検資料２ (記入例)'!C116)</f>
        <v/>
      </c>
      <c r="D116" s="2756" t="str">
        <f>IF('職員点検資料２ (記入例)'!D116="","",'職員点検資料２ (記入例)'!D116)</f>
        <v/>
      </c>
      <c r="E116" s="210" t="str">
        <f>'職員点検資料２ (記入例)'!E116</f>
        <v>保育士</v>
      </c>
      <c r="F116" s="368" t="str">
        <f>IF('職員点検資料２ (記入例)'!F116="","",'職員点検資料２ (記入例)'!F116)</f>
        <v/>
      </c>
      <c r="G116" s="2756" t="str">
        <f>IF('職員点検資料２ (記入例)'!G116="","",'職員点検資料２ (記入例)'!G116)</f>
        <v/>
      </c>
      <c r="H116" s="2756" t="str">
        <f>'職員点検資料２ (記入例)'!H116</f>
        <v>定めあり・定めなし</v>
      </c>
      <c r="I116" s="2741"/>
      <c r="J116" s="2744" t="s">
        <v>341</v>
      </c>
      <c r="K116" s="2747"/>
      <c r="L116" s="2692" t="s">
        <v>341</v>
      </c>
      <c r="M116" s="2741"/>
      <c r="N116" s="2744" t="s">
        <v>341</v>
      </c>
      <c r="O116" s="2747"/>
      <c r="P116" s="2692" t="s">
        <v>341</v>
      </c>
      <c r="Q116" s="263"/>
      <c r="R116" s="263"/>
      <c r="S116" s="263"/>
      <c r="T116" s="263"/>
      <c r="V116" s="2705" t="str">
        <f>'職員点検資料２ (記入例)'!AD116</f>
        <v/>
      </c>
    </row>
    <row r="117" spans="1:22" s="88" customFormat="1">
      <c r="A117" s="2556"/>
      <c r="B117" s="2760"/>
      <c r="C117" s="2709"/>
      <c r="D117" s="2757"/>
      <c r="E117" s="211" t="str">
        <f>'職員点検資料２ (記入例)'!E117</f>
        <v>幼稚園教諭</v>
      </c>
      <c r="F117" s="212" t="str">
        <f>IF('職員点検資料２ (記入例)'!F117="","",'職員点検資料２ (記入例)'!F117)</f>
        <v/>
      </c>
      <c r="G117" s="2757"/>
      <c r="H117" s="2757"/>
      <c r="I117" s="2742"/>
      <c r="J117" s="2745"/>
      <c r="K117" s="2748"/>
      <c r="L117" s="2693"/>
      <c r="M117" s="2742"/>
      <c r="N117" s="2745"/>
      <c r="O117" s="2748"/>
      <c r="P117" s="2693"/>
      <c r="Q117" s="263"/>
      <c r="R117" s="263"/>
      <c r="S117" s="263"/>
      <c r="T117" s="263"/>
      <c r="V117" s="2706"/>
    </row>
    <row r="118" spans="1:22" s="88" customFormat="1">
      <c r="A118" s="2557"/>
      <c r="B118" s="2761"/>
      <c r="C118" s="2710"/>
      <c r="D118" s="2758"/>
      <c r="E118" s="213" t="str">
        <f>'職員点検資料２ (記入例)'!E118</f>
        <v>（　　　　　　）</v>
      </c>
      <c r="F118" s="214" t="str">
        <f>IF('職員点検資料２ (記入例)'!F118="","",'職員点検資料２ (記入例)'!F118)</f>
        <v/>
      </c>
      <c r="G118" s="2758"/>
      <c r="H118" s="2758"/>
      <c r="I118" s="2743"/>
      <c r="J118" s="2746"/>
      <c r="K118" s="2749"/>
      <c r="L118" s="2694"/>
      <c r="M118" s="2743"/>
      <c r="N118" s="2746"/>
      <c r="O118" s="2749"/>
      <c r="P118" s="2694"/>
      <c r="Q118" s="263"/>
      <c r="R118" s="263"/>
      <c r="S118" s="263"/>
      <c r="T118" s="263"/>
      <c r="V118" s="2707"/>
    </row>
    <row r="119" spans="1:22" s="88" customFormat="1" ht="12" customHeight="1">
      <c r="A119" s="2555">
        <v>39</v>
      </c>
      <c r="B119" s="2759" t="str">
        <f>IF('職員点検資料２ (記入例)'!B119="","",'職員点検資料２ (記入例)'!B119)</f>
        <v/>
      </c>
      <c r="C119" s="2708" t="str">
        <f>IF('職員点検資料２ (記入例)'!C119="","",'職員点検資料２ (記入例)'!C119)</f>
        <v/>
      </c>
      <c r="D119" s="2756" t="str">
        <f>IF('職員点検資料２ (記入例)'!D119="","",'職員点検資料２ (記入例)'!D119)</f>
        <v/>
      </c>
      <c r="E119" s="210" t="str">
        <f>'職員点検資料２ (記入例)'!E119</f>
        <v>保育士</v>
      </c>
      <c r="F119" s="368" t="str">
        <f>IF('職員点検資料２ (記入例)'!F119="","",'職員点検資料２ (記入例)'!F119)</f>
        <v/>
      </c>
      <c r="G119" s="2756" t="str">
        <f>IF('職員点検資料２ (記入例)'!G119="","",'職員点検資料２ (記入例)'!G119)</f>
        <v/>
      </c>
      <c r="H119" s="2756" t="str">
        <f>'職員点検資料２ (記入例)'!H119</f>
        <v>定めあり・定めなし</v>
      </c>
      <c r="I119" s="2741"/>
      <c r="J119" s="2744" t="s">
        <v>341</v>
      </c>
      <c r="K119" s="2747"/>
      <c r="L119" s="2692" t="s">
        <v>341</v>
      </c>
      <c r="M119" s="2741"/>
      <c r="N119" s="2744" t="s">
        <v>341</v>
      </c>
      <c r="O119" s="2747"/>
      <c r="P119" s="2692" t="s">
        <v>341</v>
      </c>
      <c r="Q119" s="263"/>
      <c r="R119" s="263"/>
      <c r="S119" s="263"/>
      <c r="T119" s="263"/>
      <c r="V119" s="2705" t="str">
        <f>'職員点検資料２ (記入例)'!AD119</f>
        <v/>
      </c>
    </row>
    <row r="120" spans="1:22" s="88" customFormat="1">
      <c r="A120" s="2556"/>
      <c r="B120" s="2760"/>
      <c r="C120" s="2709"/>
      <c r="D120" s="2757"/>
      <c r="E120" s="211" t="str">
        <f>'職員点検資料２ (記入例)'!E120</f>
        <v>幼稚園教諭</v>
      </c>
      <c r="F120" s="212" t="str">
        <f>IF('職員点検資料２ (記入例)'!F120="","",'職員点検資料２ (記入例)'!F120)</f>
        <v/>
      </c>
      <c r="G120" s="2757"/>
      <c r="H120" s="2757"/>
      <c r="I120" s="2742"/>
      <c r="J120" s="2745"/>
      <c r="K120" s="2748"/>
      <c r="L120" s="2693"/>
      <c r="M120" s="2742"/>
      <c r="N120" s="2745"/>
      <c r="O120" s="2748"/>
      <c r="P120" s="2693"/>
      <c r="Q120" s="263"/>
      <c r="R120" s="263"/>
      <c r="S120" s="263"/>
      <c r="T120" s="263"/>
      <c r="V120" s="2706"/>
    </row>
    <row r="121" spans="1:22" s="88" customFormat="1">
      <c r="A121" s="2557"/>
      <c r="B121" s="2761"/>
      <c r="C121" s="2710"/>
      <c r="D121" s="2758"/>
      <c r="E121" s="213" t="str">
        <f>'職員点検資料２ (記入例)'!E121</f>
        <v>（　　　　　　）</v>
      </c>
      <c r="F121" s="214" t="str">
        <f>IF('職員点検資料２ (記入例)'!F121="","",'職員点検資料２ (記入例)'!F121)</f>
        <v/>
      </c>
      <c r="G121" s="2758"/>
      <c r="H121" s="2758"/>
      <c r="I121" s="2743"/>
      <c r="J121" s="2746"/>
      <c r="K121" s="2749"/>
      <c r="L121" s="2694"/>
      <c r="M121" s="2743"/>
      <c r="N121" s="2746"/>
      <c r="O121" s="2749"/>
      <c r="P121" s="2694"/>
      <c r="Q121" s="263"/>
      <c r="R121" s="263"/>
      <c r="S121" s="263"/>
      <c r="T121" s="263"/>
      <c r="V121" s="2707"/>
    </row>
    <row r="122" spans="1:22" s="88" customFormat="1" ht="12" customHeight="1">
      <c r="A122" s="2555">
        <v>40</v>
      </c>
      <c r="B122" s="2759" t="str">
        <f>IF('職員点検資料２ (記入例)'!B122="","",'職員点検資料２ (記入例)'!B122)</f>
        <v/>
      </c>
      <c r="C122" s="2708" t="str">
        <f>IF('職員点検資料２ (記入例)'!C122="","",'職員点検資料２ (記入例)'!C122)</f>
        <v/>
      </c>
      <c r="D122" s="2756" t="str">
        <f>IF('職員点検資料２ (記入例)'!D122="","",'職員点検資料２ (記入例)'!D122)</f>
        <v/>
      </c>
      <c r="E122" s="210" t="str">
        <f>'職員点検資料２ (記入例)'!E122</f>
        <v>保育士</v>
      </c>
      <c r="F122" s="368" t="str">
        <f>IF('職員点検資料２ (記入例)'!F122="","",'職員点検資料２ (記入例)'!F122)</f>
        <v/>
      </c>
      <c r="G122" s="2756" t="str">
        <f>IF('職員点検資料２ (記入例)'!G122="","",'職員点検資料２ (記入例)'!G122)</f>
        <v/>
      </c>
      <c r="H122" s="2756" t="str">
        <f>'職員点検資料２ (記入例)'!H122</f>
        <v>定めあり・定めなし</v>
      </c>
      <c r="I122" s="2741"/>
      <c r="J122" s="2744" t="s">
        <v>341</v>
      </c>
      <c r="K122" s="2747"/>
      <c r="L122" s="2692" t="s">
        <v>341</v>
      </c>
      <c r="M122" s="2741"/>
      <c r="N122" s="2744" t="s">
        <v>341</v>
      </c>
      <c r="O122" s="2747"/>
      <c r="P122" s="2692" t="s">
        <v>341</v>
      </c>
      <c r="Q122" s="263"/>
      <c r="R122" s="263"/>
      <c r="S122" s="263"/>
      <c r="T122" s="263"/>
      <c r="V122" s="2705" t="str">
        <f>'職員点検資料２ (記入例)'!AD122</f>
        <v/>
      </c>
    </row>
    <row r="123" spans="1:22" s="88" customFormat="1">
      <c r="A123" s="2556"/>
      <c r="B123" s="2760"/>
      <c r="C123" s="2709"/>
      <c r="D123" s="2757"/>
      <c r="E123" s="211" t="str">
        <f>'職員点検資料２ (記入例)'!E123</f>
        <v>幼稚園教諭</v>
      </c>
      <c r="F123" s="212" t="str">
        <f>IF('職員点検資料２ (記入例)'!F123="","",'職員点検資料２ (記入例)'!F123)</f>
        <v/>
      </c>
      <c r="G123" s="2757"/>
      <c r="H123" s="2757"/>
      <c r="I123" s="2742"/>
      <c r="J123" s="2745"/>
      <c r="K123" s="2748"/>
      <c r="L123" s="2693"/>
      <c r="M123" s="2742"/>
      <c r="N123" s="2745"/>
      <c r="O123" s="2748"/>
      <c r="P123" s="2693"/>
      <c r="Q123" s="263"/>
      <c r="R123" s="263"/>
      <c r="S123" s="263"/>
      <c r="T123" s="263"/>
      <c r="V123" s="2706"/>
    </row>
    <row r="124" spans="1:22" s="88" customFormat="1">
      <c r="A124" s="2557"/>
      <c r="B124" s="2761"/>
      <c r="C124" s="2710"/>
      <c r="D124" s="2758"/>
      <c r="E124" s="213" t="str">
        <f>'職員点検資料２ (記入例)'!E124</f>
        <v>（　　　　　　）</v>
      </c>
      <c r="F124" s="214" t="str">
        <f>IF('職員点検資料２ (記入例)'!F124="","",'職員点検資料２ (記入例)'!F124)</f>
        <v/>
      </c>
      <c r="G124" s="2758"/>
      <c r="H124" s="2758"/>
      <c r="I124" s="2743"/>
      <c r="J124" s="2746"/>
      <c r="K124" s="2749"/>
      <c r="L124" s="2694"/>
      <c r="M124" s="2743"/>
      <c r="N124" s="2746"/>
      <c r="O124" s="2749"/>
      <c r="P124" s="2694"/>
      <c r="Q124" s="263"/>
      <c r="R124" s="263"/>
      <c r="S124" s="263"/>
      <c r="T124" s="263"/>
      <c r="V124" s="2707"/>
    </row>
    <row r="125" spans="1:22" s="88" customFormat="1" ht="12" customHeight="1">
      <c r="A125" s="2555">
        <v>41</v>
      </c>
      <c r="B125" s="2759" t="str">
        <f>IF('職員点検資料２ (記入例)'!B125="","",'職員点検資料２ (記入例)'!B125)</f>
        <v/>
      </c>
      <c r="C125" s="2708" t="str">
        <f>IF('職員点検資料２ (記入例)'!C125="","",'職員点検資料２ (記入例)'!C125)</f>
        <v/>
      </c>
      <c r="D125" s="2756" t="str">
        <f>IF('職員点検資料２ (記入例)'!D125="","",'職員点検資料２ (記入例)'!D125)</f>
        <v/>
      </c>
      <c r="E125" s="210" t="str">
        <f>'職員点検資料２ (記入例)'!E125</f>
        <v>保育士</v>
      </c>
      <c r="F125" s="368" t="str">
        <f>IF('職員点検資料２ (記入例)'!F125="","",'職員点検資料２ (記入例)'!F125)</f>
        <v/>
      </c>
      <c r="G125" s="2756" t="str">
        <f>IF('職員点検資料２ (記入例)'!G125="","",'職員点検資料２ (記入例)'!G125)</f>
        <v/>
      </c>
      <c r="H125" s="2756" t="str">
        <f>'職員点検資料２ (記入例)'!H125</f>
        <v>定めあり・定めなし</v>
      </c>
      <c r="I125" s="2741"/>
      <c r="J125" s="2744" t="s">
        <v>341</v>
      </c>
      <c r="K125" s="2747"/>
      <c r="L125" s="2692" t="s">
        <v>341</v>
      </c>
      <c r="M125" s="2741"/>
      <c r="N125" s="2744" t="s">
        <v>341</v>
      </c>
      <c r="O125" s="2747"/>
      <c r="P125" s="2692" t="s">
        <v>341</v>
      </c>
      <c r="Q125" s="263"/>
      <c r="R125" s="263"/>
      <c r="S125" s="263"/>
      <c r="T125" s="263"/>
      <c r="V125" s="2705" t="str">
        <f>'職員点検資料２ (記入例)'!AD125</f>
        <v/>
      </c>
    </row>
    <row r="126" spans="1:22" s="88" customFormat="1">
      <c r="A126" s="2556"/>
      <c r="B126" s="2760"/>
      <c r="C126" s="2709"/>
      <c r="D126" s="2757"/>
      <c r="E126" s="211" t="str">
        <f>'職員点検資料２ (記入例)'!E126</f>
        <v>幼稚園教諭</v>
      </c>
      <c r="F126" s="212" t="str">
        <f>IF('職員点検資料２ (記入例)'!F126="","",'職員点検資料２ (記入例)'!F126)</f>
        <v/>
      </c>
      <c r="G126" s="2757"/>
      <c r="H126" s="2757"/>
      <c r="I126" s="2742"/>
      <c r="J126" s="2745"/>
      <c r="K126" s="2748"/>
      <c r="L126" s="2693"/>
      <c r="M126" s="2742"/>
      <c r="N126" s="2745"/>
      <c r="O126" s="2748"/>
      <c r="P126" s="2693"/>
      <c r="Q126" s="263"/>
      <c r="R126" s="263"/>
      <c r="S126" s="263"/>
      <c r="T126" s="263"/>
      <c r="V126" s="2706"/>
    </row>
    <row r="127" spans="1:22" s="88" customFormat="1">
      <c r="A127" s="2557"/>
      <c r="B127" s="2761"/>
      <c r="C127" s="2710"/>
      <c r="D127" s="2758"/>
      <c r="E127" s="213" t="str">
        <f>'職員点検資料２ (記入例)'!E127</f>
        <v>（　　　　　　）</v>
      </c>
      <c r="F127" s="214" t="str">
        <f>IF('職員点検資料２ (記入例)'!F127="","",'職員点検資料２ (記入例)'!F127)</f>
        <v/>
      </c>
      <c r="G127" s="2758"/>
      <c r="H127" s="2758"/>
      <c r="I127" s="2743"/>
      <c r="J127" s="2746"/>
      <c r="K127" s="2749"/>
      <c r="L127" s="2694"/>
      <c r="M127" s="2743"/>
      <c r="N127" s="2746"/>
      <c r="O127" s="2749"/>
      <c r="P127" s="2694"/>
      <c r="Q127" s="263"/>
      <c r="R127" s="263"/>
      <c r="S127" s="263"/>
      <c r="T127" s="263"/>
      <c r="V127" s="2707"/>
    </row>
    <row r="128" spans="1:22" s="88" customFormat="1" ht="12" customHeight="1">
      <c r="A128" s="2555">
        <v>42</v>
      </c>
      <c r="B128" s="2759" t="str">
        <f>IF('職員点検資料２ (記入例)'!B128="","",'職員点検資料２ (記入例)'!B128)</f>
        <v/>
      </c>
      <c r="C128" s="2708" t="str">
        <f>IF('職員点検資料２ (記入例)'!C128="","",'職員点検資料２ (記入例)'!C128)</f>
        <v/>
      </c>
      <c r="D128" s="2756" t="str">
        <f>IF('職員点検資料２ (記入例)'!D128="","",'職員点検資料２ (記入例)'!D128)</f>
        <v/>
      </c>
      <c r="E128" s="210" t="str">
        <f>'職員点検資料２ (記入例)'!E128</f>
        <v>保育士</v>
      </c>
      <c r="F128" s="368" t="str">
        <f>IF('職員点検資料２ (記入例)'!F128="","",'職員点検資料２ (記入例)'!F128)</f>
        <v/>
      </c>
      <c r="G128" s="2756" t="str">
        <f>IF('職員点検資料２ (記入例)'!G128="","",'職員点検資料２ (記入例)'!G128)</f>
        <v/>
      </c>
      <c r="H128" s="2756" t="str">
        <f>'職員点検資料２ (記入例)'!H128</f>
        <v>定めあり・定めなし</v>
      </c>
      <c r="I128" s="2741"/>
      <c r="J128" s="2744" t="s">
        <v>341</v>
      </c>
      <c r="K128" s="2747"/>
      <c r="L128" s="2692" t="s">
        <v>341</v>
      </c>
      <c r="M128" s="2741"/>
      <c r="N128" s="2744" t="s">
        <v>341</v>
      </c>
      <c r="O128" s="2747"/>
      <c r="P128" s="2692" t="s">
        <v>341</v>
      </c>
      <c r="Q128" s="263"/>
      <c r="R128" s="263"/>
      <c r="S128" s="263"/>
      <c r="T128" s="263"/>
      <c r="V128" s="2705" t="str">
        <f>'職員点検資料２ (記入例)'!AD128</f>
        <v/>
      </c>
    </row>
    <row r="129" spans="1:22" s="88" customFormat="1">
      <c r="A129" s="2556"/>
      <c r="B129" s="2760"/>
      <c r="C129" s="2709"/>
      <c r="D129" s="2757"/>
      <c r="E129" s="211" t="str">
        <f>'職員点検資料２ (記入例)'!E129</f>
        <v>幼稚園教諭</v>
      </c>
      <c r="F129" s="212" t="str">
        <f>IF('職員点検資料２ (記入例)'!F129="","",'職員点検資料２ (記入例)'!F129)</f>
        <v/>
      </c>
      <c r="G129" s="2757"/>
      <c r="H129" s="2757"/>
      <c r="I129" s="2742"/>
      <c r="J129" s="2745"/>
      <c r="K129" s="2748"/>
      <c r="L129" s="2693"/>
      <c r="M129" s="2742"/>
      <c r="N129" s="2745"/>
      <c r="O129" s="2748"/>
      <c r="P129" s="2693"/>
      <c r="Q129" s="263"/>
      <c r="R129" s="263"/>
      <c r="S129" s="263"/>
      <c r="T129" s="263"/>
      <c r="V129" s="2706"/>
    </row>
    <row r="130" spans="1:22" s="88" customFormat="1">
      <c r="A130" s="2557"/>
      <c r="B130" s="2761"/>
      <c r="C130" s="2710"/>
      <c r="D130" s="2758"/>
      <c r="E130" s="213" t="str">
        <f>'職員点検資料２ (記入例)'!E130</f>
        <v>（　　　　　　）</v>
      </c>
      <c r="F130" s="214" t="str">
        <f>IF('職員点検資料２ (記入例)'!F130="","",'職員点検資料２ (記入例)'!F130)</f>
        <v/>
      </c>
      <c r="G130" s="2758"/>
      <c r="H130" s="2758"/>
      <c r="I130" s="2743"/>
      <c r="J130" s="2746"/>
      <c r="K130" s="2749"/>
      <c r="L130" s="2694"/>
      <c r="M130" s="2743"/>
      <c r="N130" s="2746"/>
      <c r="O130" s="2749"/>
      <c r="P130" s="2694"/>
      <c r="Q130" s="263"/>
      <c r="R130" s="263"/>
      <c r="S130" s="263"/>
      <c r="T130" s="263"/>
      <c r="V130" s="2707"/>
    </row>
    <row r="131" spans="1:22" s="88" customFormat="1" ht="12" customHeight="1">
      <c r="A131" s="2555">
        <v>43</v>
      </c>
      <c r="B131" s="2759" t="str">
        <f>IF('職員点検資料２ (記入例)'!B131="","",'職員点検資料２ (記入例)'!B131)</f>
        <v/>
      </c>
      <c r="C131" s="2708" t="str">
        <f>IF('職員点検資料２ (記入例)'!C131="","",'職員点検資料２ (記入例)'!C131)</f>
        <v/>
      </c>
      <c r="D131" s="2756" t="str">
        <f>IF('職員点検資料２ (記入例)'!D131="","",'職員点検資料２ (記入例)'!D131)</f>
        <v/>
      </c>
      <c r="E131" s="210" t="str">
        <f>'職員点検資料２ (記入例)'!E131</f>
        <v>保育士</v>
      </c>
      <c r="F131" s="368" t="str">
        <f>IF('職員点検資料２ (記入例)'!F131="","",'職員点検資料２ (記入例)'!F131)</f>
        <v/>
      </c>
      <c r="G131" s="2756" t="str">
        <f>IF('職員点検資料２ (記入例)'!G131="","",'職員点検資料２ (記入例)'!G131)</f>
        <v/>
      </c>
      <c r="H131" s="2756" t="str">
        <f>'職員点検資料２ (記入例)'!H131</f>
        <v>定めあり・定めなし</v>
      </c>
      <c r="I131" s="2741"/>
      <c r="J131" s="2744" t="s">
        <v>341</v>
      </c>
      <c r="K131" s="2747"/>
      <c r="L131" s="2692" t="s">
        <v>341</v>
      </c>
      <c r="M131" s="2741"/>
      <c r="N131" s="2744" t="s">
        <v>341</v>
      </c>
      <c r="O131" s="2747"/>
      <c r="P131" s="2692" t="s">
        <v>341</v>
      </c>
      <c r="Q131" s="263"/>
      <c r="R131" s="263"/>
      <c r="S131" s="263"/>
      <c r="T131" s="263"/>
      <c r="V131" s="2705" t="str">
        <f>'職員点検資料２ (記入例)'!AD131</f>
        <v/>
      </c>
    </row>
    <row r="132" spans="1:22" s="88" customFormat="1">
      <c r="A132" s="2556"/>
      <c r="B132" s="2760"/>
      <c r="C132" s="2709"/>
      <c r="D132" s="2757"/>
      <c r="E132" s="211" t="str">
        <f>'職員点検資料２ (記入例)'!E132</f>
        <v>幼稚園教諭</v>
      </c>
      <c r="F132" s="212" t="str">
        <f>IF('職員点検資料２ (記入例)'!F132="","",'職員点検資料２ (記入例)'!F132)</f>
        <v/>
      </c>
      <c r="G132" s="2757"/>
      <c r="H132" s="2757"/>
      <c r="I132" s="2742"/>
      <c r="J132" s="2745"/>
      <c r="K132" s="2748"/>
      <c r="L132" s="2693"/>
      <c r="M132" s="2742"/>
      <c r="N132" s="2745"/>
      <c r="O132" s="2748"/>
      <c r="P132" s="2693"/>
      <c r="Q132" s="263"/>
      <c r="R132" s="263"/>
      <c r="S132" s="263"/>
      <c r="T132" s="263"/>
      <c r="V132" s="2706"/>
    </row>
    <row r="133" spans="1:22" s="88" customFormat="1">
      <c r="A133" s="2557"/>
      <c r="B133" s="2761"/>
      <c r="C133" s="2710"/>
      <c r="D133" s="2758"/>
      <c r="E133" s="213" t="str">
        <f>'職員点検資料２ (記入例)'!E133</f>
        <v>（　　　　　　）</v>
      </c>
      <c r="F133" s="214" t="str">
        <f>IF('職員点検資料２ (記入例)'!F133="","",'職員点検資料２ (記入例)'!F133)</f>
        <v/>
      </c>
      <c r="G133" s="2758"/>
      <c r="H133" s="2758"/>
      <c r="I133" s="2743"/>
      <c r="J133" s="2746"/>
      <c r="K133" s="2749"/>
      <c r="L133" s="2694"/>
      <c r="M133" s="2743"/>
      <c r="N133" s="2746"/>
      <c r="O133" s="2749"/>
      <c r="P133" s="2694"/>
      <c r="Q133" s="263"/>
      <c r="R133" s="263"/>
      <c r="S133" s="263"/>
      <c r="T133" s="263"/>
      <c r="V133" s="2707"/>
    </row>
    <row r="134" spans="1:22" s="88" customFormat="1" ht="12" customHeight="1">
      <c r="A134" s="2555">
        <v>44</v>
      </c>
      <c r="B134" s="2759" t="str">
        <f>IF('職員点検資料２ (記入例)'!B134="","",'職員点検資料２ (記入例)'!B134)</f>
        <v/>
      </c>
      <c r="C134" s="2708" t="str">
        <f>IF('職員点検資料２ (記入例)'!C134="","",'職員点検資料２ (記入例)'!C134)</f>
        <v/>
      </c>
      <c r="D134" s="2756" t="str">
        <f>IF('職員点検資料２ (記入例)'!D134="","",'職員点検資料２ (記入例)'!D134)</f>
        <v/>
      </c>
      <c r="E134" s="210" t="str">
        <f>'職員点検資料２ (記入例)'!E134</f>
        <v>保育士</v>
      </c>
      <c r="F134" s="368" t="str">
        <f>IF('職員点検資料２ (記入例)'!F134="","",'職員点検資料２ (記入例)'!F134)</f>
        <v/>
      </c>
      <c r="G134" s="2756" t="str">
        <f>IF('職員点検資料２ (記入例)'!G134="","",'職員点検資料２ (記入例)'!G134)</f>
        <v/>
      </c>
      <c r="H134" s="2756" t="str">
        <f>'職員点検資料２ (記入例)'!H134</f>
        <v>定めあり・定めなし</v>
      </c>
      <c r="I134" s="2741"/>
      <c r="J134" s="2744" t="s">
        <v>341</v>
      </c>
      <c r="K134" s="2747"/>
      <c r="L134" s="2692" t="s">
        <v>341</v>
      </c>
      <c r="M134" s="2741"/>
      <c r="N134" s="2744" t="s">
        <v>341</v>
      </c>
      <c r="O134" s="2747"/>
      <c r="P134" s="2692" t="s">
        <v>341</v>
      </c>
      <c r="Q134" s="263"/>
      <c r="R134" s="263"/>
      <c r="S134" s="263"/>
      <c r="T134" s="263"/>
      <c r="V134" s="2705" t="str">
        <f>'職員点検資料２ (記入例)'!AD134</f>
        <v/>
      </c>
    </row>
    <row r="135" spans="1:22" s="88" customFormat="1">
      <c r="A135" s="2556"/>
      <c r="B135" s="2760"/>
      <c r="C135" s="2709"/>
      <c r="D135" s="2757"/>
      <c r="E135" s="211" t="str">
        <f>'職員点検資料２ (記入例)'!E135</f>
        <v>幼稚園教諭</v>
      </c>
      <c r="F135" s="212" t="str">
        <f>IF('職員点検資料２ (記入例)'!F135="","",'職員点検資料２ (記入例)'!F135)</f>
        <v/>
      </c>
      <c r="G135" s="2757"/>
      <c r="H135" s="2757"/>
      <c r="I135" s="2742"/>
      <c r="J135" s="2745"/>
      <c r="K135" s="2748"/>
      <c r="L135" s="2693"/>
      <c r="M135" s="2742"/>
      <c r="N135" s="2745"/>
      <c r="O135" s="2748"/>
      <c r="P135" s="2693"/>
      <c r="Q135" s="263"/>
      <c r="R135" s="263"/>
      <c r="S135" s="263"/>
      <c r="T135" s="263"/>
      <c r="V135" s="2706"/>
    </row>
    <row r="136" spans="1:22" s="88" customFormat="1">
      <c r="A136" s="2557"/>
      <c r="B136" s="2761"/>
      <c r="C136" s="2710"/>
      <c r="D136" s="2758"/>
      <c r="E136" s="213" t="str">
        <f>'職員点検資料２ (記入例)'!E136</f>
        <v>（　　　　　　）</v>
      </c>
      <c r="F136" s="214" t="str">
        <f>IF('職員点検資料２ (記入例)'!F136="","",'職員点検資料２ (記入例)'!F136)</f>
        <v/>
      </c>
      <c r="G136" s="2758"/>
      <c r="H136" s="2758"/>
      <c r="I136" s="2743"/>
      <c r="J136" s="2746"/>
      <c r="K136" s="2749"/>
      <c r="L136" s="2694"/>
      <c r="M136" s="2743"/>
      <c r="N136" s="2746"/>
      <c r="O136" s="2749"/>
      <c r="P136" s="2694"/>
      <c r="Q136" s="263"/>
      <c r="R136" s="263"/>
      <c r="S136" s="263"/>
      <c r="T136" s="263"/>
      <c r="V136" s="2707"/>
    </row>
    <row r="137" spans="1:22" s="88" customFormat="1" ht="12" customHeight="1">
      <c r="A137" s="2555">
        <v>45</v>
      </c>
      <c r="B137" s="2759" t="str">
        <f>IF('職員点検資料２ (記入例)'!B137="","",'職員点検資料２ (記入例)'!B137)</f>
        <v/>
      </c>
      <c r="C137" s="2708" t="str">
        <f>IF('職員点検資料２ (記入例)'!C137="","",'職員点検資料２ (記入例)'!C137)</f>
        <v/>
      </c>
      <c r="D137" s="2756" t="str">
        <f>IF('職員点検資料２ (記入例)'!D137="","",'職員点検資料２ (記入例)'!D137)</f>
        <v/>
      </c>
      <c r="E137" s="210" t="str">
        <f>'職員点検資料２ (記入例)'!E137</f>
        <v>保育士</v>
      </c>
      <c r="F137" s="368" t="str">
        <f>IF('職員点検資料２ (記入例)'!F137="","",'職員点検資料２ (記入例)'!F137)</f>
        <v/>
      </c>
      <c r="G137" s="2756" t="str">
        <f>IF('職員点検資料２ (記入例)'!G137="","",'職員点検資料２ (記入例)'!G137)</f>
        <v/>
      </c>
      <c r="H137" s="2756" t="str">
        <f>'職員点検資料２ (記入例)'!H137</f>
        <v>定めあり・定めなし</v>
      </c>
      <c r="I137" s="2741"/>
      <c r="J137" s="2744" t="s">
        <v>341</v>
      </c>
      <c r="K137" s="2747"/>
      <c r="L137" s="2692" t="s">
        <v>341</v>
      </c>
      <c r="M137" s="2741"/>
      <c r="N137" s="2744" t="s">
        <v>341</v>
      </c>
      <c r="O137" s="2747"/>
      <c r="P137" s="2692" t="s">
        <v>341</v>
      </c>
      <c r="Q137" s="263"/>
      <c r="R137" s="263"/>
      <c r="S137" s="263"/>
      <c r="T137" s="263"/>
      <c r="V137" s="2705" t="str">
        <f>'職員点検資料２ (記入例)'!AD137</f>
        <v/>
      </c>
    </row>
    <row r="138" spans="1:22" s="88" customFormat="1">
      <c r="A138" s="2556"/>
      <c r="B138" s="2760"/>
      <c r="C138" s="2709"/>
      <c r="D138" s="2757"/>
      <c r="E138" s="211" t="str">
        <f>'職員点検資料２ (記入例)'!E138</f>
        <v>幼稚園教諭</v>
      </c>
      <c r="F138" s="212" t="str">
        <f>IF('職員点検資料２ (記入例)'!F138="","",'職員点検資料２ (記入例)'!F138)</f>
        <v/>
      </c>
      <c r="G138" s="2757"/>
      <c r="H138" s="2757"/>
      <c r="I138" s="2742"/>
      <c r="J138" s="2745"/>
      <c r="K138" s="2748"/>
      <c r="L138" s="2693"/>
      <c r="M138" s="2742"/>
      <c r="N138" s="2745"/>
      <c r="O138" s="2748"/>
      <c r="P138" s="2693"/>
      <c r="Q138" s="263"/>
      <c r="R138" s="263"/>
      <c r="S138" s="263"/>
      <c r="T138" s="263"/>
      <c r="V138" s="2706"/>
    </row>
    <row r="139" spans="1:22" s="88" customFormat="1">
      <c r="A139" s="2557"/>
      <c r="B139" s="2761"/>
      <c r="C139" s="2710"/>
      <c r="D139" s="2758"/>
      <c r="E139" s="213" t="str">
        <f>'職員点検資料２ (記入例)'!E139</f>
        <v>（　　　　　　）</v>
      </c>
      <c r="F139" s="214" t="str">
        <f>IF('職員点検資料２ (記入例)'!F139="","",'職員点検資料２ (記入例)'!F139)</f>
        <v/>
      </c>
      <c r="G139" s="2758"/>
      <c r="H139" s="2758"/>
      <c r="I139" s="2743"/>
      <c r="J139" s="2746"/>
      <c r="K139" s="2749"/>
      <c r="L139" s="2694"/>
      <c r="M139" s="2743"/>
      <c r="N139" s="2746"/>
      <c r="O139" s="2749"/>
      <c r="P139" s="2694"/>
      <c r="Q139" s="263"/>
      <c r="R139" s="263"/>
      <c r="S139" s="263"/>
      <c r="T139" s="263"/>
      <c r="V139" s="2707"/>
    </row>
    <row r="140" spans="1:22" s="88" customFormat="1" ht="12" customHeight="1">
      <c r="A140" s="2555">
        <v>46</v>
      </c>
      <c r="B140" s="2759" t="str">
        <f>IF('職員点検資料２ (記入例)'!B140="","",'職員点検資料２ (記入例)'!B140)</f>
        <v/>
      </c>
      <c r="C140" s="2708" t="str">
        <f>IF('職員点検資料２ (記入例)'!C140="","",'職員点検資料２ (記入例)'!C140)</f>
        <v/>
      </c>
      <c r="D140" s="2756" t="str">
        <f>IF('職員点検資料２ (記入例)'!D140="","",'職員点検資料２ (記入例)'!D140)</f>
        <v/>
      </c>
      <c r="E140" s="210" t="str">
        <f>'職員点検資料２ (記入例)'!E140</f>
        <v>保育士</v>
      </c>
      <c r="F140" s="368" t="str">
        <f>IF('職員点検資料２ (記入例)'!F140="","",'職員点検資料２ (記入例)'!F140)</f>
        <v/>
      </c>
      <c r="G140" s="2756" t="str">
        <f>IF('職員点検資料２ (記入例)'!G140="","",'職員点検資料２ (記入例)'!G140)</f>
        <v/>
      </c>
      <c r="H140" s="2756" t="str">
        <f>'職員点検資料２ (記入例)'!H140</f>
        <v>定めあり・定めなし</v>
      </c>
      <c r="I140" s="2741"/>
      <c r="J140" s="2744" t="s">
        <v>341</v>
      </c>
      <c r="K140" s="2747"/>
      <c r="L140" s="2692" t="s">
        <v>341</v>
      </c>
      <c r="M140" s="2741"/>
      <c r="N140" s="2744" t="s">
        <v>341</v>
      </c>
      <c r="O140" s="2747"/>
      <c r="P140" s="2692" t="s">
        <v>341</v>
      </c>
      <c r="Q140" s="263"/>
      <c r="R140" s="263"/>
      <c r="S140" s="263"/>
      <c r="T140" s="263"/>
      <c r="V140" s="2705" t="str">
        <f>'職員点検資料２ (記入例)'!AD140</f>
        <v/>
      </c>
    </row>
    <row r="141" spans="1:22" s="88" customFormat="1">
      <c r="A141" s="2556"/>
      <c r="B141" s="2760"/>
      <c r="C141" s="2709"/>
      <c r="D141" s="2757"/>
      <c r="E141" s="211" t="str">
        <f>'職員点検資料２ (記入例)'!E141</f>
        <v>幼稚園教諭</v>
      </c>
      <c r="F141" s="212" t="str">
        <f>IF('職員点検資料２ (記入例)'!F141="","",'職員点検資料２ (記入例)'!F141)</f>
        <v/>
      </c>
      <c r="G141" s="2757"/>
      <c r="H141" s="2757"/>
      <c r="I141" s="2742"/>
      <c r="J141" s="2745"/>
      <c r="K141" s="2748"/>
      <c r="L141" s="2693"/>
      <c r="M141" s="2742"/>
      <c r="N141" s="2745"/>
      <c r="O141" s="2748"/>
      <c r="P141" s="2693"/>
      <c r="Q141" s="263"/>
      <c r="R141" s="263"/>
      <c r="S141" s="263"/>
      <c r="T141" s="263"/>
      <c r="V141" s="2706"/>
    </row>
    <row r="142" spans="1:22" s="88" customFormat="1">
      <c r="A142" s="2557"/>
      <c r="B142" s="2761"/>
      <c r="C142" s="2710"/>
      <c r="D142" s="2758"/>
      <c r="E142" s="213" t="str">
        <f>'職員点検資料２ (記入例)'!E142</f>
        <v>（　　　　　　）</v>
      </c>
      <c r="F142" s="214" t="str">
        <f>IF('職員点検資料２ (記入例)'!F142="","",'職員点検資料２ (記入例)'!F142)</f>
        <v/>
      </c>
      <c r="G142" s="2758"/>
      <c r="H142" s="2758"/>
      <c r="I142" s="2743"/>
      <c r="J142" s="2746"/>
      <c r="K142" s="2749"/>
      <c r="L142" s="2694"/>
      <c r="M142" s="2743"/>
      <c r="N142" s="2746"/>
      <c r="O142" s="2749"/>
      <c r="P142" s="2694"/>
      <c r="Q142" s="263"/>
      <c r="R142" s="263"/>
      <c r="S142" s="263"/>
      <c r="T142" s="263"/>
      <c r="V142" s="2707"/>
    </row>
    <row r="143" spans="1:22" s="88" customFormat="1" ht="12" customHeight="1">
      <c r="A143" s="2555">
        <v>47</v>
      </c>
      <c r="B143" s="2759" t="str">
        <f>IF('職員点検資料２ (記入例)'!B143="","",'職員点検資料２ (記入例)'!B143)</f>
        <v/>
      </c>
      <c r="C143" s="2708" t="str">
        <f>IF('職員点検資料２ (記入例)'!C143="","",'職員点検資料２ (記入例)'!C143)</f>
        <v/>
      </c>
      <c r="D143" s="2756" t="str">
        <f>IF('職員点検資料２ (記入例)'!D143="","",'職員点検資料２ (記入例)'!D143)</f>
        <v/>
      </c>
      <c r="E143" s="210" t="str">
        <f>'職員点検資料２ (記入例)'!E143</f>
        <v>保育士</v>
      </c>
      <c r="F143" s="368" t="str">
        <f>IF('職員点検資料２ (記入例)'!F143="","",'職員点検資料２ (記入例)'!F143)</f>
        <v/>
      </c>
      <c r="G143" s="2756" t="str">
        <f>IF('職員点検資料２ (記入例)'!G143="","",'職員点検資料２ (記入例)'!G143)</f>
        <v/>
      </c>
      <c r="H143" s="2756" t="str">
        <f>'職員点検資料２ (記入例)'!H143</f>
        <v>定めあり・定めなし</v>
      </c>
      <c r="I143" s="2741"/>
      <c r="J143" s="2744" t="s">
        <v>341</v>
      </c>
      <c r="K143" s="2747"/>
      <c r="L143" s="2692" t="s">
        <v>341</v>
      </c>
      <c r="M143" s="2741"/>
      <c r="N143" s="2744" t="s">
        <v>341</v>
      </c>
      <c r="O143" s="2747"/>
      <c r="P143" s="2692" t="s">
        <v>341</v>
      </c>
      <c r="Q143" s="263"/>
      <c r="R143" s="263"/>
      <c r="S143" s="263"/>
      <c r="T143" s="263"/>
      <c r="V143" s="2705" t="str">
        <f>'職員点検資料２ (記入例)'!AD143</f>
        <v/>
      </c>
    </row>
    <row r="144" spans="1:22" s="88" customFormat="1">
      <c r="A144" s="2556"/>
      <c r="B144" s="2760"/>
      <c r="C144" s="2709"/>
      <c r="D144" s="2757"/>
      <c r="E144" s="211" t="str">
        <f>'職員点検資料２ (記入例)'!E144</f>
        <v>幼稚園教諭</v>
      </c>
      <c r="F144" s="212" t="str">
        <f>IF('職員点検資料２ (記入例)'!F144="","",'職員点検資料２ (記入例)'!F144)</f>
        <v/>
      </c>
      <c r="G144" s="2757"/>
      <c r="H144" s="2757"/>
      <c r="I144" s="2742"/>
      <c r="J144" s="2745"/>
      <c r="K144" s="2748"/>
      <c r="L144" s="2693"/>
      <c r="M144" s="2742"/>
      <c r="N144" s="2745"/>
      <c r="O144" s="2748"/>
      <c r="P144" s="2693"/>
      <c r="Q144" s="263"/>
      <c r="R144" s="263"/>
      <c r="S144" s="263"/>
      <c r="T144" s="263"/>
      <c r="V144" s="2706"/>
    </row>
    <row r="145" spans="1:22" s="88" customFormat="1">
      <c r="A145" s="2557"/>
      <c r="B145" s="2761"/>
      <c r="C145" s="2710"/>
      <c r="D145" s="2758"/>
      <c r="E145" s="213" t="str">
        <f>'職員点検資料２ (記入例)'!E145</f>
        <v>（　　　　　　）</v>
      </c>
      <c r="F145" s="214" t="str">
        <f>IF('職員点検資料２ (記入例)'!F145="","",'職員点検資料２ (記入例)'!F145)</f>
        <v/>
      </c>
      <c r="G145" s="2758"/>
      <c r="H145" s="2758"/>
      <c r="I145" s="2743"/>
      <c r="J145" s="2746"/>
      <c r="K145" s="2749"/>
      <c r="L145" s="2694"/>
      <c r="M145" s="2743"/>
      <c r="N145" s="2746"/>
      <c r="O145" s="2749"/>
      <c r="P145" s="2694"/>
      <c r="Q145" s="263"/>
      <c r="R145" s="263"/>
      <c r="S145" s="263"/>
      <c r="T145" s="263"/>
      <c r="V145" s="2707"/>
    </row>
    <row r="146" spans="1:22" s="88" customFormat="1" ht="12" customHeight="1">
      <c r="A146" s="2555">
        <v>48</v>
      </c>
      <c r="B146" s="2759" t="str">
        <f>IF('職員点検資料２ (記入例)'!B146="","",'職員点検資料２ (記入例)'!B146)</f>
        <v/>
      </c>
      <c r="C146" s="2708" t="str">
        <f>IF('職員点検資料２ (記入例)'!C146="","",'職員点検資料２ (記入例)'!C146)</f>
        <v/>
      </c>
      <c r="D146" s="2756" t="str">
        <f>IF('職員点検資料２ (記入例)'!D146="","",'職員点検資料２ (記入例)'!D146)</f>
        <v/>
      </c>
      <c r="E146" s="210" t="str">
        <f>'職員点検資料２ (記入例)'!E146</f>
        <v>保育士</v>
      </c>
      <c r="F146" s="368" t="str">
        <f>IF('職員点検資料２ (記入例)'!F146="","",'職員点検資料２ (記入例)'!F146)</f>
        <v/>
      </c>
      <c r="G146" s="2756" t="str">
        <f>IF('職員点検資料２ (記入例)'!G146="","",'職員点検資料２ (記入例)'!G146)</f>
        <v/>
      </c>
      <c r="H146" s="2756" t="str">
        <f>'職員点検資料２ (記入例)'!H146</f>
        <v>定めあり・定めなし</v>
      </c>
      <c r="I146" s="2741"/>
      <c r="J146" s="2744" t="s">
        <v>341</v>
      </c>
      <c r="K146" s="2747"/>
      <c r="L146" s="2692" t="s">
        <v>341</v>
      </c>
      <c r="M146" s="2741"/>
      <c r="N146" s="2744" t="s">
        <v>341</v>
      </c>
      <c r="O146" s="2747"/>
      <c r="P146" s="2692" t="s">
        <v>341</v>
      </c>
      <c r="Q146" s="263"/>
      <c r="R146" s="263"/>
      <c r="S146" s="263"/>
      <c r="T146" s="263"/>
      <c r="V146" s="2705" t="str">
        <f>'職員点検資料２ (記入例)'!AD146</f>
        <v/>
      </c>
    </row>
    <row r="147" spans="1:22" s="88" customFormat="1">
      <c r="A147" s="2556"/>
      <c r="B147" s="2760"/>
      <c r="C147" s="2709"/>
      <c r="D147" s="2757"/>
      <c r="E147" s="211" t="str">
        <f>'職員点検資料２ (記入例)'!E147</f>
        <v>幼稚園教諭</v>
      </c>
      <c r="F147" s="212" t="str">
        <f>IF('職員点検資料２ (記入例)'!F147="","",'職員点検資料２ (記入例)'!F147)</f>
        <v/>
      </c>
      <c r="G147" s="2757"/>
      <c r="H147" s="2757"/>
      <c r="I147" s="2742"/>
      <c r="J147" s="2745"/>
      <c r="K147" s="2748"/>
      <c r="L147" s="2693"/>
      <c r="M147" s="2742"/>
      <c r="N147" s="2745"/>
      <c r="O147" s="2748"/>
      <c r="P147" s="2693"/>
      <c r="Q147" s="263"/>
      <c r="R147" s="263"/>
      <c r="S147" s="263"/>
      <c r="T147" s="263"/>
      <c r="V147" s="2706"/>
    </row>
    <row r="148" spans="1:22" s="88" customFormat="1">
      <c r="A148" s="2557"/>
      <c r="B148" s="2761"/>
      <c r="C148" s="2710"/>
      <c r="D148" s="2758"/>
      <c r="E148" s="213" t="str">
        <f>'職員点検資料２ (記入例)'!E148</f>
        <v>（　　　　　　）</v>
      </c>
      <c r="F148" s="214" t="str">
        <f>IF('職員点検資料２ (記入例)'!F148="","",'職員点検資料２ (記入例)'!F148)</f>
        <v/>
      </c>
      <c r="G148" s="2758"/>
      <c r="H148" s="2758"/>
      <c r="I148" s="2743"/>
      <c r="J148" s="2746"/>
      <c r="K148" s="2749"/>
      <c r="L148" s="2694"/>
      <c r="M148" s="2743"/>
      <c r="N148" s="2746"/>
      <c r="O148" s="2749"/>
      <c r="P148" s="2694"/>
      <c r="Q148" s="263"/>
      <c r="R148" s="263"/>
      <c r="S148" s="263"/>
      <c r="T148" s="263"/>
      <c r="V148" s="2707"/>
    </row>
    <row r="149" spans="1:22" s="88" customFormat="1" ht="12" customHeight="1">
      <c r="A149" s="2555">
        <v>49</v>
      </c>
      <c r="B149" s="2759" t="str">
        <f>IF('職員点検資料２ (記入例)'!B149="","",'職員点検資料２ (記入例)'!B149)</f>
        <v/>
      </c>
      <c r="C149" s="2708" t="str">
        <f>IF('職員点検資料２ (記入例)'!C149="","",'職員点検資料２ (記入例)'!C149)</f>
        <v/>
      </c>
      <c r="D149" s="2756" t="str">
        <f>IF('職員点検資料２ (記入例)'!D149="","",'職員点検資料２ (記入例)'!D149)</f>
        <v/>
      </c>
      <c r="E149" s="210" t="str">
        <f>'職員点検資料２ (記入例)'!E149</f>
        <v>保育士</v>
      </c>
      <c r="F149" s="368" t="str">
        <f>IF('職員点検資料２ (記入例)'!F149="","",'職員点検資料２ (記入例)'!F149)</f>
        <v/>
      </c>
      <c r="G149" s="2756" t="str">
        <f>IF('職員点検資料２ (記入例)'!G149="","",'職員点検資料２ (記入例)'!G149)</f>
        <v/>
      </c>
      <c r="H149" s="2756" t="str">
        <f>'職員点検資料２ (記入例)'!H149</f>
        <v>定めあり・定めなし</v>
      </c>
      <c r="I149" s="2741"/>
      <c r="J149" s="2744" t="s">
        <v>341</v>
      </c>
      <c r="K149" s="2747"/>
      <c r="L149" s="2692" t="s">
        <v>341</v>
      </c>
      <c r="M149" s="2741"/>
      <c r="N149" s="2744" t="s">
        <v>341</v>
      </c>
      <c r="O149" s="2747"/>
      <c r="P149" s="2692" t="s">
        <v>341</v>
      </c>
      <c r="Q149" s="263"/>
      <c r="R149" s="263"/>
      <c r="S149" s="263"/>
      <c r="T149" s="263"/>
      <c r="V149" s="2705" t="str">
        <f>'職員点検資料２ (記入例)'!AD149</f>
        <v/>
      </c>
    </row>
    <row r="150" spans="1:22" s="88" customFormat="1">
      <c r="A150" s="2556"/>
      <c r="B150" s="2760"/>
      <c r="C150" s="2709"/>
      <c r="D150" s="2757"/>
      <c r="E150" s="211" t="str">
        <f>'職員点検資料２ (記入例)'!E150</f>
        <v>幼稚園教諭</v>
      </c>
      <c r="F150" s="212" t="str">
        <f>IF('職員点検資料２ (記入例)'!F150="","",'職員点検資料２ (記入例)'!F150)</f>
        <v/>
      </c>
      <c r="G150" s="2757"/>
      <c r="H150" s="2757"/>
      <c r="I150" s="2742"/>
      <c r="J150" s="2745"/>
      <c r="K150" s="2748"/>
      <c r="L150" s="2693"/>
      <c r="M150" s="2742"/>
      <c r="N150" s="2745"/>
      <c r="O150" s="2748"/>
      <c r="P150" s="2693"/>
      <c r="Q150" s="263"/>
      <c r="R150" s="263"/>
      <c r="S150" s="263"/>
      <c r="T150" s="263"/>
      <c r="V150" s="2706"/>
    </row>
    <row r="151" spans="1:22" s="88" customFormat="1">
      <c r="A151" s="2557"/>
      <c r="B151" s="2761"/>
      <c r="C151" s="2710"/>
      <c r="D151" s="2758"/>
      <c r="E151" s="213" t="str">
        <f>'職員点検資料２ (記入例)'!E151</f>
        <v>（　　　　　　）</v>
      </c>
      <c r="F151" s="214" t="str">
        <f>IF('職員点検資料２ (記入例)'!F151="","",'職員点検資料２ (記入例)'!F151)</f>
        <v/>
      </c>
      <c r="G151" s="2758"/>
      <c r="H151" s="2758"/>
      <c r="I151" s="2743"/>
      <c r="J151" s="2746"/>
      <c r="K151" s="2749"/>
      <c r="L151" s="2694"/>
      <c r="M151" s="2743"/>
      <c r="N151" s="2746"/>
      <c r="O151" s="2749"/>
      <c r="P151" s="2694"/>
      <c r="Q151" s="263"/>
      <c r="R151" s="263"/>
      <c r="S151" s="263"/>
      <c r="T151" s="263"/>
      <c r="V151" s="2707"/>
    </row>
    <row r="152" spans="1:22" s="88" customFormat="1" ht="12" customHeight="1">
      <c r="A152" s="2555">
        <v>50</v>
      </c>
      <c r="B152" s="2759" t="str">
        <f>IF('職員点検資料２ (記入例)'!B152="","",'職員点検資料２ (記入例)'!B152)</f>
        <v/>
      </c>
      <c r="C152" s="2708" t="str">
        <f>IF('職員点検資料２ (記入例)'!C152="","",'職員点検資料２ (記入例)'!C152)</f>
        <v/>
      </c>
      <c r="D152" s="2756" t="str">
        <f>IF('職員点検資料２ (記入例)'!D152="","",'職員点検資料２ (記入例)'!D152)</f>
        <v/>
      </c>
      <c r="E152" s="210" t="str">
        <f>'職員点検資料２ (記入例)'!E152</f>
        <v>保育士</v>
      </c>
      <c r="F152" s="368" t="str">
        <f>IF('職員点検資料２ (記入例)'!F152="","",'職員点検資料２ (記入例)'!F152)</f>
        <v/>
      </c>
      <c r="G152" s="2756" t="str">
        <f>IF('職員点検資料２ (記入例)'!G152="","",'職員点検資料２ (記入例)'!G152)</f>
        <v/>
      </c>
      <c r="H152" s="2756" t="str">
        <f>'職員点検資料２ (記入例)'!H152</f>
        <v>定めあり・定めなし</v>
      </c>
      <c r="I152" s="2741"/>
      <c r="J152" s="2744" t="s">
        <v>341</v>
      </c>
      <c r="K152" s="2747"/>
      <c r="L152" s="2692" t="s">
        <v>341</v>
      </c>
      <c r="M152" s="2741"/>
      <c r="N152" s="2744" t="s">
        <v>341</v>
      </c>
      <c r="O152" s="2747"/>
      <c r="P152" s="2692" t="s">
        <v>341</v>
      </c>
      <c r="Q152" s="263"/>
      <c r="R152" s="263"/>
      <c r="S152" s="263"/>
      <c r="T152" s="263"/>
      <c r="V152" s="2705" t="str">
        <f>'職員点検資料２ (記入例)'!AD152</f>
        <v/>
      </c>
    </row>
    <row r="153" spans="1:22" s="88" customFormat="1">
      <c r="A153" s="2556"/>
      <c r="B153" s="2760"/>
      <c r="C153" s="2709"/>
      <c r="D153" s="2757"/>
      <c r="E153" s="211" t="str">
        <f>'職員点検資料２ (記入例)'!E153</f>
        <v>幼稚園教諭</v>
      </c>
      <c r="F153" s="212" t="str">
        <f>IF('職員点検資料２ (記入例)'!F153="","",'職員点検資料２ (記入例)'!F153)</f>
        <v/>
      </c>
      <c r="G153" s="2757"/>
      <c r="H153" s="2757"/>
      <c r="I153" s="2742"/>
      <c r="J153" s="2745"/>
      <c r="K153" s="2748"/>
      <c r="L153" s="2693"/>
      <c r="M153" s="2742"/>
      <c r="N153" s="2745"/>
      <c r="O153" s="2748"/>
      <c r="P153" s="2693"/>
      <c r="Q153" s="263"/>
      <c r="R153" s="263"/>
      <c r="S153" s="263"/>
      <c r="T153" s="263"/>
      <c r="V153" s="2706"/>
    </row>
    <row r="154" spans="1:22" s="88" customFormat="1">
      <c r="A154" s="2557"/>
      <c r="B154" s="2761"/>
      <c r="C154" s="2710"/>
      <c r="D154" s="2758"/>
      <c r="E154" s="213" t="str">
        <f>'職員点検資料２ (記入例)'!E154</f>
        <v>（　　　　　　）</v>
      </c>
      <c r="F154" s="214" t="str">
        <f>IF('職員点検資料２ (記入例)'!F154="","",'職員点検資料２ (記入例)'!F154)</f>
        <v/>
      </c>
      <c r="G154" s="2758"/>
      <c r="H154" s="2758"/>
      <c r="I154" s="2743"/>
      <c r="J154" s="2746"/>
      <c r="K154" s="2749"/>
      <c r="L154" s="2694"/>
      <c r="M154" s="2743"/>
      <c r="N154" s="2746"/>
      <c r="O154" s="2749"/>
      <c r="P154" s="2694"/>
      <c r="Q154" s="263"/>
      <c r="R154" s="263"/>
      <c r="S154" s="263"/>
      <c r="T154" s="263"/>
      <c r="V154" s="2707"/>
    </row>
    <row r="155" spans="1:22" s="88" customFormat="1" ht="12" customHeight="1">
      <c r="A155" s="2555">
        <v>51</v>
      </c>
      <c r="B155" s="2759" t="str">
        <f>IF('職員点検資料２ (記入例)'!B155="","",'職員点検資料２ (記入例)'!B155)</f>
        <v/>
      </c>
      <c r="C155" s="2708" t="str">
        <f>IF('職員点検資料２ (記入例)'!C155="","",'職員点検資料２ (記入例)'!C155)</f>
        <v/>
      </c>
      <c r="D155" s="2756" t="str">
        <f>IF('職員点検資料２ (記入例)'!D155="","",'職員点検資料２ (記入例)'!D155)</f>
        <v/>
      </c>
      <c r="E155" s="210" t="str">
        <f>'職員点検資料２ (記入例)'!E155</f>
        <v>保育士</v>
      </c>
      <c r="F155" s="368" t="str">
        <f>IF('職員点検資料２ (記入例)'!F155="","",'職員点検資料２ (記入例)'!F155)</f>
        <v/>
      </c>
      <c r="G155" s="2756" t="str">
        <f>IF('職員点検資料２ (記入例)'!G155="","",'職員点検資料２ (記入例)'!G155)</f>
        <v/>
      </c>
      <c r="H155" s="2756" t="str">
        <f>'職員点検資料２ (記入例)'!H155</f>
        <v>定めあり・定めなし</v>
      </c>
      <c r="I155" s="2741"/>
      <c r="J155" s="2744" t="s">
        <v>341</v>
      </c>
      <c r="K155" s="2747"/>
      <c r="L155" s="2692" t="s">
        <v>341</v>
      </c>
      <c r="M155" s="2741"/>
      <c r="N155" s="2744" t="s">
        <v>341</v>
      </c>
      <c r="O155" s="2747"/>
      <c r="P155" s="2692" t="s">
        <v>341</v>
      </c>
      <c r="Q155" s="263"/>
      <c r="R155" s="263"/>
      <c r="S155" s="263"/>
      <c r="T155" s="263"/>
      <c r="V155" s="2705" t="str">
        <f>'職員点検資料２ (記入例)'!AD155</f>
        <v/>
      </c>
    </row>
    <row r="156" spans="1:22" s="88" customFormat="1">
      <c r="A156" s="2556"/>
      <c r="B156" s="2760"/>
      <c r="C156" s="2709"/>
      <c r="D156" s="2757"/>
      <c r="E156" s="211" t="str">
        <f>'職員点検資料２ (記入例)'!E156</f>
        <v>幼稚園教諭</v>
      </c>
      <c r="F156" s="212" t="str">
        <f>IF('職員点検資料２ (記入例)'!F156="","",'職員点検資料２ (記入例)'!F156)</f>
        <v/>
      </c>
      <c r="G156" s="2757"/>
      <c r="H156" s="2757"/>
      <c r="I156" s="2742"/>
      <c r="J156" s="2745"/>
      <c r="K156" s="2748"/>
      <c r="L156" s="2693"/>
      <c r="M156" s="2742"/>
      <c r="N156" s="2745"/>
      <c r="O156" s="2748"/>
      <c r="P156" s="2693"/>
      <c r="Q156" s="263"/>
      <c r="R156" s="263"/>
      <c r="S156" s="263"/>
      <c r="T156" s="263"/>
      <c r="V156" s="2706"/>
    </row>
    <row r="157" spans="1:22" s="88" customFormat="1">
      <c r="A157" s="2557"/>
      <c r="B157" s="2761"/>
      <c r="C157" s="2710"/>
      <c r="D157" s="2758"/>
      <c r="E157" s="213" t="str">
        <f>'職員点検資料２ (記入例)'!E157</f>
        <v>（　　　　　　）</v>
      </c>
      <c r="F157" s="214" t="str">
        <f>IF('職員点検資料２ (記入例)'!F157="","",'職員点検資料２ (記入例)'!F157)</f>
        <v/>
      </c>
      <c r="G157" s="2758"/>
      <c r="H157" s="2758"/>
      <c r="I157" s="2743"/>
      <c r="J157" s="2746"/>
      <c r="K157" s="2749"/>
      <c r="L157" s="2694"/>
      <c r="M157" s="2743"/>
      <c r="N157" s="2746"/>
      <c r="O157" s="2749"/>
      <c r="P157" s="2694"/>
      <c r="Q157" s="263"/>
      <c r="R157" s="263"/>
      <c r="S157" s="263"/>
      <c r="T157" s="263"/>
      <c r="V157" s="2707"/>
    </row>
    <row r="158" spans="1:22" s="88" customFormat="1" ht="12" customHeight="1">
      <c r="A158" s="2555">
        <v>52</v>
      </c>
      <c r="B158" s="2759" t="str">
        <f>IF('職員点検資料２ (記入例)'!B158="","",'職員点検資料２ (記入例)'!B158)</f>
        <v/>
      </c>
      <c r="C158" s="2708" t="str">
        <f>IF('職員点検資料２ (記入例)'!C158="","",'職員点検資料２ (記入例)'!C158)</f>
        <v/>
      </c>
      <c r="D158" s="2756" t="str">
        <f>IF('職員点検資料２ (記入例)'!D158="","",'職員点検資料２ (記入例)'!D158)</f>
        <v/>
      </c>
      <c r="E158" s="210" t="str">
        <f>'職員点検資料２ (記入例)'!E158</f>
        <v>保育士</v>
      </c>
      <c r="F158" s="368" t="str">
        <f>IF('職員点検資料２ (記入例)'!F158="","",'職員点検資料２ (記入例)'!F158)</f>
        <v/>
      </c>
      <c r="G158" s="2756" t="str">
        <f>IF('職員点検資料２ (記入例)'!G158="","",'職員点検資料２ (記入例)'!G158)</f>
        <v/>
      </c>
      <c r="H158" s="2756" t="str">
        <f>'職員点検資料２ (記入例)'!H158</f>
        <v>定めあり・定めなし</v>
      </c>
      <c r="I158" s="2741"/>
      <c r="J158" s="2744" t="s">
        <v>341</v>
      </c>
      <c r="K158" s="2747"/>
      <c r="L158" s="2692" t="s">
        <v>341</v>
      </c>
      <c r="M158" s="2741"/>
      <c r="N158" s="2744" t="s">
        <v>341</v>
      </c>
      <c r="O158" s="2747"/>
      <c r="P158" s="2692" t="s">
        <v>341</v>
      </c>
      <c r="Q158" s="263"/>
      <c r="R158" s="263"/>
      <c r="S158" s="263"/>
      <c r="T158" s="263"/>
      <c r="V158" s="2705" t="str">
        <f>'職員点検資料２ (記入例)'!AD158</f>
        <v/>
      </c>
    </row>
    <row r="159" spans="1:22" s="88" customFormat="1">
      <c r="A159" s="2556"/>
      <c r="B159" s="2760"/>
      <c r="C159" s="2709"/>
      <c r="D159" s="2757"/>
      <c r="E159" s="211" t="str">
        <f>'職員点検資料２ (記入例)'!E159</f>
        <v>幼稚園教諭</v>
      </c>
      <c r="F159" s="212" t="str">
        <f>IF('職員点検資料２ (記入例)'!F159="","",'職員点検資料２ (記入例)'!F159)</f>
        <v/>
      </c>
      <c r="G159" s="2757"/>
      <c r="H159" s="2757"/>
      <c r="I159" s="2742"/>
      <c r="J159" s="2745"/>
      <c r="K159" s="2748"/>
      <c r="L159" s="2693"/>
      <c r="M159" s="2742"/>
      <c r="N159" s="2745"/>
      <c r="O159" s="2748"/>
      <c r="P159" s="2693"/>
      <c r="Q159" s="263"/>
      <c r="R159" s="263"/>
      <c r="S159" s="263"/>
      <c r="T159" s="263"/>
      <c r="V159" s="2706"/>
    </row>
    <row r="160" spans="1:22" s="88" customFormat="1">
      <c r="A160" s="2557"/>
      <c r="B160" s="2761"/>
      <c r="C160" s="2710"/>
      <c r="D160" s="2758"/>
      <c r="E160" s="213" t="str">
        <f>'職員点検資料２ (記入例)'!E160</f>
        <v>（　　　　　　）</v>
      </c>
      <c r="F160" s="214" t="str">
        <f>IF('職員点検資料２ (記入例)'!F160="","",'職員点検資料２ (記入例)'!F160)</f>
        <v/>
      </c>
      <c r="G160" s="2758"/>
      <c r="H160" s="2758"/>
      <c r="I160" s="2743"/>
      <c r="J160" s="2746"/>
      <c r="K160" s="2749"/>
      <c r="L160" s="2694"/>
      <c r="M160" s="2743"/>
      <c r="N160" s="2746"/>
      <c r="O160" s="2749"/>
      <c r="P160" s="2694"/>
      <c r="Q160" s="263"/>
      <c r="R160" s="263"/>
      <c r="S160" s="263"/>
      <c r="T160" s="263"/>
      <c r="V160" s="2707"/>
    </row>
    <row r="161" spans="1:22" s="88" customFormat="1" ht="12" customHeight="1">
      <c r="A161" s="2555">
        <v>53</v>
      </c>
      <c r="B161" s="2759" t="str">
        <f>IF('職員点検資料２ (記入例)'!B161="","",'職員点検資料２ (記入例)'!B161)</f>
        <v/>
      </c>
      <c r="C161" s="2708" t="str">
        <f>IF('職員点検資料２ (記入例)'!C161="","",'職員点検資料２ (記入例)'!C161)</f>
        <v/>
      </c>
      <c r="D161" s="2756" t="str">
        <f>IF('職員点検資料２ (記入例)'!D161="","",'職員点検資料２ (記入例)'!D161)</f>
        <v/>
      </c>
      <c r="E161" s="210" t="str">
        <f>'職員点検資料２ (記入例)'!E161</f>
        <v>保育士</v>
      </c>
      <c r="F161" s="368" t="str">
        <f>IF('職員点検資料２ (記入例)'!F161="","",'職員点検資料２ (記入例)'!F161)</f>
        <v/>
      </c>
      <c r="G161" s="2756" t="str">
        <f>IF('職員点検資料２ (記入例)'!G161="","",'職員点検資料２ (記入例)'!G161)</f>
        <v/>
      </c>
      <c r="H161" s="2756" t="str">
        <f>'職員点検資料２ (記入例)'!H161</f>
        <v>定めあり・定めなし</v>
      </c>
      <c r="I161" s="2741"/>
      <c r="J161" s="2744" t="s">
        <v>341</v>
      </c>
      <c r="K161" s="2747"/>
      <c r="L161" s="2692" t="s">
        <v>341</v>
      </c>
      <c r="M161" s="2741"/>
      <c r="N161" s="2744" t="s">
        <v>341</v>
      </c>
      <c r="O161" s="2747"/>
      <c r="P161" s="2692" t="s">
        <v>341</v>
      </c>
      <c r="Q161" s="263"/>
      <c r="R161" s="263"/>
      <c r="S161" s="263"/>
      <c r="T161" s="263"/>
      <c r="V161" s="2705" t="str">
        <f>'職員点検資料２ (記入例)'!AD161</f>
        <v/>
      </c>
    </row>
    <row r="162" spans="1:22" s="88" customFormat="1">
      <c r="A162" s="2556"/>
      <c r="B162" s="2760"/>
      <c r="C162" s="2709"/>
      <c r="D162" s="2757"/>
      <c r="E162" s="211" t="str">
        <f>'職員点検資料２ (記入例)'!E162</f>
        <v>幼稚園教諭</v>
      </c>
      <c r="F162" s="212" t="str">
        <f>IF('職員点検資料２ (記入例)'!F162="","",'職員点検資料２ (記入例)'!F162)</f>
        <v/>
      </c>
      <c r="G162" s="2757"/>
      <c r="H162" s="2757"/>
      <c r="I162" s="2742"/>
      <c r="J162" s="2745"/>
      <c r="K162" s="2748"/>
      <c r="L162" s="2693"/>
      <c r="M162" s="2742"/>
      <c r="N162" s="2745"/>
      <c r="O162" s="2748"/>
      <c r="P162" s="2693"/>
      <c r="Q162" s="263"/>
      <c r="R162" s="263"/>
      <c r="S162" s="263"/>
      <c r="T162" s="263"/>
      <c r="V162" s="2706"/>
    </row>
    <row r="163" spans="1:22" s="88" customFormat="1">
      <c r="A163" s="2557"/>
      <c r="B163" s="2761"/>
      <c r="C163" s="2710"/>
      <c r="D163" s="2758"/>
      <c r="E163" s="213" t="str">
        <f>'職員点検資料２ (記入例)'!E163</f>
        <v>（　　　　　　）</v>
      </c>
      <c r="F163" s="214" t="str">
        <f>IF('職員点検資料２ (記入例)'!F163="","",'職員点検資料２ (記入例)'!F163)</f>
        <v/>
      </c>
      <c r="G163" s="2758"/>
      <c r="H163" s="2758"/>
      <c r="I163" s="2743"/>
      <c r="J163" s="2746"/>
      <c r="K163" s="2749"/>
      <c r="L163" s="2694"/>
      <c r="M163" s="2743"/>
      <c r="N163" s="2746"/>
      <c r="O163" s="2749"/>
      <c r="P163" s="2694"/>
      <c r="Q163" s="263"/>
      <c r="R163" s="263"/>
      <c r="S163" s="263"/>
      <c r="T163" s="263"/>
      <c r="V163" s="2707"/>
    </row>
    <row r="164" spans="1:22" s="88" customFormat="1" ht="12" customHeight="1">
      <c r="A164" s="2555">
        <v>54</v>
      </c>
      <c r="B164" s="2759" t="str">
        <f>IF('職員点検資料２ (記入例)'!B164="","",'職員点検資料２ (記入例)'!B164)</f>
        <v/>
      </c>
      <c r="C164" s="2708" t="str">
        <f>IF('職員点検資料２ (記入例)'!C164="","",'職員点検資料２ (記入例)'!C164)</f>
        <v/>
      </c>
      <c r="D164" s="2756" t="str">
        <f>IF('職員点検資料２ (記入例)'!D164="","",'職員点検資料２ (記入例)'!D164)</f>
        <v/>
      </c>
      <c r="E164" s="210" t="str">
        <f>'職員点検資料２ (記入例)'!E164</f>
        <v>保育士</v>
      </c>
      <c r="F164" s="368" t="str">
        <f>IF('職員点検資料２ (記入例)'!F164="","",'職員点検資料２ (記入例)'!F164)</f>
        <v/>
      </c>
      <c r="G164" s="2756" t="str">
        <f>IF('職員点検資料２ (記入例)'!G164="","",'職員点検資料２ (記入例)'!G164)</f>
        <v/>
      </c>
      <c r="H164" s="2756" t="str">
        <f>'職員点検資料２ (記入例)'!H164</f>
        <v>定めあり・定めなし</v>
      </c>
      <c r="I164" s="2741"/>
      <c r="J164" s="2744" t="s">
        <v>341</v>
      </c>
      <c r="K164" s="2747"/>
      <c r="L164" s="2692" t="s">
        <v>341</v>
      </c>
      <c r="M164" s="2741"/>
      <c r="N164" s="2744" t="s">
        <v>341</v>
      </c>
      <c r="O164" s="2747"/>
      <c r="P164" s="2692" t="s">
        <v>341</v>
      </c>
      <c r="Q164" s="263"/>
      <c r="R164" s="263"/>
      <c r="S164" s="263"/>
      <c r="T164" s="263"/>
      <c r="V164" s="2705" t="str">
        <f>'職員点検資料２ (記入例)'!AD164</f>
        <v/>
      </c>
    </row>
    <row r="165" spans="1:22" s="88" customFormat="1">
      <c r="A165" s="2556"/>
      <c r="B165" s="2760"/>
      <c r="C165" s="2709"/>
      <c r="D165" s="2757"/>
      <c r="E165" s="211" t="str">
        <f>'職員点検資料２ (記入例)'!E165</f>
        <v>幼稚園教諭</v>
      </c>
      <c r="F165" s="212" t="str">
        <f>IF('職員点検資料２ (記入例)'!F165="","",'職員点検資料２ (記入例)'!F165)</f>
        <v/>
      </c>
      <c r="G165" s="2757"/>
      <c r="H165" s="2757"/>
      <c r="I165" s="2742"/>
      <c r="J165" s="2745"/>
      <c r="K165" s="2748"/>
      <c r="L165" s="2693"/>
      <c r="M165" s="2742"/>
      <c r="N165" s="2745"/>
      <c r="O165" s="2748"/>
      <c r="P165" s="2693"/>
      <c r="Q165" s="263"/>
      <c r="R165" s="263"/>
      <c r="S165" s="263"/>
      <c r="T165" s="263"/>
      <c r="V165" s="2706"/>
    </row>
    <row r="166" spans="1:22" s="88" customFormat="1">
      <c r="A166" s="2557"/>
      <c r="B166" s="2761"/>
      <c r="C166" s="2710"/>
      <c r="D166" s="2758"/>
      <c r="E166" s="213" t="str">
        <f>'職員点検資料２ (記入例)'!E166</f>
        <v>（　　　　　　）</v>
      </c>
      <c r="F166" s="214" t="str">
        <f>IF('職員点検資料２ (記入例)'!F166="","",'職員点検資料２ (記入例)'!F166)</f>
        <v/>
      </c>
      <c r="G166" s="2758"/>
      <c r="H166" s="2758"/>
      <c r="I166" s="2743"/>
      <c r="J166" s="2746"/>
      <c r="K166" s="2749"/>
      <c r="L166" s="2694"/>
      <c r="M166" s="2743"/>
      <c r="N166" s="2746"/>
      <c r="O166" s="2749"/>
      <c r="P166" s="2694"/>
      <c r="Q166" s="263"/>
      <c r="R166" s="263"/>
      <c r="S166" s="263"/>
      <c r="T166" s="263"/>
      <c r="V166" s="2707"/>
    </row>
    <row r="167" spans="1:22" s="88" customFormat="1" ht="12" customHeight="1">
      <c r="A167" s="2555">
        <v>55</v>
      </c>
      <c r="B167" s="2759" t="str">
        <f>IF('職員点検資料２ (記入例)'!B167="","",'職員点検資料２ (記入例)'!B167)</f>
        <v/>
      </c>
      <c r="C167" s="2708" t="str">
        <f>IF('職員点検資料２ (記入例)'!C167="","",'職員点検資料２ (記入例)'!C167)</f>
        <v/>
      </c>
      <c r="D167" s="2756" t="str">
        <f>IF('職員点検資料２ (記入例)'!D167="","",'職員点検資料２ (記入例)'!D167)</f>
        <v/>
      </c>
      <c r="E167" s="210" t="str">
        <f>'職員点検資料２ (記入例)'!E167</f>
        <v>保育士</v>
      </c>
      <c r="F167" s="368" t="str">
        <f>IF('職員点検資料２ (記入例)'!F167="","",'職員点検資料２ (記入例)'!F167)</f>
        <v/>
      </c>
      <c r="G167" s="2756" t="str">
        <f>IF('職員点検資料２ (記入例)'!G167="","",'職員点検資料２ (記入例)'!G167)</f>
        <v/>
      </c>
      <c r="H167" s="2756" t="str">
        <f>'職員点検資料２ (記入例)'!H167</f>
        <v>定めあり・定めなし</v>
      </c>
      <c r="I167" s="2741"/>
      <c r="J167" s="2744" t="s">
        <v>341</v>
      </c>
      <c r="K167" s="2747"/>
      <c r="L167" s="2692" t="s">
        <v>341</v>
      </c>
      <c r="M167" s="2741"/>
      <c r="N167" s="2744" t="s">
        <v>341</v>
      </c>
      <c r="O167" s="2747"/>
      <c r="P167" s="2692" t="s">
        <v>341</v>
      </c>
      <c r="Q167" s="263"/>
      <c r="R167" s="263"/>
      <c r="S167" s="263"/>
      <c r="T167" s="263"/>
      <c r="V167" s="2705" t="str">
        <f>'職員点検資料２ (記入例)'!AD167</f>
        <v/>
      </c>
    </row>
    <row r="168" spans="1:22" s="88" customFormat="1">
      <c r="A168" s="2556"/>
      <c r="B168" s="2760"/>
      <c r="C168" s="2709"/>
      <c r="D168" s="2757"/>
      <c r="E168" s="211" t="str">
        <f>'職員点検資料２ (記入例)'!E168</f>
        <v>幼稚園教諭</v>
      </c>
      <c r="F168" s="212" t="str">
        <f>IF('職員点検資料２ (記入例)'!F168="","",'職員点検資料２ (記入例)'!F168)</f>
        <v/>
      </c>
      <c r="G168" s="2757"/>
      <c r="H168" s="2757"/>
      <c r="I168" s="2742"/>
      <c r="J168" s="2745"/>
      <c r="K168" s="2748"/>
      <c r="L168" s="2693"/>
      <c r="M168" s="2742"/>
      <c r="N168" s="2745"/>
      <c r="O168" s="2748"/>
      <c r="P168" s="2693"/>
      <c r="Q168" s="263"/>
      <c r="R168" s="263"/>
      <c r="S168" s="263"/>
      <c r="T168" s="263"/>
      <c r="V168" s="2706"/>
    </row>
    <row r="169" spans="1:22" s="88" customFormat="1">
      <c r="A169" s="2557"/>
      <c r="B169" s="2761"/>
      <c r="C169" s="2710"/>
      <c r="D169" s="2758"/>
      <c r="E169" s="213" t="str">
        <f>'職員点検資料２ (記入例)'!E169</f>
        <v>（　　　　　　）</v>
      </c>
      <c r="F169" s="214" t="str">
        <f>IF('職員点検資料２ (記入例)'!F169="","",'職員点検資料２ (記入例)'!F169)</f>
        <v/>
      </c>
      <c r="G169" s="2758"/>
      <c r="H169" s="2758"/>
      <c r="I169" s="2743"/>
      <c r="J169" s="2746"/>
      <c r="K169" s="2749"/>
      <c r="L169" s="2694"/>
      <c r="M169" s="2743"/>
      <c r="N169" s="2746"/>
      <c r="O169" s="2749"/>
      <c r="P169" s="2694"/>
      <c r="Q169" s="263"/>
      <c r="R169" s="263"/>
      <c r="S169" s="263"/>
      <c r="T169" s="263"/>
      <c r="V169" s="2707"/>
    </row>
    <row r="170" spans="1:22" s="88" customFormat="1" ht="12" customHeight="1">
      <c r="A170" s="2555">
        <v>56</v>
      </c>
      <c r="B170" s="2759" t="str">
        <f>IF('職員点検資料２ (記入例)'!B170="","",'職員点検資料２ (記入例)'!B170)</f>
        <v/>
      </c>
      <c r="C170" s="2708" t="str">
        <f>IF('職員点検資料２ (記入例)'!C170="","",'職員点検資料２ (記入例)'!C170)</f>
        <v/>
      </c>
      <c r="D170" s="2756" t="str">
        <f>IF('職員点検資料２ (記入例)'!D170="","",'職員点検資料２ (記入例)'!D170)</f>
        <v/>
      </c>
      <c r="E170" s="210" t="str">
        <f>'職員点検資料２ (記入例)'!E170</f>
        <v>保育士</v>
      </c>
      <c r="F170" s="368" t="str">
        <f>IF('職員点検資料２ (記入例)'!F170="","",'職員点検資料２ (記入例)'!F170)</f>
        <v/>
      </c>
      <c r="G170" s="2756" t="str">
        <f>IF('職員点検資料２ (記入例)'!G170="","",'職員点検資料２ (記入例)'!G170)</f>
        <v/>
      </c>
      <c r="H170" s="2756" t="str">
        <f>'職員点検資料２ (記入例)'!H170</f>
        <v>定めあり・定めなし</v>
      </c>
      <c r="I170" s="2741"/>
      <c r="J170" s="2744" t="s">
        <v>341</v>
      </c>
      <c r="K170" s="2747"/>
      <c r="L170" s="2692" t="s">
        <v>341</v>
      </c>
      <c r="M170" s="2741"/>
      <c r="N170" s="2744" t="s">
        <v>341</v>
      </c>
      <c r="O170" s="2747"/>
      <c r="P170" s="2692" t="s">
        <v>341</v>
      </c>
      <c r="Q170" s="263"/>
      <c r="R170" s="263"/>
      <c r="S170" s="263"/>
      <c r="T170" s="263"/>
      <c r="V170" s="2705" t="str">
        <f>'職員点検資料２ (記入例)'!AD170</f>
        <v/>
      </c>
    </row>
    <row r="171" spans="1:22" s="88" customFormat="1">
      <c r="A171" s="2556"/>
      <c r="B171" s="2760"/>
      <c r="C171" s="2709"/>
      <c r="D171" s="2757"/>
      <c r="E171" s="211" t="str">
        <f>'職員点検資料２ (記入例)'!E171</f>
        <v>幼稚園教諭</v>
      </c>
      <c r="F171" s="212" t="str">
        <f>IF('職員点検資料２ (記入例)'!F171="","",'職員点検資料２ (記入例)'!F171)</f>
        <v/>
      </c>
      <c r="G171" s="2757"/>
      <c r="H171" s="2757"/>
      <c r="I171" s="2742"/>
      <c r="J171" s="2745"/>
      <c r="K171" s="2748"/>
      <c r="L171" s="2693"/>
      <c r="M171" s="2742"/>
      <c r="N171" s="2745"/>
      <c r="O171" s="2748"/>
      <c r="P171" s="2693"/>
      <c r="Q171" s="263"/>
      <c r="R171" s="263"/>
      <c r="S171" s="263"/>
      <c r="T171" s="263"/>
      <c r="V171" s="2706"/>
    </row>
    <row r="172" spans="1:22" s="88" customFormat="1">
      <c r="A172" s="2557"/>
      <c r="B172" s="2761"/>
      <c r="C172" s="2710"/>
      <c r="D172" s="2758"/>
      <c r="E172" s="213" t="str">
        <f>'職員点検資料２ (記入例)'!E172</f>
        <v>（　　　　　　）</v>
      </c>
      <c r="F172" s="214" t="str">
        <f>IF('職員点検資料２ (記入例)'!F172="","",'職員点検資料２ (記入例)'!F172)</f>
        <v/>
      </c>
      <c r="G172" s="2758"/>
      <c r="H172" s="2758"/>
      <c r="I172" s="2743"/>
      <c r="J172" s="2746"/>
      <c r="K172" s="2749"/>
      <c r="L172" s="2694"/>
      <c r="M172" s="2743"/>
      <c r="N172" s="2746"/>
      <c r="O172" s="2749"/>
      <c r="P172" s="2694"/>
      <c r="Q172" s="263"/>
      <c r="R172" s="263"/>
      <c r="S172" s="263"/>
      <c r="T172" s="263"/>
      <c r="V172" s="2707"/>
    </row>
    <row r="173" spans="1:22" s="88" customFormat="1" ht="12" customHeight="1">
      <c r="A173" s="2555">
        <v>57</v>
      </c>
      <c r="B173" s="2759" t="str">
        <f>IF('職員点検資料２ (記入例)'!B173="","",'職員点検資料２ (記入例)'!B173)</f>
        <v/>
      </c>
      <c r="C173" s="2708" t="str">
        <f>IF('職員点検資料２ (記入例)'!C173="","",'職員点検資料２ (記入例)'!C173)</f>
        <v/>
      </c>
      <c r="D173" s="2756" t="str">
        <f>IF('職員点検資料２ (記入例)'!D173="","",'職員点検資料２ (記入例)'!D173)</f>
        <v/>
      </c>
      <c r="E173" s="210" t="str">
        <f>'職員点検資料２ (記入例)'!E173</f>
        <v>保育士</v>
      </c>
      <c r="F173" s="368" t="str">
        <f>IF('職員点検資料２ (記入例)'!F173="","",'職員点検資料２ (記入例)'!F173)</f>
        <v/>
      </c>
      <c r="G173" s="2756" t="str">
        <f>IF('職員点検資料２ (記入例)'!G173="","",'職員点検資料２ (記入例)'!G173)</f>
        <v/>
      </c>
      <c r="H173" s="2756" t="str">
        <f>'職員点検資料２ (記入例)'!H173</f>
        <v>定めあり・定めなし</v>
      </c>
      <c r="I173" s="2741"/>
      <c r="J173" s="2744" t="s">
        <v>341</v>
      </c>
      <c r="K173" s="2747"/>
      <c r="L173" s="2692" t="s">
        <v>341</v>
      </c>
      <c r="M173" s="2741"/>
      <c r="N173" s="2744" t="s">
        <v>341</v>
      </c>
      <c r="O173" s="2747"/>
      <c r="P173" s="2692" t="s">
        <v>341</v>
      </c>
      <c r="Q173" s="263"/>
      <c r="R173" s="263"/>
      <c r="S173" s="263"/>
      <c r="T173" s="263"/>
      <c r="V173" s="2705" t="str">
        <f>'職員点検資料２ (記入例)'!AD173</f>
        <v/>
      </c>
    </row>
    <row r="174" spans="1:22" s="88" customFormat="1">
      <c r="A174" s="2556"/>
      <c r="B174" s="2760"/>
      <c r="C174" s="2709"/>
      <c r="D174" s="2757"/>
      <c r="E174" s="211" t="str">
        <f>'職員点検資料２ (記入例)'!E174</f>
        <v>幼稚園教諭</v>
      </c>
      <c r="F174" s="212" t="str">
        <f>IF('職員点検資料２ (記入例)'!F174="","",'職員点検資料２ (記入例)'!F174)</f>
        <v/>
      </c>
      <c r="G174" s="2757"/>
      <c r="H174" s="2757"/>
      <c r="I174" s="2742"/>
      <c r="J174" s="2745"/>
      <c r="K174" s="2748"/>
      <c r="L174" s="2693"/>
      <c r="M174" s="2742"/>
      <c r="N174" s="2745"/>
      <c r="O174" s="2748"/>
      <c r="P174" s="2693"/>
      <c r="Q174" s="263"/>
      <c r="R174" s="263"/>
      <c r="S174" s="263"/>
      <c r="T174" s="263"/>
      <c r="V174" s="2706"/>
    </row>
    <row r="175" spans="1:22" s="88" customFormat="1">
      <c r="A175" s="2557"/>
      <c r="B175" s="2761"/>
      <c r="C175" s="2710"/>
      <c r="D175" s="2758"/>
      <c r="E175" s="213" t="str">
        <f>'職員点検資料２ (記入例)'!E175</f>
        <v>（　　　　　　）</v>
      </c>
      <c r="F175" s="214" t="str">
        <f>IF('職員点検資料２ (記入例)'!F175="","",'職員点検資料２ (記入例)'!F175)</f>
        <v/>
      </c>
      <c r="G175" s="2758"/>
      <c r="H175" s="2758"/>
      <c r="I175" s="2743"/>
      <c r="J175" s="2746"/>
      <c r="K175" s="2749"/>
      <c r="L175" s="2694"/>
      <c r="M175" s="2743"/>
      <c r="N175" s="2746"/>
      <c r="O175" s="2749"/>
      <c r="P175" s="2694"/>
      <c r="Q175" s="263"/>
      <c r="R175" s="263"/>
      <c r="S175" s="263"/>
      <c r="T175" s="263"/>
      <c r="V175" s="2707"/>
    </row>
    <row r="176" spans="1:22" s="88" customFormat="1" ht="12" customHeight="1">
      <c r="A176" s="2555">
        <v>58</v>
      </c>
      <c r="B176" s="2759" t="str">
        <f>IF('職員点検資料２ (記入例)'!B176="","",'職員点検資料２ (記入例)'!B176)</f>
        <v/>
      </c>
      <c r="C176" s="2708" t="str">
        <f>IF('職員点検資料２ (記入例)'!C176="","",'職員点検資料２ (記入例)'!C176)</f>
        <v/>
      </c>
      <c r="D176" s="2756" t="str">
        <f>IF('職員点検資料２ (記入例)'!D176="","",'職員点検資料２ (記入例)'!D176)</f>
        <v/>
      </c>
      <c r="E176" s="210" t="str">
        <f>'職員点検資料２ (記入例)'!E176</f>
        <v>保育士</v>
      </c>
      <c r="F176" s="368" t="str">
        <f>IF('職員点検資料２ (記入例)'!F176="","",'職員点検資料２ (記入例)'!F176)</f>
        <v/>
      </c>
      <c r="G176" s="2756" t="str">
        <f>IF('職員点検資料２ (記入例)'!G176="","",'職員点検資料２ (記入例)'!G176)</f>
        <v/>
      </c>
      <c r="H176" s="2756" t="str">
        <f>'職員点検資料２ (記入例)'!H176</f>
        <v>定めあり・定めなし</v>
      </c>
      <c r="I176" s="2741"/>
      <c r="J176" s="2744" t="s">
        <v>341</v>
      </c>
      <c r="K176" s="2747"/>
      <c r="L176" s="2692" t="s">
        <v>341</v>
      </c>
      <c r="M176" s="2741"/>
      <c r="N176" s="2744" t="s">
        <v>341</v>
      </c>
      <c r="O176" s="2747"/>
      <c r="P176" s="2692" t="s">
        <v>341</v>
      </c>
      <c r="Q176" s="263"/>
      <c r="R176" s="263"/>
      <c r="S176" s="263"/>
      <c r="T176" s="263"/>
      <c r="V176" s="2705" t="str">
        <f>'職員点検資料２ (記入例)'!AD176</f>
        <v/>
      </c>
    </row>
    <row r="177" spans="1:22" s="88" customFormat="1">
      <c r="A177" s="2556"/>
      <c r="B177" s="2760"/>
      <c r="C177" s="2709"/>
      <c r="D177" s="2757"/>
      <c r="E177" s="211" t="str">
        <f>'職員点検資料２ (記入例)'!E177</f>
        <v>幼稚園教諭</v>
      </c>
      <c r="F177" s="212" t="str">
        <f>IF('職員点検資料２ (記入例)'!F177="","",'職員点検資料２ (記入例)'!F177)</f>
        <v/>
      </c>
      <c r="G177" s="2757"/>
      <c r="H177" s="2757"/>
      <c r="I177" s="2742"/>
      <c r="J177" s="2745"/>
      <c r="K177" s="2748"/>
      <c r="L177" s="2693"/>
      <c r="M177" s="2742"/>
      <c r="N177" s="2745"/>
      <c r="O177" s="2748"/>
      <c r="P177" s="2693"/>
      <c r="Q177" s="263"/>
      <c r="R177" s="263"/>
      <c r="S177" s="263"/>
      <c r="T177" s="263"/>
      <c r="V177" s="2706"/>
    </row>
    <row r="178" spans="1:22" s="88" customFormat="1">
      <c r="A178" s="2557"/>
      <c r="B178" s="2761"/>
      <c r="C178" s="2710"/>
      <c r="D178" s="2758"/>
      <c r="E178" s="213" t="str">
        <f>'職員点検資料２ (記入例)'!E178</f>
        <v>（　　　　　　）</v>
      </c>
      <c r="F178" s="214" t="str">
        <f>IF('職員点検資料２ (記入例)'!F178="","",'職員点検資料２ (記入例)'!F178)</f>
        <v/>
      </c>
      <c r="G178" s="2758"/>
      <c r="H178" s="2758"/>
      <c r="I178" s="2743"/>
      <c r="J178" s="2746"/>
      <c r="K178" s="2749"/>
      <c r="L178" s="2694"/>
      <c r="M178" s="2743"/>
      <c r="N178" s="2746"/>
      <c r="O178" s="2749"/>
      <c r="P178" s="2694"/>
      <c r="Q178" s="263"/>
      <c r="R178" s="263"/>
      <c r="S178" s="263"/>
      <c r="T178" s="263"/>
      <c r="V178" s="2707"/>
    </row>
    <row r="179" spans="1:22" s="88" customFormat="1" ht="12" customHeight="1">
      <c r="A179" s="2555">
        <v>59</v>
      </c>
      <c r="B179" s="2759" t="str">
        <f>IF('職員点検資料２ (記入例)'!B179="","",'職員点検資料２ (記入例)'!B179)</f>
        <v/>
      </c>
      <c r="C179" s="2708" t="str">
        <f>IF('職員点検資料２ (記入例)'!C179="","",'職員点検資料２ (記入例)'!C179)</f>
        <v/>
      </c>
      <c r="D179" s="2756" t="str">
        <f>IF('職員点検資料２ (記入例)'!D179="","",'職員点検資料２ (記入例)'!D179)</f>
        <v/>
      </c>
      <c r="E179" s="210" t="str">
        <f>'職員点検資料２ (記入例)'!E179</f>
        <v>保育士</v>
      </c>
      <c r="F179" s="368" t="str">
        <f>IF('職員点検資料２ (記入例)'!F179="","",'職員点検資料２ (記入例)'!F179)</f>
        <v/>
      </c>
      <c r="G179" s="2756" t="str">
        <f>IF('職員点検資料２ (記入例)'!G179="","",'職員点検資料２ (記入例)'!G179)</f>
        <v/>
      </c>
      <c r="H179" s="2756" t="str">
        <f>'職員点検資料２ (記入例)'!H179</f>
        <v>定めあり・定めなし</v>
      </c>
      <c r="I179" s="2741"/>
      <c r="J179" s="2744" t="s">
        <v>341</v>
      </c>
      <c r="K179" s="2747"/>
      <c r="L179" s="2692" t="s">
        <v>341</v>
      </c>
      <c r="M179" s="2741"/>
      <c r="N179" s="2744" t="s">
        <v>341</v>
      </c>
      <c r="O179" s="2747"/>
      <c r="P179" s="2692" t="s">
        <v>341</v>
      </c>
      <c r="Q179" s="263"/>
      <c r="R179" s="263"/>
      <c r="S179" s="263"/>
      <c r="T179" s="263"/>
      <c r="V179" s="2705" t="str">
        <f>'職員点検資料２ (記入例)'!AD179</f>
        <v/>
      </c>
    </row>
    <row r="180" spans="1:22" s="88" customFormat="1">
      <c r="A180" s="2556"/>
      <c r="B180" s="2760"/>
      <c r="C180" s="2709"/>
      <c r="D180" s="2757"/>
      <c r="E180" s="211" t="str">
        <f>'職員点検資料２ (記入例)'!E180</f>
        <v>幼稚園教諭</v>
      </c>
      <c r="F180" s="212" t="str">
        <f>IF('職員点検資料２ (記入例)'!F180="","",'職員点検資料２ (記入例)'!F180)</f>
        <v/>
      </c>
      <c r="G180" s="2757"/>
      <c r="H180" s="2757"/>
      <c r="I180" s="2742"/>
      <c r="J180" s="2745"/>
      <c r="K180" s="2748"/>
      <c r="L180" s="2693"/>
      <c r="M180" s="2742"/>
      <c r="N180" s="2745"/>
      <c r="O180" s="2748"/>
      <c r="P180" s="2693"/>
      <c r="Q180" s="263"/>
      <c r="R180" s="263"/>
      <c r="S180" s="263"/>
      <c r="T180" s="263"/>
      <c r="V180" s="2706"/>
    </row>
    <row r="181" spans="1:22" s="88" customFormat="1">
      <c r="A181" s="2557"/>
      <c r="B181" s="2761"/>
      <c r="C181" s="2710"/>
      <c r="D181" s="2758"/>
      <c r="E181" s="213" t="str">
        <f>'職員点検資料２ (記入例)'!E181</f>
        <v>（　　　　　　）</v>
      </c>
      <c r="F181" s="214" t="str">
        <f>IF('職員点検資料２ (記入例)'!F181="","",'職員点検資料２ (記入例)'!F181)</f>
        <v/>
      </c>
      <c r="G181" s="2758"/>
      <c r="H181" s="2758"/>
      <c r="I181" s="2743"/>
      <c r="J181" s="2746"/>
      <c r="K181" s="2749"/>
      <c r="L181" s="2694"/>
      <c r="M181" s="2743"/>
      <c r="N181" s="2746"/>
      <c r="O181" s="2749"/>
      <c r="P181" s="2694"/>
      <c r="Q181" s="263"/>
      <c r="R181" s="263"/>
      <c r="S181" s="263"/>
      <c r="T181" s="263"/>
      <c r="V181" s="2707"/>
    </row>
    <row r="182" spans="1:22" s="88" customFormat="1" ht="12" customHeight="1">
      <c r="A182" s="2555">
        <v>60</v>
      </c>
      <c r="B182" s="2759" t="str">
        <f>IF('職員点検資料２ (記入例)'!B182="","",'職員点検資料２ (記入例)'!B182)</f>
        <v/>
      </c>
      <c r="C182" s="2708" t="str">
        <f>IF('職員点検資料２ (記入例)'!C182="","",'職員点検資料２ (記入例)'!C182)</f>
        <v/>
      </c>
      <c r="D182" s="2756" t="str">
        <f>IF('職員点検資料２ (記入例)'!D182="","",'職員点検資料２ (記入例)'!D182)</f>
        <v/>
      </c>
      <c r="E182" s="210" t="str">
        <f>'職員点検資料２ (記入例)'!E182</f>
        <v>保育士</v>
      </c>
      <c r="F182" s="368" t="str">
        <f>IF('職員点検資料２ (記入例)'!F182="","",'職員点検資料２ (記入例)'!F182)</f>
        <v/>
      </c>
      <c r="G182" s="2756" t="str">
        <f>IF('職員点検資料２ (記入例)'!G182="","",'職員点検資料２ (記入例)'!G182)</f>
        <v/>
      </c>
      <c r="H182" s="2756" t="str">
        <f>'職員点検資料２ (記入例)'!H182</f>
        <v>定めあり・定めなし</v>
      </c>
      <c r="I182" s="2741"/>
      <c r="J182" s="2744" t="s">
        <v>341</v>
      </c>
      <c r="K182" s="2747"/>
      <c r="L182" s="2692" t="s">
        <v>341</v>
      </c>
      <c r="M182" s="2741"/>
      <c r="N182" s="2744" t="s">
        <v>341</v>
      </c>
      <c r="O182" s="2747"/>
      <c r="P182" s="2692" t="s">
        <v>341</v>
      </c>
      <c r="Q182" s="263"/>
      <c r="R182" s="263"/>
      <c r="S182" s="263"/>
      <c r="T182" s="263"/>
      <c r="V182" s="2705" t="str">
        <f>'職員点検資料２ (記入例)'!AD182</f>
        <v/>
      </c>
    </row>
    <row r="183" spans="1:22" s="88" customFormat="1">
      <c r="A183" s="2556"/>
      <c r="B183" s="2760"/>
      <c r="C183" s="2709"/>
      <c r="D183" s="2757"/>
      <c r="E183" s="211" t="str">
        <f>'職員点検資料２ (記入例)'!E183</f>
        <v>幼稚園教諭</v>
      </c>
      <c r="F183" s="212" t="str">
        <f>IF('職員点検資料２ (記入例)'!F183="","",'職員点検資料２ (記入例)'!F183)</f>
        <v/>
      </c>
      <c r="G183" s="2757"/>
      <c r="H183" s="2757"/>
      <c r="I183" s="2742"/>
      <c r="J183" s="2745"/>
      <c r="K183" s="2748"/>
      <c r="L183" s="2693"/>
      <c r="M183" s="2742"/>
      <c r="N183" s="2745"/>
      <c r="O183" s="2748"/>
      <c r="P183" s="2693"/>
      <c r="Q183" s="263"/>
      <c r="R183" s="263"/>
      <c r="S183" s="263"/>
      <c r="T183" s="263"/>
      <c r="V183" s="2706"/>
    </row>
    <row r="184" spans="1:22" s="88" customFormat="1">
      <c r="A184" s="2557"/>
      <c r="B184" s="2761"/>
      <c r="C184" s="2710"/>
      <c r="D184" s="2758"/>
      <c r="E184" s="213" t="str">
        <f>'職員点検資料２ (記入例)'!E184</f>
        <v>（　　　　　　）</v>
      </c>
      <c r="F184" s="214" t="str">
        <f>IF('職員点検資料２ (記入例)'!F184="","",'職員点検資料２ (記入例)'!F184)</f>
        <v/>
      </c>
      <c r="G184" s="2758"/>
      <c r="H184" s="2758"/>
      <c r="I184" s="2743"/>
      <c r="J184" s="2746"/>
      <c r="K184" s="2749"/>
      <c r="L184" s="2694"/>
      <c r="M184" s="2743"/>
      <c r="N184" s="2746"/>
      <c r="O184" s="2749"/>
      <c r="P184" s="2694"/>
      <c r="Q184" s="263"/>
      <c r="R184" s="263"/>
      <c r="S184" s="263"/>
      <c r="T184" s="263"/>
      <c r="V184" s="2707"/>
    </row>
  </sheetData>
  <sheetProtection sheet="1" objects="1" scenarios="1"/>
  <mergeCells count="915">
    <mergeCell ref="A1:F1"/>
    <mergeCell ref="G1:H1"/>
    <mergeCell ref="A3:A4"/>
    <mergeCell ref="B3:B4"/>
    <mergeCell ref="C3:C4"/>
    <mergeCell ref="D3:D4"/>
    <mergeCell ref="E3:F3"/>
    <mergeCell ref="G3:G4"/>
    <mergeCell ref="H3:H4"/>
    <mergeCell ref="A8:A10"/>
    <mergeCell ref="B8:B10"/>
    <mergeCell ref="C8:C10"/>
    <mergeCell ref="D8:D10"/>
    <mergeCell ref="G8:G10"/>
    <mergeCell ref="M4:N4"/>
    <mergeCell ref="O4:P4"/>
    <mergeCell ref="Q4:T4"/>
    <mergeCell ref="A5:A7"/>
    <mergeCell ref="B5:B7"/>
    <mergeCell ref="C5:C7"/>
    <mergeCell ref="D5:D7"/>
    <mergeCell ref="G5:G7"/>
    <mergeCell ref="H5:H7"/>
    <mergeCell ref="H8:H10"/>
    <mergeCell ref="M8:M10"/>
    <mergeCell ref="N8:N10"/>
    <mergeCell ref="O8:O10"/>
    <mergeCell ref="P8:P10"/>
    <mergeCell ref="I4:J4"/>
    <mergeCell ref="K4:L4"/>
    <mergeCell ref="I5:I7"/>
    <mergeCell ref="V8:V10"/>
    <mergeCell ref="M5:M7"/>
    <mergeCell ref="N5:N7"/>
    <mergeCell ref="O5:O7"/>
    <mergeCell ref="P5:P7"/>
    <mergeCell ref="V5:V7"/>
    <mergeCell ref="A14:A16"/>
    <mergeCell ref="B14:B16"/>
    <mergeCell ref="C14:C16"/>
    <mergeCell ref="D14:D16"/>
    <mergeCell ref="G14:G16"/>
    <mergeCell ref="A11:A13"/>
    <mergeCell ref="B11:B13"/>
    <mergeCell ref="C11:C13"/>
    <mergeCell ref="D11:D13"/>
    <mergeCell ref="G11:G13"/>
    <mergeCell ref="H14:H16"/>
    <mergeCell ref="M14:M16"/>
    <mergeCell ref="N14:N16"/>
    <mergeCell ref="O14:O16"/>
    <mergeCell ref="P14:P16"/>
    <mergeCell ref="V14:V16"/>
    <mergeCell ref="M11:M13"/>
    <mergeCell ref="N11:N13"/>
    <mergeCell ref="V11:V13"/>
    <mergeCell ref="H11:H13"/>
    <mergeCell ref="A20:A22"/>
    <mergeCell ref="B20:B22"/>
    <mergeCell ref="C20:C22"/>
    <mergeCell ref="D20:D22"/>
    <mergeCell ref="G20:G22"/>
    <mergeCell ref="A17:A19"/>
    <mergeCell ref="B17:B19"/>
    <mergeCell ref="C17:C19"/>
    <mergeCell ref="D17:D19"/>
    <mergeCell ref="G17:G19"/>
    <mergeCell ref="H20:H22"/>
    <mergeCell ref="M20:M22"/>
    <mergeCell ref="N20:N22"/>
    <mergeCell ref="O20:O22"/>
    <mergeCell ref="P20:P22"/>
    <mergeCell ref="V20:V22"/>
    <mergeCell ref="M17:M19"/>
    <mergeCell ref="N17:N19"/>
    <mergeCell ref="O17:O19"/>
    <mergeCell ref="P17:P19"/>
    <mergeCell ref="V17:V19"/>
    <mergeCell ref="H17:H19"/>
    <mergeCell ref="A26:A28"/>
    <mergeCell ref="B26:B28"/>
    <mergeCell ref="C26:C28"/>
    <mergeCell ref="D26:D28"/>
    <mergeCell ref="G26:G28"/>
    <mergeCell ref="A23:A25"/>
    <mergeCell ref="B23:B25"/>
    <mergeCell ref="C23:C25"/>
    <mergeCell ref="D23:D25"/>
    <mergeCell ref="G23:G25"/>
    <mergeCell ref="H26:H28"/>
    <mergeCell ref="M26:M28"/>
    <mergeCell ref="N26:N28"/>
    <mergeCell ref="O26:O28"/>
    <mergeCell ref="P26:P28"/>
    <mergeCell ref="V26:V28"/>
    <mergeCell ref="M23:M25"/>
    <mergeCell ref="N23:N25"/>
    <mergeCell ref="O23:O25"/>
    <mergeCell ref="P23:P25"/>
    <mergeCell ref="V23:V25"/>
    <mergeCell ref="H23:H25"/>
    <mergeCell ref="A32:A34"/>
    <mergeCell ref="B32:B34"/>
    <mergeCell ref="C32:C34"/>
    <mergeCell ref="D32:D34"/>
    <mergeCell ref="G32:G34"/>
    <mergeCell ref="A29:A31"/>
    <mergeCell ref="B29:B31"/>
    <mergeCell ref="C29:C31"/>
    <mergeCell ref="D29:D31"/>
    <mergeCell ref="G29:G31"/>
    <mergeCell ref="H32:H34"/>
    <mergeCell ref="M32:M34"/>
    <mergeCell ref="N32:N34"/>
    <mergeCell ref="O32:O34"/>
    <mergeCell ref="P32:P34"/>
    <mergeCell ref="V32:V34"/>
    <mergeCell ref="M29:M31"/>
    <mergeCell ref="N29:N31"/>
    <mergeCell ref="O29:O31"/>
    <mergeCell ref="P29:P31"/>
    <mergeCell ref="V29:V31"/>
    <mergeCell ref="H29:H31"/>
    <mergeCell ref="I32:I34"/>
    <mergeCell ref="J32:J34"/>
    <mergeCell ref="K32:K34"/>
    <mergeCell ref="L32:L34"/>
    <mergeCell ref="I29:I31"/>
    <mergeCell ref="J29:J31"/>
    <mergeCell ref="K29:K31"/>
    <mergeCell ref="L29:L31"/>
    <mergeCell ref="A38:A40"/>
    <mergeCell ref="B38:B40"/>
    <mergeCell ref="C38:C40"/>
    <mergeCell ref="D38:D40"/>
    <mergeCell ref="G38:G40"/>
    <mergeCell ref="A35:A37"/>
    <mergeCell ref="B35:B37"/>
    <mergeCell ref="C35:C37"/>
    <mergeCell ref="D35:D37"/>
    <mergeCell ref="G35:G37"/>
    <mergeCell ref="H38:H40"/>
    <mergeCell ref="M38:M40"/>
    <mergeCell ref="N38:N40"/>
    <mergeCell ref="O38:O40"/>
    <mergeCell ref="P38:P40"/>
    <mergeCell ref="V38:V40"/>
    <mergeCell ref="M35:M37"/>
    <mergeCell ref="N35:N37"/>
    <mergeCell ref="O35:O37"/>
    <mergeCell ref="P35:P37"/>
    <mergeCell ref="V35:V37"/>
    <mergeCell ref="H35:H37"/>
    <mergeCell ref="I35:I37"/>
    <mergeCell ref="J35:J37"/>
    <mergeCell ref="K35:K37"/>
    <mergeCell ref="L35:L37"/>
    <mergeCell ref="I38:I40"/>
    <mergeCell ref="J38:J40"/>
    <mergeCell ref="K38:K40"/>
    <mergeCell ref="L38:L40"/>
    <mergeCell ref="A44:A46"/>
    <mergeCell ref="B44:B46"/>
    <mergeCell ref="C44:C46"/>
    <mergeCell ref="D44:D46"/>
    <mergeCell ref="G44:G46"/>
    <mergeCell ref="A41:A43"/>
    <mergeCell ref="B41:B43"/>
    <mergeCell ref="C41:C43"/>
    <mergeCell ref="D41:D43"/>
    <mergeCell ref="G41:G43"/>
    <mergeCell ref="H44:H46"/>
    <mergeCell ref="M44:M46"/>
    <mergeCell ref="N44:N46"/>
    <mergeCell ref="O44:O46"/>
    <mergeCell ref="P44:P46"/>
    <mergeCell ref="V44:V46"/>
    <mergeCell ref="M41:M43"/>
    <mergeCell ref="N41:N43"/>
    <mergeCell ref="O41:O43"/>
    <mergeCell ref="P41:P43"/>
    <mergeCell ref="V41:V43"/>
    <mergeCell ref="H41:H43"/>
    <mergeCell ref="I41:I43"/>
    <mergeCell ref="J41:J43"/>
    <mergeCell ref="K41:K43"/>
    <mergeCell ref="L41:L43"/>
    <mergeCell ref="I44:I46"/>
    <mergeCell ref="J44:J46"/>
    <mergeCell ref="K44:K46"/>
    <mergeCell ref="L44:L46"/>
    <mergeCell ref="A50:A52"/>
    <mergeCell ref="B50:B52"/>
    <mergeCell ref="C50:C52"/>
    <mergeCell ref="D50:D52"/>
    <mergeCell ref="G50:G52"/>
    <mergeCell ref="A47:A49"/>
    <mergeCell ref="B47:B49"/>
    <mergeCell ref="C47:C49"/>
    <mergeCell ref="D47:D49"/>
    <mergeCell ref="G47:G49"/>
    <mergeCell ref="H50:H52"/>
    <mergeCell ref="M50:M52"/>
    <mergeCell ref="N50:N52"/>
    <mergeCell ref="O50:O52"/>
    <mergeCell ref="P50:P52"/>
    <mergeCell ref="V50:V52"/>
    <mergeCell ref="M47:M49"/>
    <mergeCell ref="N47:N49"/>
    <mergeCell ref="O47:O49"/>
    <mergeCell ref="P47:P49"/>
    <mergeCell ref="V47:V49"/>
    <mergeCell ref="H47:H49"/>
    <mergeCell ref="I47:I49"/>
    <mergeCell ref="J47:J49"/>
    <mergeCell ref="K47:K49"/>
    <mergeCell ref="L47:L49"/>
    <mergeCell ref="I50:I52"/>
    <mergeCell ref="J50:J52"/>
    <mergeCell ref="K50:K52"/>
    <mergeCell ref="L50:L52"/>
    <mergeCell ref="A56:A58"/>
    <mergeCell ref="B56:B58"/>
    <mergeCell ref="C56:C58"/>
    <mergeCell ref="D56:D58"/>
    <mergeCell ref="G56:G58"/>
    <mergeCell ref="A53:A55"/>
    <mergeCell ref="B53:B55"/>
    <mergeCell ref="C53:C55"/>
    <mergeCell ref="D53:D55"/>
    <mergeCell ref="G53:G55"/>
    <mergeCell ref="H56:H58"/>
    <mergeCell ref="M56:M58"/>
    <mergeCell ref="N56:N58"/>
    <mergeCell ref="O56:O58"/>
    <mergeCell ref="P56:P58"/>
    <mergeCell ref="V56:V58"/>
    <mergeCell ref="M53:M55"/>
    <mergeCell ref="N53:N55"/>
    <mergeCell ref="O53:O55"/>
    <mergeCell ref="P53:P55"/>
    <mergeCell ref="V53:V55"/>
    <mergeCell ref="H53:H55"/>
    <mergeCell ref="I53:I55"/>
    <mergeCell ref="J53:J55"/>
    <mergeCell ref="K53:K55"/>
    <mergeCell ref="L53:L55"/>
    <mergeCell ref="I56:I58"/>
    <mergeCell ref="J56:J58"/>
    <mergeCell ref="K56:K58"/>
    <mergeCell ref="L56:L58"/>
    <mergeCell ref="A62:A64"/>
    <mergeCell ref="B62:B64"/>
    <mergeCell ref="C62:C64"/>
    <mergeCell ref="D62:D64"/>
    <mergeCell ref="G62:G64"/>
    <mergeCell ref="A59:A61"/>
    <mergeCell ref="B59:B61"/>
    <mergeCell ref="C59:C61"/>
    <mergeCell ref="D59:D61"/>
    <mergeCell ref="G59:G61"/>
    <mergeCell ref="H62:H64"/>
    <mergeCell ref="M62:M64"/>
    <mergeCell ref="N62:N64"/>
    <mergeCell ref="O62:O64"/>
    <mergeCell ref="P62:P64"/>
    <mergeCell ref="V62:V64"/>
    <mergeCell ref="M59:M61"/>
    <mergeCell ref="N59:N61"/>
    <mergeCell ref="O59:O61"/>
    <mergeCell ref="P59:P61"/>
    <mergeCell ref="V59:V61"/>
    <mergeCell ref="H59:H61"/>
    <mergeCell ref="I59:I61"/>
    <mergeCell ref="J59:J61"/>
    <mergeCell ref="K59:K61"/>
    <mergeCell ref="L59:L61"/>
    <mergeCell ref="I62:I64"/>
    <mergeCell ref="J62:J64"/>
    <mergeCell ref="K62:K64"/>
    <mergeCell ref="L62:L64"/>
    <mergeCell ref="A68:A70"/>
    <mergeCell ref="B68:B70"/>
    <mergeCell ref="C68:C70"/>
    <mergeCell ref="D68:D70"/>
    <mergeCell ref="G68:G70"/>
    <mergeCell ref="A65:A67"/>
    <mergeCell ref="B65:B67"/>
    <mergeCell ref="C65:C67"/>
    <mergeCell ref="D65:D67"/>
    <mergeCell ref="G65:G67"/>
    <mergeCell ref="H68:H70"/>
    <mergeCell ref="M68:M70"/>
    <mergeCell ref="N68:N70"/>
    <mergeCell ref="O68:O70"/>
    <mergeCell ref="P68:P70"/>
    <mergeCell ref="V68:V70"/>
    <mergeCell ref="M65:M67"/>
    <mergeCell ref="N65:N67"/>
    <mergeCell ref="O65:O67"/>
    <mergeCell ref="P65:P67"/>
    <mergeCell ref="V65:V67"/>
    <mergeCell ref="H65:H67"/>
    <mergeCell ref="I65:I67"/>
    <mergeCell ref="J65:J67"/>
    <mergeCell ref="K65:K67"/>
    <mergeCell ref="L65:L67"/>
    <mergeCell ref="I68:I70"/>
    <mergeCell ref="J68:J70"/>
    <mergeCell ref="K68:K70"/>
    <mergeCell ref="L68:L70"/>
    <mergeCell ref="A74:A76"/>
    <mergeCell ref="B74:B76"/>
    <mergeCell ref="C74:C76"/>
    <mergeCell ref="D74:D76"/>
    <mergeCell ref="G74:G76"/>
    <mergeCell ref="A71:A73"/>
    <mergeCell ref="B71:B73"/>
    <mergeCell ref="C71:C73"/>
    <mergeCell ref="D71:D73"/>
    <mergeCell ref="G71:G73"/>
    <mergeCell ref="H74:H76"/>
    <mergeCell ref="M74:M76"/>
    <mergeCell ref="N74:N76"/>
    <mergeCell ref="O74:O76"/>
    <mergeCell ref="P74:P76"/>
    <mergeCell ref="V74:V76"/>
    <mergeCell ref="M71:M73"/>
    <mergeCell ref="N71:N73"/>
    <mergeCell ref="O71:O73"/>
    <mergeCell ref="P71:P73"/>
    <mergeCell ref="V71:V73"/>
    <mergeCell ref="H71:H73"/>
    <mergeCell ref="I71:I73"/>
    <mergeCell ref="J71:J73"/>
    <mergeCell ref="K71:K73"/>
    <mergeCell ref="L71:L73"/>
    <mergeCell ref="I74:I76"/>
    <mergeCell ref="J74:J76"/>
    <mergeCell ref="K74:K76"/>
    <mergeCell ref="L74:L76"/>
    <mergeCell ref="A80:A82"/>
    <mergeCell ref="B80:B82"/>
    <mergeCell ref="C80:C82"/>
    <mergeCell ref="D80:D82"/>
    <mergeCell ref="G80:G82"/>
    <mergeCell ref="A77:A79"/>
    <mergeCell ref="B77:B79"/>
    <mergeCell ref="C77:C79"/>
    <mergeCell ref="D77:D79"/>
    <mergeCell ref="G77:G79"/>
    <mergeCell ref="H80:H82"/>
    <mergeCell ref="M80:M82"/>
    <mergeCell ref="N80:N82"/>
    <mergeCell ref="O80:O82"/>
    <mergeCell ref="P80:P82"/>
    <mergeCell ref="V80:V82"/>
    <mergeCell ref="M77:M79"/>
    <mergeCell ref="N77:N79"/>
    <mergeCell ref="O77:O79"/>
    <mergeCell ref="P77:P79"/>
    <mergeCell ref="V77:V79"/>
    <mergeCell ref="H77:H79"/>
    <mergeCell ref="I77:I79"/>
    <mergeCell ref="J77:J79"/>
    <mergeCell ref="K77:K79"/>
    <mergeCell ref="L77:L79"/>
    <mergeCell ref="I80:I82"/>
    <mergeCell ref="J80:J82"/>
    <mergeCell ref="K80:K82"/>
    <mergeCell ref="L80:L82"/>
    <mergeCell ref="A86:A88"/>
    <mergeCell ref="B86:B88"/>
    <mergeCell ref="C86:C88"/>
    <mergeCell ref="D86:D88"/>
    <mergeCell ref="G86:G88"/>
    <mergeCell ref="A83:A85"/>
    <mergeCell ref="B83:B85"/>
    <mergeCell ref="C83:C85"/>
    <mergeCell ref="D83:D85"/>
    <mergeCell ref="G83:G85"/>
    <mergeCell ref="H86:H88"/>
    <mergeCell ref="M86:M88"/>
    <mergeCell ref="N86:N88"/>
    <mergeCell ref="O86:O88"/>
    <mergeCell ref="P86:P88"/>
    <mergeCell ref="V86:V88"/>
    <mergeCell ref="M83:M85"/>
    <mergeCell ref="N83:N85"/>
    <mergeCell ref="O83:O85"/>
    <mergeCell ref="P83:P85"/>
    <mergeCell ref="V83:V85"/>
    <mergeCell ref="H83:H85"/>
    <mergeCell ref="I83:I85"/>
    <mergeCell ref="J83:J85"/>
    <mergeCell ref="K83:K85"/>
    <mergeCell ref="L83:L85"/>
    <mergeCell ref="I86:I88"/>
    <mergeCell ref="J86:J88"/>
    <mergeCell ref="K86:K88"/>
    <mergeCell ref="L86:L88"/>
    <mergeCell ref="A92:A94"/>
    <mergeCell ref="B92:B94"/>
    <mergeCell ref="C92:C94"/>
    <mergeCell ref="D92:D94"/>
    <mergeCell ref="G92:G94"/>
    <mergeCell ref="A89:A91"/>
    <mergeCell ref="B89:B91"/>
    <mergeCell ref="C89:C91"/>
    <mergeCell ref="D89:D91"/>
    <mergeCell ref="G89:G91"/>
    <mergeCell ref="H92:H94"/>
    <mergeCell ref="M92:M94"/>
    <mergeCell ref="N92:N94"/>
    <mergeCell ref="O92:O94"/>
    <mergeCell ref="P92:P94"/>
    <mergeCell ref="V92:V94"/>
    <mergeCell ref="M89:M91"/>
    <mergeCell ref="N89:N91"/>
    <mergeCell ref="O89:O91"/>
    <mergeCell ref="P89:P91"/>
    <mergeCell ref="V89:V91"/>
    <mergeCell ref="H89:H91"/>
    <mergeCell ref="I89:I91"/>
    <mergeCell ref="J89:J91"/>
    <mergeCell ref="K89:K91"/>
    <mergeCell ref="L89:L91"/>
    <mergeCell ref="I92:I94"/>
    <mergeCell ref="J92:J94"/>
    <mergeCell ref="K92:K94"/>
    <mergeCell ref="L92:L94"/>
    <mergeCell ref="A98:A100"/>
    <mergeCell ref="B98:B100"/>
    <mergeCell ref="C98:C100"/>
    <mergeCell ref="D98:D100"/>
    <mergeCell ref="G98:G100"/>
    <mergeCell ref="A95:A97"/>
    <mergeCell ref="B95:B97"/>
    <mergeCell ref="C95:C97"/>
    <mergeCell ref="D95:D97"/>
    <mergeCell ref="G95:G97"/>
    <mergeCell ref="H98:H100"/>
    <mergeCell ref="M98:M100"/>
    <mergeCell ref="N98:N100"/>
    <mergeCell ref="O98:O100"/>
    <mergeCell ref="P98:P100"/>
    <mergeCell ref="V98:V100"/>
    <mergeCell ref="M95:M97"/>
    <mergeCell ref="N95:N97"/>
    <mergeCell ref="O95:O97"/>
    <mergeCell ref="P95:P97"/>
    <mergeCell ref="V95:V97"/>
    <mergeCell ref="H95:H97"/>
    <mergeCell ref="I95:I97"/>
    <mergeCell ref="J95:J97"/>
    <mergeCell ref="K95:K97"/>
    <mergeCell ref="L95:L97"/>
    <mergeCell ref="I98:I100"/>
    <mergeCell ref="J98:J100"/>
    <mergeCell ref="K98:K100"/>
    <mergeCell ref="L98:L100"/>
    <mergeCell ref="A104:A106"/>
    <mergeCell ref="B104:B106"/>
    <mergeCell ref="C104:C106"/>
    <mergeCell ref="D104:D106"/>
    <mergeCell ref="G104:G106"/>
    <mergeCell ref="A101:A103"/>
    <mergeCell ref="B101:B103"/>
    <mergeCell ref="C101:C103"/>
    <mergeCell ref="D101:D103"/>
    <mergeCell ref="G101:G103"/>
    <mergeCell ref="H104:H106"/>
    <mergeCell ref="M104:M106"/>
    <mergeCell ref="N104:N106"/>
    <mergeCell ref="O104:O106"/>
    <mergeCell ref="P104:P106"/>
    <mergeCell ref="V104:V106"/>
    <mergeCell ref="M101:M103"/>
    <mergeCell ref="N101:N103"/>
    <mergeCell ref="O101:O103"/>
    <mergeCell ref="P101:P103"/>
    <mergeCell ref="V101:V103"/>
    <mergeCell ref="H101:H103"/>
    <mergeCell ref="I101:I103"/>
    <mergeCell ref="J101:J103"/>
    <mergeCell ref="K101:K103"/>
    <mergeCell ref="L101:L103"/>
    <mergeCell ref="I104:I106"/>
    <mergeCell ref="J104:J106"/>
    <mergeCell ref="K104:K106"/>
    <mergeCell ref="L104:L106"/>
    <mergeCell ref="A110:A112"/>
    <mergeCell ref="B110:B112"/>
    <mergeCell ref="C110:C112"/>
    <mergeCell ref="D110:D112"/>
    <mergeCell ref="G110:G112"/>
    <mergeCell ref="A107:A109"/>
    <mergeCell ref="B107:B109"/>
    <mergeCell ref="C107:C109"/>
    <mergeCell ref="D107:D109"/>
    <mergeCell ref="G107:G109"/>
    <mergeCell ref="H110:H112"/>
    <mergeCell ref="M110:M112"/>
    <mergeCell ref="N110:N112"/>
    <mergeCell ref="O110:O112"/>
    <mergeCell ref="P110:P112"/>
    <mergeCell ref="V110:V112"/>
    <mergeCell ref="M107:M109"/>
    <mergeCell ref="N107:N109"/>
    <mergeCell ref="O107:O109"/>
    <mergeCell ref="P107:P109"/>
    <mergeCell ref="V107:V109"/>
    <mergeCell ref="H107:H109"/>
    <mergeCell ref="I107:I109"/>
    <mergeCell ref="J107:J109"/>
    <mergeCell ref="K107:K109"/>
    <mergeCell ref="L107:L109"/>
    <mergeCell ref="I110:I112"/>
    <mergeCell ref="J110:J112"/>
    <mergeCell ref="K110:K112"/>
    <mergeCell ref="L110:L112"/>
    <mergeCell ref="A116:A118"/>
    <mergeCell ref="B116:B118"/>
    <mergeCell ref="C116:C118"/>
    <mergeCell ref="D116:D118"/>
    <mergeCell ref="G116:G118"/>
    <mergeCell ref="A113:A115"/>
    <mergeCell ref="B113:B115"/>
    <mergeCell ref="C113:C115"/>
    <mergeCell ref="D113:D115"/>
    <mergeCell ref="G113:G115"/>
    <mergeCell ref="H116:H118"/>
    <mergeCell ref="M116:M118"/>
    <mergeCell ref="N116:N118"/>
    <mergeCell ref="O116:O118"/>
    <mergeCell ref="P116:P118"/>
    <mergeCell ref="V116:V118"/>
    <mergeCell ref="M113:M115"/>
    <mergeCell ref="N113:N115"/>
    <mergeCell ref="O113:O115"/>
    <mergeCell ref="P113:P115"/>
    <mergeCell ref="V113:V115"/>
    <mergeCell ref="H113:H115"/>
    <mergeCell ref="I113:I115"/>
    <mergeCell ref="J113:J115"/>
    <mergeCell ref="K113:K115"/>
    <mergeCell ref="L113:L115"/>
    <mergeCell ref="I116:I118"/>
    <mergeCell ref="J116:J118"/>
    <mergeCell ref="K116:K118"/>
    <mergeCell ref="L116:L118"/>
    <mergeCell ref="A122:A124"/>
    <mergeCell ref="B122:B124"/>
    <mergeCell ref="C122:C124"/>
    <mergeCell ref="D122:D124"/>
    <mergeCell ref="G122:G124"/>
    <mergeCell ref="A119:A121"/>
    <mergeCell ref="B119:B121"/>
    <mergeCell ref="C119:C121"/>
    <mergeCell ref="D119:D121"/>
    <mergeCell ref="G119:G121"/>
    <mergeCell ref="H122:H124"/>
    <mergeCell ref="M122:M124"/>
    <mergeCell ref="N122:N124"/>
    <mergeCell ref="O122:O124"/>
    <mergeCell ref="P122:P124"/>
    <mergeCell ref="V122:V124"/>
    <mergeCell ref="M119:M121"/>
    <mergeCell ref="N119:N121"/>
    <mergeCell ref="O119:O121"/>
    <mergeCell ref="P119:P121"/>
    <mergeCell ref="V119:V121"/>
    <mergeCell ref="H119:H121"/>
    <mergeCell ref="I119:I121"/>
    <mergeCell ref="J119:J121"/>
    <mergeCell ref="K119:K121"/>
    <mergeCell ref="L119:L121"/>
    <mergeCell ref="I122:I124"/>
    <mergeCell ref="J122:J124"/>
    <mergeCell ref="K122:K124"/>
    <mergeCell ref="L122:L124"/>
    <mergeCell ref="A128:A130"/>
    <mergeCell ref="B128:B130"/>
    <mergeCell ref="C128:C130"/>
    <mergeCell ref="D128:D130"/>
    <mergeCell ref="G128:G130"/>
    <mergeCell ref="A125:A127"/>
    <mergeCell ref="B125:B127"/>
    <mergeCell ref="C125:C127"/>
    <mergeCell ref="D125:D127"/>
    <mergeCell ref="G125:G127"/>
    <mergeCell ref="H128:H130"/>
    <mergeCell ref="M128:M130"/>
    <mergeCell ref="N128:N130"/>
    <mergeCell ref="O128:O130"/>
    <mergeCell ref="P128:P130"/>
    <mergeCell ref="V128:V130"/>
    <mergeCell ref="M125:M127"/>
    <mergeCell ref="N125:N127"/>
    <mergeCell ref="O125:O127"/>
    <mergeCell ref="P125:P127"/>
    <mergeCell ref="V125:V127"/>
    <mergeCell ref="H125:H127"/>
    <mergeCell ref="I125:I127"/>
    <mergeCell ref="J125:J127"/>
    <mergeCell ref="K125:K127"/>
    <mergeCell ref="L125:L127"/>
    <mergeCell ref="I128:I130"/>
    <mergeCell ref="J128:J130"/>
    <mergeCell ref="K128:K130"/>
    <mergeCell ref="L128:L130"/>
    <mergeCell ref="A134:A136"/>
    <mergeCell ref="B134:B136"/>
    <mergeCell ref="C134:C136"/>
    <mergeCell ref="D134:D136"/>
    <mergeCell ref="G134:G136"/>
    <mergeCell ref="A131:A133"/>
    <mergeCell ref="B131:B133"/>
    <mergeCell ref="C131:C133"/>
    <mergeCell ref="D131:D133"/>
    <mergeCell ref="G131:G133"/>
    <mergeCell ref="H134:H136"/>
    <mergeCell ref="M134:M136"/>
    <mergeCell ref="N134:N136"/>
    <mergeCell ref="O134:O136"/>
    <mergeCell ref="P134:P136"/>
    <mergeCell ref="V134:V136"/>
    <mergeCell ref="M131:M133"/>
    <mergeCell ref="N131:N133"/>
    <mergeCell ref="O131:O133"/>
    <mergeCell ref="P131:P133"/>
    <mergeCell ref="V131:V133"/>
    <mergeCell ref="H131:H133"/>
    <mergeCell ref="I131:I133"/>
    <mergeCell ref="J131:J133"/>
    <mergeCell ref="K131:K133"/>
    <mergeCell ref="L131:L133"/>
    <mergeCell ref="I134:I136"/>
    <mergeCell ref="J134:J136"/>
    <mergeCell ref="K134:K136"/>
    <mergeCell ref="L134:L136"/>
    <mergeCell ref="A140:A142"/>
    <mergeCell ref="B140:B142"/>
    <mergeCell ref="C140:C142"/>
    <mergeCell ref="D140:D142"/>
    <mergeCell ref="G140:G142"/>
    <mergeCell ref="A137:A139"/>
    <mergeCell ref="B137:B139"/>
    <mergeCell ref="C137:C139"/>
    <mergeCell ref="D137:D139"/>
    <mergeCell ref="G137:G139"/>
    <mergeCell ref="H140:H142"/>
    <mergeCell ref="M140:M142"/>
    <mergeCell ref="N140:N142"/>
    <mergeCell ref="O140:O142"/>
    <mergeCell ref="P140:P142"/>
    <mergeCell ref="V140:V142"/>
    <mergeCell ref="M137:M139"/>
    <mergeCell ref="N137:N139"/>
    <mergeCell ref="O137:O139"/>
    <mergeCell ref="P137:P139"/>
    <mergeCell ref="V137:V139"/>
    <mergeCell ref="H137:H139"/>
    <mergeCell ref="I137:I139"/>
    <mergeCell ref="J137:J139"/>
    <mergeCell ref="K137:K139"/>
    <mergeCell ref="L137:L139"/>
    <mergeCell ref="I140:I142"/>
    <mergeCell ref="J140:J142"/>
    <mergeCell ref="K140:K142"/>
    <mergeCell ref="L140:L142"/>
    <mergeCell ref="A146:A148"/>
    <mergeCell ref="B146:B148"/>
    <mergeCell ref="C146:C148"/>
    <mergeCell ref="D146:D148"/>
    <mergeCell ref="G146:G148"/>
    <mergeCell ref="A143:A145"/>
    <mergeCell ref="B143:B145"/>
    <mergeCell ref="C143:C145"/>
    <mergeCell ref="D143:D145"/>
    <mergeCell ref="G143:G145"/>
    <mergeCell ref="H146:H148"/>
    <mergeCell ref="M146:M148"/>
    <mergeCell ref="N146:N148"/>
    <mergeCell ref="O146:O148"/>
    <mergeCell ref="P146:P148"/>
    <mergeCell ref="V146:V148"/>
    <mergeCell ref="M143:M145"/>
    <mergeCell ref="N143:N145"/>
    <mergeCell ref="O143:O145"/>
    <mergeCell ref="P143:P145"/>
    <mergeCell ref="V143:V145"/>
    <mergeCell ref="H143:H145"/>
    <mergeCell ref="I143:I145"/>
    <mergeCell ref="J143:J145"/>
    <mergeCell ref="K143:K145"/>
    <mergeCell ref="L143:L145"/>
    <mergeCell ref="I146:I148"/>
    <mergeCell ref="J146:J148"/>
    <mergeCell ref="K146:K148"/>
    <mergeCell ref="L146:L148"/>
    <mergeCell ref="A152:A154"/>
    <mergeCell ref="B152:B154"/>
    <mergeCell ref="C152:C154"/>
    <mergeCell ref="D152:D154"/>
    <mergeCell ref="G152:G154"/>
    <mergeCell ref="A149:A151"/>
    <mergeCell ref="B149:B151"/>
    <mergeCell ref="C149:C151"/>
    <mergeCell ref="D149:D151"/>
    <mergeCell ref="G149:G151"/>
    <mergeCell ref="H152:H154"/>
    <mergeCell ref="M152:M154"/>
    <mergeCell ref="N152:N154"/>
    <mergeCell ref="O152:O154"/>
    <mergeCell ref="P152:P154"/>
    <mergeCell ref="V152:V154"/>
    <mergeCell ref="M149:M151"/>
    <mergeCell ref="N149:N151"/>
    <mergeCell ref="O149:O151"/>
    <mergeCell ref="P149:P151"/>
    <mergeCell ref="V149:V151"/>
    <mergeCell ref="H149:H151"/>
    <mergeCell ref="I149:I151"/>
    <mergeCell ref="J149:J151"/>
    <mergeCell ref="K149:K151"/>
    <mergeCell ref="L149:L151"/>
    <mergeCell ref="I152:I154"/>
    <mergeCell ref="J152:J154"/>
    <mergeCell ref="K152:K154"/>
    <mergeCell ref="L152:L154"/>
    <mergeCell ref="A158:A160"/>
    <mergeCell ref="B158:B160"/>
    <mergeCell ref="C158:C160"/>
    <mergeCell ref="D158:D160"/>
    <mergeCell ref="G158:G160"/>
    <mergeCell ref="A155:A157"/>
    <mergeCell ref="B155:B157"/>
    <mergeCell ref="C155:C157"/>
    <mergeCell ref="D155:D157"/>
    <mergeCell ref="G155:G157"/>
    <mergeCell ref="H158:H160"/>
    <mergeCell ref="M158:M160"/>
    <mergeCell ref="N158:N160"/>
    <mergeCell ref="O158:O160"/>
    <mergeCell ref="P158:P160"/>
    <mergeCell ref="V158:V160"/>
    <mergeCell ref="M155:M157"/>
    <mergeCell ref="N155:N157"/>
    <mergeCell ref="O155:O157"/>
    <mergeCell ref="P155:P157"/>
    <mergeCell ref="V155:V157"/>
    <mergeCell ref="H155:H157"/>
    <mergeCell ref="I155:I157"/>
    <mergeCell ref="J155:J157"/>
    <mergeCell ref="K155:K157"/>
    <mergeCell ref="L155:L157"/>
    <mergeCell ref="I158:I160"/>
    <mergeCell ref="J158:J160"/>
    <mergeCell ref="K158:K160"/>
    <mergeCell ref="L158:L160"/>
    <mergeCell ref="A164:A166"/>
    <mergeCell ref="B164:B166"/>
    <mergeCell ref="C164:C166"/>
    <mergeCell ref="D164:D166"/>
    <mergeCell ref="G164:G166"/>
    <mergeCell ref="A161:A163"/>
    <mergeCell ref="B161:B163"/>
    <mergeCell ref="C161:C163"/>
    <mergeCell ref="D161:D163"/>
    <mergeCell ref="G161:G163"/>
    <mergeCell ref="H164:H166"/>
    <mergeCell ref="M164:M166"/>
    <mergeCell ref="N164:N166"/>
    <mergeCell ref="O164:O166"/>
    <mergeCell ref="P164:P166"/>
    <mergeCell ref="V164:V166"/>
    <mergeCell ref="M161:M163"/>
    <mergeCell ref="N161:N163"/>
    <mergeCell ref="O161:O163"/>
    <mergeCell ref="P161:P163"/>
    <mergeCell ref="V161:V163"/>
    <mergeCell ref="H161:H163"/>
    <mergeCell ref="I161:I163"/>
    <mergeCell ref="J161:J163"/>
    <mergeCell ref="K161:K163"/>
    <mergeCell ref="L161:L163"/>
    <mergeCell ref="I164:I166"/>
    <mergeCell ref="J164:J166"/>
    <mergeCell ref="K164:K166"/>
    <mergeCell ref="L164:L166"/>
    <mergeCell ref="A170:A172"/>
    <mergeCell ref="B170:B172"/>
    <mergeCell ref="C170:C172"/>
    <mergeCell ref="D170:D172"/>
    <mergeCell ref="G170:G172"/>
    <mergeCell ref="A167:A169"/>
    <mergeCell ref="B167:B169"/>
    <mergeCell ref="C167:C169"/>
    <mergeCell ref="D167:D169"/>
    <mergeCell ref="G167:G169"/>
    <mergeCell ref="H170:H172"/>
    <mergeCell ref="M170:M172"/>
    <mergeCell ref="N170:N172"/>
    <mergeCell ref="O170:O172"/>
    <mergeCell ref="P170:P172"/>
    <mergeCell ref="V170:V172"/>
    <mergeCell ref="M167:M169"/>
    <mergeCell ref="N167:N169"/>
    <mergeCell ref="O167:O169"/>
    <mergeCell ref="P167:P169"/>
    <mergeCell ref="V167:V169"/>
    <mergeCell ref="H167:H169"/>
    <mergeCell ref="I167:I169"/>
    <mergeCell ref="J167:J169"/>
    <mergeCell ref="K167:K169"/>
    <mergeCell ref="L167:L169"/>
    <mergeCell ref="I170:I172"/>
    <mergeCell ref="J170:J172"/>
    <mergeCell ref="K170:K172"/>
    <mergeCell ref="L170:L172"/>
    <mergeCell ref="A176:A178"/>
    <mergeCell ref="B176:B178"/>
    <mergeCell ref="C176:C178"/>
    <mergeCell ref="D176:D178"/>
    <mergeCell ref="G176:G178"/>
    <mergeCell ref="A173:A175"/>
    <mergeCell ref="B173:B175"/>
    <mergeCell ref="C173:C175"/>
    <mergeCell ref="D173:D175"/>
    <mergeCell ref="G173:G175"/>
    <mergeCell ref="H176:H178"/>
    <mergeCell ref="M176:M178"/>
    <mergeCell ref="N176:N178"/>
    <mergeCell ref="O176:O178"/>
    <mergeCell ref="P176:P178"/>
    <mergeCell ref="V176:V178"/>
    <mergeCell ref="M173:M175"/>
    <mergeCell ref="N173:N175"/>
    <mergeCell ref="O173:O175"/>
    <mergeCell ref="P173:P175"/>
    <mergeCell ref="V173:V175"/>
    <mergeCell ref="H173:H175"/>
    <mergeCell ref="I173:I175"/>
    <mergeCell ref="J173:J175"/>
    <mergeCell ref="K173:K175"/>
    <mergeCell ref="L173:L175"/>
    <mergeCell ref="I176:I178"/>
    <mergeCell ref="J176:J178"/>
    <mergeCell ref="K176:K178"/>
    <mergeCell ref="L176:L178"/>
    <mergeCell ref="A182:A184"/>
    <mergeCell ref="B182:B184"/>
    <mergeCell ref="C182:C184"/>
    <mergeCell ref="D182:D184"/>
    <mergeCell ref="G182:G184"/>
    <mergeCell ref="A179:A181"/>
    <mergeCell ref="B179:B181"/>
    <mergeCell ref="C179:C181"/>
    <mergeCell ref="D179:D181"/>
    <mergeCell ref="G179:G181"/>
    <mergeCell ref="H182:H184"/>
    <mergeCell ref="M182:M184"/>
    <mergeCell ref="N182:N184"/>
    <mergeCell ref="O182:O184"/>
    <mergeCell ref="P182:P184"/>
    <mergeCell ref="V182:V184"/>
    <mergeCell ref="M179:M181"/>
    <mergeCell ref="N179:N181"/>
    <mergeCell ref="O179:O181"/>
    <mergeCell ref="P179:P181"/>
    <mergeCell ref="V179:V181"/>
    <mergeCell ref="H179:H181"/>
    <mergeCell ref="I179:I181"/>
    <mergeCell ref="J179:J181"/>
    <mergeCell ref="K179:K181"/>
    <mergeCell ref="L179:L181"/>
    <mergeCell ref="I182:I184"/>
    <mergeCell ref="J182:J184"/>
    <mergeCell ref="K182:K184"/>
    <mergeCell ref="L182:L184"/>
    <mergeCell ref="K14:K16"/>
    <mergeCell ref="L14:L16"/>
    <mergeCell ref="I17:I19"/>
    <mergeCell ref="J17:J19"/>
    <mergeCell ref="K17:K19"/>
    <mergeCell ref="L17:L19"/>
    <mergeCell ref="I20:I22"/>
    <mergeCell ref="J20:J22"/>
    <mergeCell ref="K20:K22"/>
    <mergeCell ref="L20:L22"/>
    <mergeCell ref="I3:P3"/>
    <mergeCell ref="I23:I25"/>
    <mergeCell ref="J23:J25"/>
    <mergeCell ref="K23:K25"/>
    <mergeCell ref="L23:L25"/>
    <mergeCell ref="I26:I28"/>
    <mergeCell ref="J26:J28"/>
    <mergeCell ref="K26:K28"/>
    <mergeCell ref="L26:L28"/>
    <mergeCell ref="J5:J7"/>
    <mergeCell ref="K5:K7"/>
    <mergeCell ref="L5:L7"/>
    <mergeCell ref="I8:I10"/>
    <mergeCell ref="J8:J10"/>
    <mergeCell ref="K8:K10"/>
    <mergeCell ref="L8:L10"/>
    <mergeCell ref="I11:I13"/>
    <mergeCell ref="J11:J13"/>
    <mergeCell ref="K11:K13"/>
    <mergeCell ref="L11:L13"/>
    <mergeCell ref="O11:O13"/>
    <mergeCell ref="P11:P13"/>
    <mergeCell ref="I14:I16"/>
    <mergeCell ref="J14:J16"/>
  </mergeCells>
  <phoneticPr fontId="3"/>
  <printOptions horizontalCentered="1"/>
  <pageMargins left="0.31496062992125984" right="0.31496062992125984" top="0.55118110236220474" bottom="0.55118110236220474" header="0.31496062992125984" footer="0.31496062992125984"/>
  <pageSetup paperSize="9" scale="84" fitToHeight="0" orientation="landscape" r:id="rId1"/>
  <rowBreaks count="2" manualBreakCount="2">
    <brk id="43" max="15" man="1"/>
    <brk id="82" max="1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184"/>
  <sheetViews>
    <sheetView view="pageBreakPreview" zoomScale="70" zoomScaleNormal="100" zoomScaleSheetLayoutView="70" workbookViewId="0">
      <selection activeCell="B5" sqref="B5:B7"/>
    </sheetView>
  </sheetViews>
  <sheetFormatPr defaultRowHeight="13.5"/>
  <cols>
    <col min="1" max="1" width="3.25" style="86" bestFit="1" customWidth="1"/>
    <col min="2" max="2" width="14.5" style="86" customWidth="1"/>
    <col min="3" max="4" width="11" style="86" customWidth="1"/>
    <col min="5" max="5" width="9.375" style="86" customWidth="1"/>
    <col min="6" max="6" width="15" style="86" customWidth="1"/>
    <col min="7" max="7" width="10.375" style="86" customWidth="1"/>
    <col min="8" max="8" width="8.375" style="86" customWidth="1"/>
    <col min="9" max="9" width="10.125" style="86" customWidth="1"/>
    <col min="10" max="10" width="4.75" style="86" customWidth="1"/>
    <col min="11" max="11" width="7.125" style="86" customWidth="1"/>
    <col min="12" max="12" width="4.75" style="86" customWidth="1"/>
    <col min="13" max="13" width="10.125" style="86" customWidth="1"/>
    <col min="14" max="14" width="4.75" style="86" customWidth="1"/>
    <col min="15" max="15" width="7.125" style="86" customWidth="1"/>
    <col min="16" max="16" width="4.75" style="86" customWidth="1"/>
    <col min="17" max="17" width="10.25" style="263" customWidth="1"/>
    <col min="18" max="18" width="9" style="263"/>
    <col min="19" max="19" width="4.75" style="263" customWidth="1"/>
    <col min="20" max="20" width="9.125" style="263" customWidth="1"/>
    <col min="21" max="21" width="9.125" style="86" hidden="1" customWidth="1"/>
    <col min="22" max="23" width="9.125" style="217" hidden="1" customWidth="1"/>
    <col min="24" max="24" width="9.125" style="86" hidden="1" customWidth="1"/>
    <col min="25" max="16384" width="9" style="86"/>
  </cols>
  <sheetData>
    <row r="1" spans="1:23" ht="18" customHeight="1">
      <c r="A1" s="2607" t="s">
        <v>706</v>
      </c>
      <c r="B1" s="2607"/>
      <c r="C1" s="2607"/>
      <c r="D1" s="2607"/>
      <c r="E1" s="2607"/>
      <c r="F1" s="2607"/>
      <c r="G1" s="2608"/>
      <c r="H1" s="2608"/>
      <c r="I1" s="209"/>
      <c r="J1" s="209"/>
      <c r="K1" s="209"/>
      <c r="L1" s="209"/>
      <c r="M1" s="209"/>
      <c r="N1" s="209"/>
      <c r="O1" s="209"/>
      <c r="P1" s="209"/>
    </row>
    <row r="2" spans="1:23" ht="18" customHeight="1">
      <c r="A2" s="86" t="s">
        <v>707</v>
      </c>
    </row>
    <row r="3" spans="1:23" s="88" customFormat="1" ht="18" customHeight="1">
      <c r="A3" s="2603" t="s">
        <v>329</v>
      </c>
      <c r="B3" s="2603" t="s">
        <v>12</v>
      </c>
      <c r="C3" s="2603" t="s">
        <v>330</v>
      </c>
      <c r="D3" s="2606" t="s">
        <v>698</v>
      </c>
      <c r="E3" s="2606" t="s">
        <v>690</v>
      </c>
      <c r="F3" s="2606"/>
      <c r="G3" s="2606" t="s">
        <v>331</v>
      </c>
      <c r="H3" s="2604" t="s">
        <v>340</v>
      </c>
      <c r="I3" s="2769" t="s">
        <v>1376</v>
      </c>
      <c r="J3" s="2769"/>
      <c r="K3" s="2769"/>
      <c r="L3" s="2769"/>
      <c r="M3" s="2769"/>
      <c r="N3" s="2769"/>
      <c r="O3" s="2769"/>
      <c r="P3" s="2770"/>
      <c r="Q3" s="342" t="s">
        <v>1074</v>
      </c>
      <c r="R3" s="369" t="str">
        <f>IF(AND(SUM(V5:V184)&lt;&gt;0,職員点検資料１!U2&lt;&gt;""),(SUMIF(W5:W184,1,V5:V184))/職員点検資料１!U2,"")</f>
        <v/>
      </c>
      <c r="S3" s="370" t="s">
        <v>5</v>
      </c>
      <c r="T3" s="371" t="s">
        <v>1075</v>
      </c>
      <c r="V3" s="367"/>
      <c r="W3" s="367"/>
    </row>
    <row r="4" spans="1:23" s="88" customFormat="1" ht="45.75" customHeight="1">
      <c r="A4" s="2603"/>
      <c r="B4" s="2603"/>
      <c r="C4" s="2603"/>
      <c r="D4" s="2606"/>
      <c r="E4" s="203" t="s">
        <v>693</v>
      </c>
      <c r="F4" s="204" t="s">
        <v>694</v>
      </c>
      <c r="G4" s="2606"/>
      <c r="H4" s="2605"/>
      <c r="I4" s="2690" t="s">
        <v>1371</v>
      </c>
      <c r="J4" s="2691"/>
      <c r="K4" s="2603" t="s">
        <v>1372</v>
      </c>
      <c r="L4" s="2603"/>
      <c r="M4" s="2690" t="s">
        <v>1373</v>
      </c>
      <c r="N4" s="2691"/>
      <c r="O4" s="2603" t="s">
        <v>1374</v>
      </c>
      <c r="P4" s="2603"/>
      <c r="Q4" s="2767" t="str">
        <f>IF(職員点検資料１!U2="","※職員点検資料1シートに常勤職員の月間勤務時間数を入力してください。","")</f>
        <v>※職員点検資料1シートに常勤職員の月間勤務時間数を入力してください。</v>
      </c>
      <c r="R4" s="2767"/>
      <c r="S4" s="2767"/>
      <c r="T4" s="2767"/>
      <c r="V4" s="367"/>
      <c r="W4" s="367"/>
    </row>
    <row r="5" spans="1:23" s="88" customFormat="1" ht="12">
      <c r="A5" s="2555">
        <v>1</v>
      </c>
      <c r="B5" s="2759" t="str">
        <f>IF(職員点検資料２!B5="","",職員点検資料２!B5)</f>
        <v/>
      </c>
      <c r="C5" s="2708" t="str">
        <f>IF(職員点検資料２!C5="","",職員点検資料２!C5)</f>
        <v/>
      </c>
      <c r="D5" s="2756" t="str">
        <f>IF(職員点検資料２!D5="","",職員点検資料２!D5)</f>
        <v/>
      </c>
      <c r="E5" s="210" t="str">
        <f>職員点検資料２!E5</f>
        <v>保育士</v>
      </c>
      <c r="F5" s="368" t="str">
        <f>IF(職員点検資料２!F5="","",職員点検資料２!F5)</f>
        <v/>
      </c>
      <c r="G5" s="2756" t="str">
        <f>IF(職員点検資料２!G5="","",職員点検資料２!G5)</f>
        <v/>
      </c>
      <c r="H5" s="2756" t="str">
        <f>職員点検資料２!H5</f>
        <v>定めあり・定めなし</v>
      </c>
      <c r="I5" s="2741"/>
      <c r="J5" s="2744" t="s">
        <v>341</v>
      </c>
      <c r="K5" s="2747"/>
      <c r="L5" s="2692" t="s">
        <v>341</v>
      </c>
      <c r="M5" s="2741"/>
      <c r="N5" s="2744" t="s">
        <v>341</v>
      </c>
      <c r="O5" s="2747"/>
      <c r="P5" s="2692" t="s">
        <v>341</v>
      </c>
      <c r="Q5" s="264"/>
      <c r="R5" s="264"/>
      <c r="S5" s="264"/>
      <c r="T5" s="264"/>
      <c r="V5" s="2705">
        <f>IF(I5&lt;=職員点検資料１!$U$2,I5,職員点検資料１!$U$2)</f>
        <v>0</v>
      </c>
      <c r="W5" s="2705" t="str">
        <f>職員点検資料２!AD5</f>
        <v/>
      </c>
    </row>
    <row r="6" spans="1:23" s="88" customFormat="1" ht="12">
      <c r="A6" s="2556"/>
      <c r="B6" s="2760"/>
      <c r="C6" s="2709"/>
      <c r="D6" s="2757"/>
      <c r="E6" s="211" t="str">
        <f>職員点検資料２!E6</f>
        <v>幼稚園教諭</v>
      </c>
      <c r="F6" s="212" t="str">
        <f>IF(職員点検資料２!F6="","",職員点検資料２!F6)</f>
        <v/>
      </c>
      <c r="G6" s="2757"/>
      <c r="H6" s="2757"/>
      <c r="I6" s="2742"/>
      <c r="J6" s="2745"/>
      <c r="K6" s="2748"/>
      <c r="L6" s="2693"/>
      <c r="M6" s="2742"/>
      <c r="N6" s="2745"/>
      <c r="O6" s="2748"/>
      <c r="P6" s="2693"/>
      <c r="Q6" s="264"/>
      <c r="R6" s="264"/>
      <c r="S6" s="264"/>
      <c r="T6" s="264"/>
      <c r="V6" s="2706"/>
      <c r="W6" s="2706"/>
    </row>
    <row r="7" spans="1:23" s="88" customFormat="1" ht="12">
      <c r="A7" s="2557"/>
      <c r="B7" s="2761"/>
      <c r="C7" s="2710"/>
      <c r="D7" s="2758"/>
      <c r="E7" s="213" t="str">
        <f>職員点検資料２!E7</f>
        <v>（　　　　　　）</v>
      </c>
      <c r="F7" s="214" t="str">
        <f>IF(職員点検資料２!F7="","",職員点検資料２!F7)</f>
        <v/>
      </c>
      <c r="G7" s="2758"/>
      <c r="H7" s="2758"/>
      <c r="I7" s="2743"/>
      <c r="J7" s="2746"/>
      <c r="K7" s="2749"/>
      <c r="L7" s="2694"/>
      <c r="M7" s="2743"/>
      <c r="N7" s="2746"/>
      <c r="O7" s="2749"/>
      <c r="P7" s="2694"/>
      <c r="Q7" s="264"/>
      <c r="R7" s="264"/>
      <c r="S7" s="264"/>
      <c r="T7" s="264"/>
      <c r="V7" s="2707"/>
      <c r="W7" s="2707"/>
    </row>
    <row r="8" spans="1:23" s="88" customFormat="1" ht="12" customHeight="1">
      <c r="A8" s="2555">
        <v>2</v>
      </c>
      <c r="B8" s="2759" t="str">
        <f>IF(職員点検資料２!B8="","",職員点検資料２!B8)</f>
        <v/>
      </c>
      <c r="C8" s="2708" t="str">
        <f>IF(職員点検資料２!C8="","",職員点検資料２!C8)</f>
        <v/>
      </c>
      <c r="D8" s="2756" t="str">
        <f>IF(職員点検資料２!D8="","",職員点検資料２!D8)</f>
        <v/>
      </c>
      <c r="E8" s="210" t="str">
        <f>職員点検資料２!E8</f>
        <v>保育士</v>
      </c>
      <c r="F8" s="368" t="str">
        <f>IF(職員点検資料２!F8="","",職員点検資料２!F8)</f>
        <v/>
      </c>
      <c r="G8" s="2756" t="str">
        <f>IF(職員点検資料２!G8="","",職員点検資料２!G8)</f>
        <v/>
      </c>
      <c r="H8" s="2756" t="str">
        <f>職員点検資料２!H8</f>
        <v>定めあり・定めなし</v>
      </c>
      <c r="I8" s="2741"/>
      <c r="J8" s="2744" t="s">
        <v>341</v>
      </c>
      <c r="K8" s="2747"/>
      <c r="L8" s="2692" t="s">
        <v>341</v>
      </c>
      <c r="M8" s="2741"/>
      <c r="N8" s="2744" t="s">
        <v>341</v>
      </c>
      <c r="O8" s="2747"/>
      <c r="P8" s="2692" t="s">
        <v>341</v>
      </c>
      <c r="Q8" s="264"/>
      <c r="R8" s="264"/>
      <c r="S8" s="264"/>
      <c r="T8" s="264"/>
      <c r="V8" s="2705">
        <f>IF(I8&lt;=職員点検資料１!$U$2,I8,職員点検資料１!$U$2)</f>
        <v>0</v>
      </c>
      <c r="W8" s="2705" t="str">
        <f>職員点検資料２!AD8</f>
        <v/>
      </c>
    </row>
    <row r="9" spans="1:23" s="88" customFormat="1" ht="12">
      <c r="A9" s="2556"/>
      <c r="B9" s="2760"/>
      <c r="C9" s="2709"/>
      <c r="D9" s="2757"/>
      <c r="E9" s="211" t="str">
        <f>職員点検資料２!E9</f>
        <v>幼稚園教諭</v>
      </c>
      <c r="F9" s="212" t="str">
        <f>IF(職員点検資料２!F9="","",職員点検資料２!F9)</f>
        <v/>
      </c>
      <c r="G9" s="2757"/>
      <c r="H9" s="2757"/>
      <c r="I9" s="2742"/>
      <c r="J9" s="2745"/>
      <c r="K9" s="2748"/>
      <c r="L9" s="2693"/>
      <c r="M9" s="2742"/>
      <c r="N9" s="2745"/>
      <c r="O9" s="2748"/>
      <c r="P9" s="2693"/>
      <c r="Q9" s="264"/>
      <c r="R9" s="264"/>
      <c r="S9" s="264"/>
      <c r="T9" s="264"/>
      <c r="V9" s="2706"/>
      <c r="W9" s="2706"/>
    </row>
    <row r="10" spans="1:23" s="88" customFormat="1" ht="12">
      <c r="A10" s="2557"/>
      <c r="B10" s="2761"/>
      <c r="C10" s="2710"/>
      <c r="D10" s="2758"/>
      <c r="E10" s="213" t="str">
        <f>職員点検資料２!E10</f>
        <v>（　　　　　　）</v>
      </c>
      <c r="F10" s="214" t="str">
        <f>IF(職員点検資料２!F10="","",職員点検資料２!F10)</f>
        <v/>
      </c>
      <c r="G10" s="2758"/>
      <c r="H10" s="2758"/>
      <c r="I10" s="2743"/>
      <c r="J10" s="2746"/>
      <c r="K10" s="2749"/>
      <c r="L10" s="2694"/>
      <c r="M10" s="2743"/>
      <c r="N10" s="2746"/>
      <c r="O10" s="2749"/>
      <c r="P10" s="2694"/>
      <c r="Q10" s="264"/>
      <c r="R10" s="264"/>
      <c r="S10" s="264"/>
      <c r="T10" s="264"/>
      <c r="V10" s="2707"/>
      <c r="W10" s="2707"/>
    </row>
    <row r="11" spans="1:23" s="88" customFormat="1" ht="12" customHeight="1">
      <c r="A11" s="2555">
        <v>3</v>
      </c>
      <c r="B11" s="2759" t="str">
        <f>IF(職員点検資料２!B11="","",職員点検資料２!B11)</f>
        <v/>
      </c>
      <c r="C11" s="2708" t="str">
        <f>IF(職員点検資料２!C11="","",職員点検資料２!C11)</f>
        <v/>
      </c>
      <c r="D11" s="2756" t="str">
        <f>IF(職員点検資料２!D11="","",職員点検資料２!D11)</f>
        <v/>
      </c>
      <c r="E11" s="210" t="str">
        <f>職員点検資料２!E11</f>
        <v>保育士</v>
      </c>
      <c r="F11" s="368" t="str">
        <f>IF(職員点検資料２!F11="","",職員点検資料２!F11)</f>
        <v/>
      </c>
      <c r="G11" s="2756" t="str">
        <f>IF(職員点検資料２!G11="","",職員点検資料２!G11)</f>
        <v/>
      </c>
      <c r="H11" s="2756" t="str">
        <f>職員点検資料２!H11</f>
        <v>定めあり・定めなし</v>
      </c>
      <c r="I11" s="2741"/>
      <c r="J11" s="2744" t="s">
        <v>341</v>
      </c>
      <c r="K11" s="2747"/>
      <c r="L11" s="2692" t="s">
        <v>341</v>
      </c>
      <c r="M11" s="2741"/>
      <c r="N11" s="2744" t="s">
        <v>341</v>
      </c>
      <c r="O11" s="2747"/>
      <c r="P11" s="2692" t="s">
        <v>341</v>
      </c>
      <c r="Q11" s="264"/>
      <c r="R11" s="264"/>
      <c r="S11" s="264"/>
      <c r="T11" s="264"/>
      <c r="V11" s="2705">
        <f>IF(I11&lt;=職員点検資料１!$U$2,I11,職員点検資料１!$U$2)</f>
        <v>0</v>
      </c>
      <c r="W11" s="2705" t="str">
        <f>職員点検資料２!AD11</f>
        <v/>
      </c>
    </row>
    <row r="12" spans="1:23" s="88" customFormat="1" ht="12">
      <c r="A12" s="2556"/>
      <c r="B12" s="2760"/>
      <c r="C12" s="2709"/>
      <c r="D12" s="2757"/>
      <c r="E12" s="211" t="str">
        <f>職員点検資料２!E12</f>
        <v>幼稚園教諭</v>
      </c>
      <c r="F12" s="212" t="str">
        <f>IF(職員点検資料２!F12="","",職員点検資料２!F12)</f>
        <v/>
      </c>
      <c r="G12" s="2757"/>
      <c r="H12" s="2757"/>
      <c r="I12" s="2742"/>
      <c r="J12" s="2745"/>
      <c r="K12" s="2748"/>
      <c r="L12" s="2693"/>
      <c r="M12" s="2742"/>
      <c r="N12" s="2745"/>
      <c r="O12" s="2748"/>
      <c r="P12" s="2693"/>
      <c r="Q12" s="264"/>
      <c r="R12" s="264"/>
      <c r="S12" s="264"/>
      <c r="T12" s="264"/>
      <c r="V12" s="2706"/>
      <c r="W12" s="2706"/>
    </row>
    <row r="13" spans="1:23" s="88" customFormat="1" ht="12">
      <c r="A13" s="2557"/>
      <c r="B13" s="2761"/>
      <c r="C13" s="2710"/>
      <c r="D13" s="2758"/>
      <c r="E13" s="213" t="str">
        <f>職員点検資料２!E13</f>
        <v>（　　　　　　）</v>
      </c>
      <c r="F13" s="214" t="str">
        <f>IF(職員点検資料２!F13="","",職員点検資料２!F13)</f>
        <v/>
      </c>
      <c r="G13" s="2758"/>
      <c r="H13" s="2758"/>
      <c r="I13" s="2743"/>
      <c r="J13" s="2746"/>
      <c r="K13" s="2749"/>
      <c r="L13" s="2694"/>
      <c r="M13" s="2743"/>
      <c r="N13" s="2746"/>
      <c r="O13" s="2749"/>
      <c r="P13" s="2694"/>
      <c r="Q13" s="264"/>
      <c r="R13" s="264"/>
      <c r="S13" s="264"/>
      <c r="T13" s="264"/>
      <c r="V13" s="2707"/>
      <c r="W13" s="2707"/>
    </row>
    <row r="14" spans="1:23" s="88" customFormat="1" ht="12" customHeight="1">
      <c r="A14" s="2555">
        <v>4</v>
      </c>
      <c r="B14" s="2759" t="str">
        <f>IF(職員点検資料２!B14="","",職員点検資料２!B14)</f>
        <v/>
      </c>
      <c r="C14" s="2708" t="str">
        <f>IF(職員点検資料２!C14="","",職員点検資料２!C14)</f>
        <v/>
      </c>
      <c r="D14" s="2756" t="str">
        <f>IF(職員点検資料２!D14="","",職員点検資料２!D14)</f>
        <v/>
      </c>
      <c r="E14" s="210" t="str">
        <f>職員点検資料２!E14</f>
        <v>保育士</v>
      </c>
      <c r="F14" s="368" t="str">
        <f>IF(職員点検資料２!F14="","",職員点検資料２!F14)</f>
        <v/>
      </c>
      <c r="G14" s="2756" t="str">
        <f>IF(職員点検資料２!G14="","",職員点検資料２!G14)</f>
        <v/>
      </c>
      <c r="H14" s="2756" t="str">
        <f>職員点検資料２!H14</f>
        <v>定めあり・定めなし</v>
      </c>
      <c r="I14" s="2741"/>
      <c r="J14" s="2744" t="s">
        <v>341</v>
      </c>
      <c r="K14" s="2747"/>
      <c r="L14" s="2692" t="s">
        <v>341</v>
      </c>
      <c r="M14" s="2741"/>
      <c r="N14" s="2744" t="s">
        <v>341</v>
      </c>
      <c r="O14" s="2747"/>
      <c r="P14" s="2692" t="s">
        <v>341</v>
      </c>
      <c r="Q14" s="264"/>
      <c r="R14" s="264"/>
      <c r="S14" s="264"/>
      <c r="T14" s="264"/>
      <c r="V14" s="2705">
        <f>IF(I14&lt;=職員点検資料１!$U$2,I14,職員点検資料１!$U$2)</f>
        <v>0</v>
      </c>
      <c r="W14" s="2705" t="str">
        <f>職員点検資料２!AD14</f>
        <v/>
      </c>
    </row>
    <row r="15" spans="1:23" s="88" customFormat="1" ht="12">
      <c r="A15" s="2556"/>
      <c r="B15" s="2760"/>
      <c r="C15" s="2709"/>
      <c r="D15" s="2757"/>
      <c r="E15" s="211" t="str">
        <f>職員点検資料２!E15</f>
        <v>幼稚園教諭</v>
      </c>
      <c r="F15" s="212" t="str">
        <f>IF(職員点検資料２!F15="","",職員点検資料２!F15)</f>
        <v/>
      </c>
      <c r="G15" s="2757"/>
      <c r="H15" s="2757"/>
      <c r="I15" s="2742"/>
      <c r="J15" s="2745"/>
      <c r="K15" s="2748"/>
      <c r="L15" s="2693"/>
      <c r="M15" s="2742"/>
      <c r="N15" s="2745"/>
      <c r="O15" s="2748"/>
      <c r="P15" s="2693"/>
      <c r="Q15" s="264"/>
      <c r="R15" s="264"/>
      <c r="S15" s="264"/>
      <c r="T15" s="264"/>
      <c r="V15" s="2706"/>
      <c r="W15" s="2706"/>
    </row>
    <row r="16" spans="1:23" s="88" customFormat="1" ht="12">
      <c r="A16" s="2557"/>
      <c r="B16" s="2761"/>
      <c r="C16" s="2710"/>
      <c r="D16" s="2758"/>
      <c r="E16" s="213" t="str">
        <f>職員点検資料２!E16</f>
        <v>（　　　　　　）</v>
      </c>
      <c r="F16" s="214" t="str">
        <f>IF(職員点検資料２!F16="","",職員点検資料２!F16)</f>
        <v/>
      </c>
      <c r="G16" s="2758"/>
      <c r="H16" s="2758"/>
      <c r="I16" s="2743"/>
      <c r="J16" s="2746"/>
      <c r="K16" s="2749"/>
      <c r="L16" s="2694"/>
      <c r="M16" s="2743"/>
      <c r="N16" s="2746"/>
      <c r="O16" s="2749"/>
      <c r="P16" s="2694"/>
      <c r="Q16" s="264"/>
      <c r="R16" s="264"/>
      <c r="S16" s="264"/>
      <c r="T16" s="264"/>
      <c r="V16" s="2707"/>
      <c r="W16" s="2707"/>
    </row>
    <row r="17" spans="1:23" s="88" customFormat="1" ht="12" customHeight="1">
      <c r="A17" s="2555">
        <v>5</v>
      </c>
      <c r="B17" s="2759" t="str">
        <f>IF(職員点検資料２!B17="","",職員点検資料２!B17)</f>
        <v/>
      </c>
      <c r="C17" s="2708" t="str">
        <f>IF(職員点検資料２!C17="","",職員点検資料２!C17)</f>
        <v/>
      </c>
      <c r="D17" s="2756" t="str">
        <f>IF(職員点検資料２!D17="","",職員点検資料２!D17)</f>
        <v/>
      </c>
      <c r="E17" s="210" t="str">
        <f>職員点検資料２!E17</f>
        <v>保育士</v>
      </c>
      <c r="F17" s="368" t="str">
        <f>IF(職員点検資料２!F17="","",職員点検資料２!F17)</f>
        <v/>
      </c>
      <c r="G17" s="2756" t="str">
        <f>IF(職員点検資料２!G17="","",職員点検資料２!G17)</f>
        <v/>
      </c>
      <c r="H17" s="2756" t="str">
        <f>職員点検資料２!H17</f>
        <v>定めあり・定めなし</v>
      </c>
      <c r="I17" s="2741"/>
      <c r="J17" s="2744" t="s">
        <v>341</v>
      </c>
      <c r="K17" s="2747"/>
      <c r="L17" s="2692" t="s">
        <v>341</v>
      </c>
      <c r="M17" s="2741"/>
      <c r="N17" s="2744" t="s">
        <v>341</v>
      </c>
      <c r="O17" s="2747"/>
      <c r="P17" s="2692" t="s">
        <v>341</v>
      </c>
      <c r="Q17" s="264"/>
      <c r="R17" s="264"/>
      <c r="S17" s="264"/>
      <c r="T17" s="264"/>
      <c r="V17" s="2705">
        <f>IF(I17&lt;=職員点検資料１!$U$2,I17,職員点検資料１!$U$2)</f>
        <v>0</v>
      </c>
      <c r="W17" s="2705" t="str">
        <f>職員点検資料２!AD17</f>
        <v/>
      </c>
    </row>
    <row r="18" spans="1:23" s="88" customFormat="1" ht="12">
      <c r="A18" s="2556"/>
      <c r="B18" s="2760"/>
      <c r="C18" s="2709"/>
      <c r="D18" s="2757"/>
      <c r="E18" s="211" t="str">
        <f>職員点検資料２!E18</f>
        <v>幼稚園教諭</v>
      </c>
      <c r="F18" s="212" t="str">
        <f>IF(職員点検資料２!F18="","",職員点検資料２!F18)</f>
        <v/>
      </c>
      <c r="G18" s="2757"/>
      <c r="H18" s="2757"/>
      <c r="I18" s="2742"/>
      <c r="J18" s="2745"/>
      <c r="K18" s="2748"/>
      <c r="L18" s="2693"/>
      <c r="M18" s="2742"/>
      <c r="N18" s="2745"/>
      <c r="O18" s="2748"/>
      <c r="P18" s="2693"/>
      <c r="Q18" s="264"/>
      <c r="R18" s="264"/>
      <c r="S18" s="264"/>
      <c r="T18" s="264"/>
      <c r="V18" s="2706"/>
      <c r="W18" s="2706"/>
    </row>
    <row r="19" spans="1:23" s="88" customFormat="1" ht="12">
      <c r="A19" s="2557"/>
      <c r="B19" s="2761"/>
      <c r="C19" s="2710"/>
      <c r="D19" s="2758"/>
      <c r="E19" s="213" t="str">
        <f>職員点検資料２!E19</f>
        <v>（　　　　　　）</v>
      </c>
      <c r="F19" s="214" t="str">
        <f>IF(職員点検資料２!F19="","",職員点検資料２!F19)</f>
        <v/>
      </c>
      <c r="G19" s="2758"/>
      <c r="H19" s="2758"/>
      <c r="I19" s="2743"/>
      <c r="J19" s="2746"/>
      <c r="K19" s="2749"/>
      <c r="L19" s="2694"/>
      <c r="M19" s="2743"/>
      <c r="N19" s="2746"/>
      <c r="O19" s="2749"/>
      <c r="P19" s="2694"/>
      <c r="Q19" s="264"/>
      <c r="R19" s="264"/>
      <c r="S19" s="264"/>
      <c r="T19" s="264"/>
      <c r="V19" s="2707"/>
      <c r="W19" s="2707"/>
    </row>
    <row r="20" spans="1:23" s="88" customFormat="1" ht="12" customHeight="1">
      <c r="A20" s="2555">
        <v>6</v>
      </c>
      <c r="B20" s="2759" t="str">
        <f>IF(職員点検資料２!B20="","",職員点検資料２!B20)</f>
        <v/>
      </c>
      <c r="C20" s="2708" t="str">
        <f>IF(職員点検資料２!C20="","",職員点検資料２!C20)</f>
        <v/>
      </c>
      <c r="D20" s="2756" t="str">
        <f>IF(職員点検資料２!D20="","",職員点検資料２!D20)</f>
        <v/>
      </c>
      <c r="E20" s="210" t="str">
        <f>職員点検資料２!E20</f>
        <v>保育士</v>
      </c>
      <c r="F20" s="368" t="str">
        <f>IF(職員点検資料２!F20="","",職員点検資料２!F20)</f>
        <v/>
      </c>
      <c r="G20" s="2756" t="str">
        <f>IF(職員点検資料２!G20="","",職員点検資料２!G20)</f>
        <v/>
      </c>
      <c r="H20" s="2756" t="str">
        <f>職員点検資料２!H20</f>
        <v>定めあり・定めなし</v>
      </c>
      <c r="I20" s="2741"/>
      <c r="J20" s="2744" t="s">
        <v>341</v>
      </c>
      <c r="K20" s="2747"/>
      <c r="L20" s="2692" t="s">
        <v>341</v>
      </c>
      <c r="M20" s="2741"/>
      <c r="N20" s="2744" t="s">
        <v>341</v>
      </c>
      <c r="O20" s="2747"/>
      <c r="P20" s="2692" t="s">
        <v>341</v>
      </c>
      <c r="Q20" s="264"/>
      <c r="R20" s="264"/>
      <c r="S20" s="264"/>
      <c r="T20" s="264"/>
      <c r="V20" s="2705">
        <f>IF(I20&lt;=職員点検資料１!$U$2,I20,職員点検資料１!$U$2)</f>
        <v>0</v>
      </c>
      <c r="W20" s="2705" t="str">
        <f>職員点検資料２!AD20</f>
        <v/>
      </c>
    </row>
    <row r="21" spans="1:23" s="88" customFormat="1" ht="12">
      <c r="A21" s="2556"/>
      <c r="B21" s="2760"/>
      <c r="C21" s="2709"/>
      <c r="D21" s="2757"/>
      <c r="E21" s="211" t="str">
        <f>職員点検資料２!E21</f>
        <v>幼稚園教諭</v>
      </c>
      <c r="F21" s="212" t="str">
        <f>IF(職員点検資料２!F21="","",職員点検資料２!F21)</f>
        <v/>
      </c>
      <c r="G21" s="2757"/>
      <c r="H21" s="2757"/>
      <c r="I21" s="2742"/>
      <c r="J21" s="2745"/>
      <c r="K21" s="2748"/>
      <c r="L21" s="2693"/>
      <c r="M21" s="2742"/>
      <c r="N21" s="2745"/>
      <c r="O21" s="2748"/>
      <c r="P21" s="2693"/>
      <c r="Q21" s="264"/>
      <c r="R21" s="264"/>
      <c r="S21" s="264"/>
      <c r="T21" s="264"/>
      <c r="V21" s="2706"/>
      <c r="W21" s="2706"/>
    </row>
    <row r="22" spans="1:23" s="88" customFormat="1" ht="12">
      <c r="A22" s="2557"/>
      <c r="B22" s="2761"/>
      <c r="C22" s="2710"/>
      <c r="D22" s="2758"/>
      <c r="E22" s="213" t="str">
        <f>職員点検資料２!E22</f>
        <v>（　　　　　　）</v>
      </c>
      <c r="F22" s="214" t="str">
        <f>IF(職員点検資料２!F22="","",職員点検資料２!F22)</f>
        <v/>
      </c>
      <c r="G22" s="2758"/>
      <c r="H22" s="2758"/>
      <c r="I22" s="2743"/>
      <c r="J22" s="2746"/>
      <c r="K22" s="2749"/>
      <c r="L22" s="2694"/>
      <c r="M22" s="2743"/>
      <c r="N22" s="2746"/>
      <c r="O22" s="2749"/>
      <c r="P22" s="2694"/>
      <c r="Q22" s="264"/>
      <c r="R22" s="264"/>
      <c r="S22" s="264"/>
      <c r="T22" s="264"/>
      <c r="V22" s="2707"/>
      <c r="W22" s="2707"/>
    </row>
    <row r="23" spans="1:23" s="88" customFormat="1" ht="12" customHeight="1">
      <c r="A23" s="2555">
        <v>7</v>
      </c>
      <c r="B23" s="2759" t="str">
        <f>IF(職員点検資料２!B23="","",職員点検資料２!B23)</f>
        <v/>
      </c>
      <c r="C23" s="2708" t="str">
        <f>IF(職員点検資料２!C23="","",職員点検資料２!C23)</f>
        <v/>
      </c>
      <c r="D23" s="2756" t="str">
        <f>IF(職員点検資料２!D23="","",職員点検資料２!D23)</f>
        <v/>
      </c>
      <c r="E23" s="210" t="str">
        <f>職員点検資料２!E23</f>
        <v>保育士</v>
      </c>
      <c r="F23" s="368" t="str">
        <f>IF(職員点検資料２!F23="","",職員点検資料２!F23)</f>
        <v/>
      </c>
      <c r="G23" s="2756" t="str">
        <f>IF(職員点検資料２!G23="","",職員点検資料２!G23)</f>
        <v/>
      </c>
      <c r="H23" s="2756" t="str">
        <f>職員点検資料２!H23</f>
        <v>定めあり・定めなし</v>
      </c>
      <c r="I23" s="2741"/>
      <c r="J23" s="2744" t="s">
        <v>341</v>
      </c>
      <c r="K23" s="2747"/>
      <c r="L23" s="2692" t="s">
        <v>341</v>
      </c>
      <c r="M23" s="2741"/>
      <c r="N23" s="2744" t="s">
        <v>341</v>
      </c>
      <c r="O23" s="2747"/>
      <c r="P23" s="2692" t="s">
        <v>341</v>
      </c>
      <c r="Q23" s="264"/>
      <c r="R23" s="264"/>
      <c r="S23" s="264"/>
      <c r="T23" s="264"/>
      <c r="V23" s="2705">
        <f>IF(I23&lt;=職員点検資料１!$U$2,I23,職員点検資料１!$U$2)</f>
        <v>0</v>
      </c>
      <c r="W23" s="2705" t="str">
        <f>職員点検資料２!AD23</f>
        <v/>
      </c>
    </row>
    <row r="24" spans="1:23" s="88" customFormat="1" ht="12">
      <c r="A24" s="2556"/>
      <c r="B24" s="2760"/>
      <c r="C24" s="2709"/>
      <c r="D24" s="2757"/>
      <c r="E24" s="211" t="str">
        <f>職員点検資料２!E24</f>
        <v>幼稚園教諭</v>
      </c>
      <c r="F24" s="212" t="str">
        <f>IF(職員点検資料２!F24="","",職員点検資料２!F24)</f>
        <v/>
      </c>
      <c r="G24" s="2757"/>
      <c r="H24" s="2757"/>
      <c r="I24" s="2742"/>
      <c r="J24" s="2745"/>
      <c r="K24" s="2748"/>
      <c r="L24" s="2693"/>
      <c r="M24" s="2742"/>
      <c r="N24" s="2745"/>
      <c r="O24" s="2748"/>
      <c r="P24" s="2693"/>
      <c r="Q24" s="264"/>
      <c r="R24" s="264"/>
      <c r="S24" s="264"/>
      <c r="T24" s="264"/>
      <c r="V24" s="2706"/>
      <c r="W24" s="2706"/>
    </row>
    <row r="25" spans="1:23" s="88" customFormat="1" ht="12">
      <c r="A25" s="2557"/>
      <c r="B25" s="2761"/>
      <c r="C25" s="2710"/>
      <c r="D25" s="2758"/>
      <c r="E25" s="213" t="str">
        <f>職員点検資料２!E25</f>
        <v>（　　　　　　）</v>
      </c>
      <c r="F25" s="214" t="str">
        <f>IF(職員点検資料２!F25="","",職員点検資料２!F25)</f>
        <v/>
      </c>
      <c r="G25" s="2758"/>
      <c r="H25" s="2758"/>
      <c r="I25" s="2743"/>
      <c r="J25" s="2746"/>
      <c r="K25" s="2749"/>
      <c r="L25" s="2694"/>
      <c r="M25" s="2743"/>
      <c r="N25" s="2746"/>
      <c r="O25" s="2749"/>
      <c r="P25" s="2694"/>
      <c r="Q25" s="264"/>
      <c r="R25" s="264"/>
      <c r="S25" s="264"/>
      <c r="T25" s="264"/>
      <c r="V25" s="2707"/>
      <c r="W25" s="2707"/>
    </row>
    <row r="26" spans="1:23" s="88" customFormat="1" ht="12" customHeight="1">
      <c r="A26" s="2555">
        <v>8</v>
      </c>
      <c r="B26" s="2759" t="str">
        <f>IF(職員点検資料２!B26="","",職員点検資料２!B26)</f>
        <v/>
      </c>
      <c r="C26" s="2708" t="str">
        <f>IF(職員点検資料２!C26="","",職員点検資料２!C26)</f>
        <v/>
      </c>
      <c r="D26" s="2756" t="str">
        <f>IF(職員点検資料２!D26="","",職員点検資料２!D26)</f>
        <v/>
      </c>
      <c r="E26" s="210" t="str">
        <f>職員点検資料２!E26</f>
        <v>保育士</v>
      </c>
      <c r="F26" s="368" t="str">
        <f>IF(職員点検資料２!F26="","",職員点検資料２!F26)</f>
        <v/>
      </c>
      <c r="G26" s="2756" t="str">
        <f>IF(職員点検資料２!G26="","",職員点検資料２!G26)</f>
        <v/>
      </c>
      <c r="H26" s="2756" t="str">
        <f>職員点検資料２!H26</f>
        <v>定めあり・定めなし</v>
      </c>
      <c r="I26" s="2741"/>
      <c r="J26" s="2744" t="s">
        <v>341</v>
      </c>
      <c r="K26" s="2747"/>
      <c r="L26" s="2692" t="s">
        <v>341</v>
      </c>
      <c r="M26" s="2741"/>
      <c r="N26" s="2744" t="s">
        <v>341</v>
      </c>
      <c r="O26" s="2747"/>
      <c r="P26" s="2692" t="s">
        <v>341</v>
      </c>
      <c r="Q26" s="264"/>
      <c r="R26" s="264"/>
      <c r="S26" s="264"/>
      <c r="T26" s="264"/>
      <c r="V26" s="2705">
        <f>IF(I26&lt;=職員点検資料１!$U$2,I26,職員点検資料１!$U$2)</f>
        <v>0</v>
      </c>
      <c r="W26" s="2705" t="str">
        <f>職員点検資料２!AD26</f>
        <v/>
      </c>
    </row>
    <row r="27" spans="1:23" s="88" customFormat="1" ht="12">
      <c r="A27" s="2556"/>
      <c r="B27" s="2760"/>
      <c r="C27" s="2709"/>
      <c r="D27" s="2757"/>
      <c r="E27" s="211" t="str">
        <f>職員点検資料２!E27</f>
        <v>幼稚園教諭</v>
      </c>
      <c r="F27" s="212" t="str">
        <f>IF(職員点検資料２!F27="","",職員点検資料２!F27)</f>
        <v/>
      </c>
      <c r="G27" s="2757"/>
      <c r="H27" s="2757"/>
      <c r="I27" s="2742"/>
      <c r="J27" s="2745"/>
      <c r="K27" s="2748"/>
      <c r="L27" s="2693"/>
      <c r="M27" s="2742"/>
      <c r="N27" s="2745"/>
      <c r="O27" s="2748"/>
      <c r="P27" s="2693"/>
      <c r="Q27" s="264"/>
      <c r="R27" s="264"/>
      <c r="S27" s="264"/>
      <c r="T27" s="264"/>
      <c r="V27" s="2706"/>
      <c r="W27" s="2706"/>
    </row>
    <row r="28" spans="1:23" s="88" customFormat="1" ht="12">
      <c r="A28" s="2557"/>
      <c r="B28" s="2761"/>
      <c r="C28" s="2710"/>
      <c r="D28" s="2758"/>
      <c r="E28" s="213" t="str">
        <f>職員点検資料２!E28</f>
        <v>（　　　　　　）</v>
      </c>
      <c r="F28" s="214" t="str">
        <f>IF(職員点検資料２!F28="","",職員点検資料２!F28)</f>
        <v/>
      </c>
      <c r="G28" s="2758"/>
      <c r="H28" s="2758"/>
      <c r="I28" s="2743"/>
      <c r="J28" s="2746"/>
      <c r="K28" s="2749"/>
      <c r="L28" s="2694"/>
      <c r="M28" s="2743"/>
      <c r="N28" s="2746"/>
      <c r="O28" s="2749"/>
      <c r="P28" s="2694"/>
      <c r="Q28" s="264"/>
      <c r="R28" s="264"/>
      <c r="S28" s="264"/>
      <c r="T28" s="264"/>
      <c r="V28" s="2707"/>
      <c r="W28" s="2707"/>
    </row>
    <row r="29" spans="1:23" s="88" customFormat="1" ht="12" customHeight="1">
      <c r="A29" s="2555">
        <v>9</v>
      </c>
      <c r="B29" s="2759" t="str">
        <f>IF(職員点検資料２!B29="","",職員点検資料２!B29)</f>
        <v/>
      </c>
      <c r="C29" s="2708" t="str">
        <f>IF(職員点検資料２!C29="","",職員点検資料２!C29)</f>
        <v/>
      </c>
      <c r="D29" s="2756" t="str">
        <f>IF(職員点検資料２!D29="","",職員点検資料２!D29)</f>
        <v/>
      </c>
      <c r="E29" s="210" t="str">
        <f>職員点検資料２!E29</f>
        <v>保育士</v>
      </c>
      <c r="F29" s="368" t="str">
        <f>IF(職員点検資料２!F29="","",職員点検資料２!F29)</f>
        <v/>
      </c>
      <c r="G29" s="2756" t="str">
        <f>IF(職員点検資料２!G29="","",職員点検資料２!G29)</f>
        <v/>
      </c>
      <c r="H29" s="2756" t="str">
        <f>職員点検資料２!H29</f>
        <v>定めあり・定めなし</v>
      </c>
      <c r="I29" s="2741"/>
      <c r="J29" s="2744" t="s">
        <v>341</v>
      </c>
      <c r="K29" s="2747"/>
      <c r="L29" s="2692" t="s">
        <v>341</v>
      </c>
      <c r="M29" s="2741"/>
      <c r="N29" s="2744" t="s">
        <v>341</v>
      </c>
      <c r="O29" s="2747"/>
      <c r="P29" s="2692" t="s">
        <v>341</v>
      </c>
      <c r="Q29" s="264"/>
      <c r="R29" s="264"/>
      <c r="S29" s="264"/>
      <c r="T29" s="264"/>
      <c r="V29" s="2705">
        <f>IF(I29&lt;=職員点検資料１!$U$2,I29,職員点検資料１!$U$2)</f>
        <v>0</v>
      </c>
      <c r="W29" s="2705" t="str">
        <f>職員点検資料２!AD29</f>
        <v/>
      </c>
    </row>
    <row r="30" spans="1:23" s="88" customFormat="1" ht="12">
      <c r="A30" s="2556"/>
      <c r="B30" s="2760"/>
      <c r="C30" s="2709"/>
      <c r="D30" s="2757"/>
      <c r="E30" s="211" t="str">
        <f>職員点検資料２!E30</f>
        <v>幼稚園教諭</v>
      </c>
      <c r="F30" s="212" t="str">
        <f>IF(職員点検資料２!F30="","",職員点検資料２!F30)</f>
        <v/>
      </c>
      <c r="G30" s="2757"/>
      <c r="H30" s="2757"/>
      <c r="I30" s="2742"/>
      <c r="J30" s="2745"/>
      <c r="K30" s="2748"/>
      <c r="L30" s="2693"/>
      <c r="M30" s="2742"/>
      <c r="N30" s="2745"/>
      <c r="O30" s="2748"/>
      <c r="P30" s="2693"/>
      <c r="Q30" s="264"/>
      <c r="R30" s="264"/>
      <c r="S30" s="264"/>
      <c r="T30" s="264"/>
      <c r="V30" s="2706"/>
      <c r="W30" s="2706"/>
    </row>
    <row r="31" spans="1:23" s="88" customFormat="1" ht="12">
      <c r="A31" s="2557"/>
      <c r="B31" s="2761"/>
      <c r="C31" s="2710"/>
      <c r="D31" s="2758"/>
      <c r="E31" s="213" t="str">
        <f>職員点検資料２!E31</f>
        <v>（　　　　　　）</v>
      </c>
      <c r="F31" s="214" t="str">
        <f>IF(職員点検資料２!F31="","",職員点検資料２!F31)</f>
        <v/>
      </c>
      <c r="G31" s="2758"/>
      <c r="H31" s="2758"/>
      <c r="I31" s="2743"/>
      <c r="J31" s="2746"/>
      <c r="K31" s="2749"/>
      <c r="L31" s="2694"/>
      <c r="M31" s="2743"/>
      <c r="N31" s="2746"/>
      <c r="O31" s="2749"/>
      <c r="P31" s="2694"/>
      <c r="Q31" s="264"/>
      <c r="R31" s="264"/>
      <c r="S31" s="264"/>
      <c r="T31" s="264"/>
      <c r="V31" s="2707"/>
      <c r="W31" s="2707"/>
    </row>
    <row r="32" spans="1:23" s="88" customFormat="1" ht="12" customHeight="1">
      <c r="A32" s="2555">
        <v>10</v>
      </c>
      <c r="B32" s="2759" t="str">
        <f>IF(職員点検資料２!B32="","",職員点検資料２!B32)</f>
        <v/>
      </c>
      <c r="C32" s="2708" t="str">
        <f>IF(職員点検資料２!C32="","",職員点検資料２!C32)</f>
        <v/>
      </c>
      <c r="D32" s="2756" t="str">
        <f>IF(職員点検資料２!D32="","",職員点検資料２!D32)</f>
        <v/>
      </c>
      <c r="E32" s="210" t="str">
        <f>職員点検資料２!E32</f>
        <v>保育士</v>
      </c>
      <c r="F32" s="368" t="str">
        <f>IF(職員点検資料２!F32="","",職員点検資料２!F32)</f>
        <v/>
      </c>
      <c r="G32" s="2756" t="str">
        <f>IF(職員点検資料２!G32="","",職員点検資料２!G32)</f>
        <v/>
      </c>
      <c r="H32" s="2756" t="str">
        <f>職員点検資料２!H32</f>
        <v>定めあり・定めなし</v>
      </c>
      <c r="I32" s="2741"/>
      <c r="J32" s="2744" t="s">
        <v>341</v>
      </c>
      <c r="K32" s="2747"/>
      <c r="L32" s="2692" t="s">
        <v>341</v>
      </c>
      <c r="M32" s="2741"/>
      <c r="N32" s="2744" t="s">
        <v>341</v>
      </c>
      <c r="O32" s="2747"/>
      <c r="P32" s="2692" t="s">
        <v>341</v>
      </c>
      <c r="Q32" s="264"/>
      <c r="R32" s="264"/>
      <c r="S32" s="264"/>
      <c r="T32" s="264"/>
      <c r="V32" s="2705">
        <f>IF(I32&lt;=職員点検資料１!$U$2,I32,職員点検資料１!$U$2)</f>
        <v>0</v>
      </c>
      <c r="W32" s="2705" t="str">
        <f>職員点検資料２!AD32</f>
        <v/>
      </c>
    </row>
    <row r="33" spans="1:23" s="88" customFormat="1" ht="12">
      <c r="A33" s="2556"/>
      <c r="B33" s="2760"/>
      <c r="C33" s="2709"/>
      <c r="D33" s="2757"/>
      <c r="E33" s="211" t="str">
        <f>職員点検資料２!E33</f>
        <v>幼稚園教諭</v>
      </c>
      <c r="F33" s="212" t="str">
        <f>IF(職員点検資料２!F33="","",職員点検資料２!F33)</f>
        <v/>
      </c>
      <c r="G33" s="2757"/>
      <c r="H33" s="2757"/>
      <c r="I33" s="2742"/>
      <c r="J33" s="2745"/>
      <c r="K33" s="2748"/>
      <c r="L33" s="2693"/>
      <c r="M33" s="2742"/>
      <c r="N33" s="2745"/>
      <c r="O33" s="2748"/>
      <c r="P33" s="2693"/>
      <c r="Q33" s="264"/>
      <c r="R33" s="264"/>
      <c r="S33" s="264"/>
      <c r="T33" s="264"/>
      <c r="V33" s="2706"/>
      <c r="W33" s="2706"/>
    </row>
    <row r="34" spans="1:23" s="88" customFormat="1" ht="12">
      <c r="A34" s="2557"/>
      <c r="B34" s="2761"/>
      <c r="C34" s="2710"/>
      <c r="D34" s="2758"/>
      <c r="E34" s="213" t="str">
        <f>職員点検資料２!E34</f>
        <v>（　　　　　　）</v>
      </c>
      <c r="F34" s="214" t="str">
        <f>IF(職員点検資料２!F34="","",職員点検資料２!F34)</f>
        <v/>
      </c>
      <c r="G34" s="2758"/>
      <c r="H34" s="2758"/>
      <c r="I34" s="2743"/>
      <c r="J34" s="2746"/>
      <c r="K34" s="2749"/>
      <c r="L34" s="2694"/>
      <c r="M34" s="2743"/>
      <c r="N34" s="2746"/>
      <c r="O34" s="2749"/>
      <c r="P34" s="2694"/>
      <c r="Q34" s="264"/>
      <c r="R34" s="264"/>
      <c r="S34" s="264"/>
      <c r="T34" s="264"/>
      <c r="V34" s="2707"/>
      <c r="W34" s="2707"/>
    </row>
    <row r="35" spans="1:23" s="88" customFormat="1" ht="12" customHeight="1">
      <c r="A35" s="2555">
        <v>11</v>
      </c>
      <c r="B35" s="2759" t="str">
        <f>IF(職員点検資料２!B35="","",職員点検資料２!B35)</f>
        <v/>
      </c>
      <c r="C35" s="2708" t="str">
        <f>IF(職員点検資料２!C35="","",職員点検資料２!C35)</f>
        <v/>
      </c>
      <c r="D35" s="2756" t="str">
        <f>IF(職員点検資料２!D35="","",職員点検資料２!D35)</f>
        <v/>
      </c>
      <c r="E35" s="210" t="str">
        <f>職員点検資料２!E35</f>
        <v>保育士</v>
      </c>
      <c r="F35" s="368" t="str">
        <f>IF(職員点検資料２!F35="","",職員点検資料２!F35)</f>
        <v/>
      </c>
      <c r="G35" s="2756" t="str">
        <f>IF(職員点検資料２!G35="","",職員点検資料２!G35)</f>
        <v/>
      </c>
      <c r="H35" s="2756" t="str">
        <f>職員点検資料２!H35</f>
        <v>定めあり・定めなし</v>
      </c>
      <c r="I35" s="2741"/>
      <c r="J35" s="2744" t="s">
        <v>341</v>
      </c>
      <c r="K35" s="2747"/>
      <c r="L35" s="2692" t="s">
        <v>341</v>
      </c>
      <c r="M35" s="2741"/>
      <c r="N35" s="2744" t="s">
        <v>341</v>
      </c>
      <c r="O35" s="2747"/>
      <c r="P35" s="2692" t="s">
        <v>341</v>
      </c>
      <c r="Q35" s="264"/>
      <c r="R35" s="264"/>
      <c r="S35" s="264"/>
      <c r="T35" s="264"/>
      <c r="V35" s="2705">
        <f>IF(I35&lt;=職員点検資料１!$U$2,I35,職員点検資料１!$U$2)</f>
        <v>0</v>
      </c>
      <c r="W35" s="2705" t="str">
        <f>職員点検資料２!AD35</f>
        <v/>
      </c>
    </row>
    <row r="36" spans="1:23" s="88" customFormat="1" ht="12">
      <c r="A36" s="2556"/>
      <c r="B36" s="2760"/>
      <c r="C36" s="2709"/>
      <c r="D36" s="2757"/>
      <c r="E36" s="211" t="str">
        <f>職員点検資料２!E36</f>
        <v>幼稚園教諭</v>
      </c>
      <c r="F36" s="212" t="str">
        <f>IF(職員点検資料２!F36="","",職員点検資料２!F36)</f>
        <v/>
      </c>
      <c r="G36" s="2757"/>
      <c r="H36" s="2757"/>
      <c r="I36" s="2742"/>
      <c r="J36" s="2745"/>
      <c r="K36" s="2748"/>
      <c r="L36" s="2693"/>
      <c r="M36" s="2742"/>
      <c r="N36" s="2745"/>
      <c r="O36" s="2748"/>
      <c r="P36" s="2693"/>
      <c r="Q36" s="264"/>
      <c r="R36" s="264"/>
      <c r="S36" s="264"/>
      <c r="T36" s="264"/>
      <c r="V36" s="2706"/>
      <c r="W36" s="2706"/>
    </row>
    <row r="37" spans="1:23" s="88" customFormat="1" ht="12">
      <c r="A37" s="2557"/>
      <c r="B37" s="2761"/>
      <c r="C37" s="2710"/>
      <c r="D37" s="2758"/>
      <c r="E37" s="213" t="str">
        <f>職員点検資料２!E37</f>
        <v>（　　　　　　）</v>
      </c>
      <c r="F37" s="214" t="str">
        <f>IF(職員点検資料２!F37="","",職員点検資料２!F37)</f>
        <v/>
      </c>
      <c r="G37" s="2758"/>
      <c r="H37" s="2758"/>
      <c r="I37" s="2743"/>
      <c r="J37" s="2746"/>
      <c r="K37" s="2749"/>
      <c r="L37" s="2694"/>
      <c r="M37" s="2743"/>
      <c r="N37" s="2746"/>
      <c r="O37" s="2749"/>
      <c r="P37" s="2694"/>
      <c r="Q37" s="264"/>
      <c r="R37" s="264"/>
      <c r="S37" s="264"/>
      <c r="T37" s="264"/>
      <c r="V37" s="2707"/>
      <c r="W37" s="2707"/>
    </row>
    <row r="38" spans="1:23" s="88" customFormat="1" ht="12" customHeight="1">
      <c r="A38" s="2555">
        <v>12</v>
      </c>
      <c r="B38" s="2759" t="str">
        <f>IF(職員点検資料２!B38="","",職員点検資料２!B38)</f>
        <v/>
      </c>
      <c r="C38" s="2708" t="str">
        <f>IF(職員点検資料２!C38="","",職員点検資料２!C38)</f>
        <v/>
      </c>
      <c r="D38" s="2756" t="str">
        <f>IF(職員点検資料２!D38="","",職員点検資料２!D38)</f>
        <v/>
      </c>
      <c r="E38" s="210" t="str">
        <f>職員点検資料２!E38</f>
        <v>保育士</v>
      </c>
      <c r="F38" s="368" t="str">
        <f>IF(職員点検資料２!F38="","",職員点検資料２!F38)</f>
        <v/>
      </c>
      <c r="G38" s="2756" t="str">
        <f>IF(職員点検資料２!G38="","",職員点検資料２!G38)</f>
        <v/>
      </c>
      <c r="H38" s="2756" t="str">
        <f>職員点検資料２!H38</f>
        <v>定めあり・定めなし</v>
      </c>
      <c r="I38" s="2741"/>
      <c r="J38" s="2744" t="s">
        <v>341</v>
      </c>
      <c r="K38" s="2747"/>
      <c r="L38" s="2692" t="s">
        <v>341</v>
      </c>
      <c r="M38" s="2741"/>
      <c r="N38" s="2744" t="s">
        <v>341</v>
      </c>
      <c r="O38" s="2747"/>
      <c r="P38" s="2692" t="s">
        <v>341</v>
      </c>
      <c r="Q38" s="264"/>
      <c r="R38" s="264"/>
      <c r="S38" s="264"/>
      <c r="T38" s="264"/>
      <c r="V38" s="2705">
        <f>IF(I38&lt;=職員点検資料１!$U$2,I38,職員点検資料１!$U$2)</f>
        <v>0</v>
      </c>
      <c r="W38" s="2705" t="str">
        <f>職員点検資料２!AD38</f>
        <v/>
      </c>
    </row>
    <row r="39" spans="1:23" s="88" customFormat="1" ht="12">
      <c r="A39" s="2556"/>
      <c r="B39" s="2760"/>
      <c r="C39" s="2709"/>
      <c r="D39" s="2757"/>
      <c r="E39" s="211" t="str">
        <f>職員点検資料２!E39</f>
        <v>幼稚園教諭</v>
      </c>
      <c r="F39" s="212" t="str">
        <f>IF(職員点検資料２!F39="","",職員点検資料２!F39)</f>
        <v/>
      </c>
      <c r="G39" s="2757"/>
      <c r="H39" s="2757"/>
      <c r="I39" s="2742"/>
      <c r="J39" s="2745"/>
      <c r="K39" s="2748"/>
      <c r="L39" s="2693"/>
      <c r="M39" s="2742"/>
      <c r="N39" s="2745"/>
      <c r="O39" s="2748"/>
      <c r="P39" s="2693"/>
      <c r="Q39" s="264"/>
      <c r="R39" s="264"/>
      <c r="S39" s="264"/>
      <c r="T39" s="264"/>
      <c r="V39" s="2706"/>
      <c r="W39" s="2706"/>
    </row>
    <row r="40" spans="1:23" s="88" customFormat="1" ht="12">
      <c r="A40" s="2557"/>
      <c r="B40" s="2761"/>
      <c r="C40" s="2710"/>
      <c r="D40" s="2758"/>
      <c r="E40" s="213" t="str">
        <f>職員点検資料２!E40</f>
        <v>（　　　　　　）</v>
      </c>
      <c r="F40" s="214" t="str">
        <f>IF(職員点検資料２!F40="","",職員点検資料２!F40)</f>
        <v/>
      </c>
      <c r="G40" s="2758"/>
      <c r="H40" s="2758"/>
      <c r="I40" s="2743"/>
      <c r="J40" s="2746"/>
      <c r="K40" s="2749"/>
      <c r="L40" s="2694"/>
      <c r="M40" s="2743"/>
      <c r="N40" s="2746"/>
      <c r="O40" s="2749"/>
      <c r="P40" s="2694"/>
      <c r="Q40" s="264"/>
      <c r="R40" s="264"/>
      <c r="S40" s="264"/>
      <c r="T40" s="264"/>
      <c r="V40" s="2707"/>
      <c r="W40" s="2707"/>
    </row>
    <row r="41" spans="1:23" s="88" customFormat="1" ht="12" customHeight="1">
      <c r="A41" s="2555">
        <v>13</v>
      </c>
      <c r="B41" s="2759" t="str">
        <f>IF(職員点検資料２!B41="","",職員点検資料２!B41)</f>
        <v/>
      </c>
      <c r="C41" s="2708" t="str">
        <f>IF(職員点検資料２!C41="","",職員点検資料２!C41)</f>
        <v/>
      </c>
      <c r="D41" s="2756" t="str">
        <f>IF(職員点検資料２!D41="","",職員点検資料２!D41)</f>
        <v/>
      </c>
      <c r="E41" s="210" t="str">
        <f>職員点検資料２!E41</f>
        <v>保育士</v>
      </c>
      <c r="F41" s="368" t="str">
        <f>IF(職員点検資料２!F41="","",職員点検資料２!F41)</f>
        <v/>
      </c>
      <c r="G41" s="2756" t="str">
        <f>IF(職員点検資料２!G41="","",職員点検資料２!G41)</f>
        <v/>
      </c>
      <c r="H41" s="2756" t="str">
        <f>職員点検資料２!H41</f>
        <v>定めあり・定めなし</v>
      </c>
      <c r="I41" s="2741"/>
      <c r="J41" s="2744" t="s">
        <v>341</v>
      </c>
      <c r="K41" s="2747"/>
      <c r="L41" s="2692" t="s">
        <v>341</v>
      </c>
      <c r="M41" s="2741"/>
      <c r="N41" s="2744" t="s">
        <v>341</v>
      </c>
      <c r="O41" s="2747"/>
      <c r="P41" s="2692" t="s">
        <v>341</v>
      </c>
      <c r="Q41" s="264"/>
      <c r="R41" s="264"/>
      <c r="S41" s="264"/>
      <c r="T41" s="264"/>
      <c r="V41" s="2705">
        <f>IF(I41&lt;=職員点検資料１!$U$2,I41,職員点検資料１!$U$2)</f>
        <v>0</v>
      </c>
      <c r="W41" s="2705" t="str">
        <f>職員点検資料２!AD41</f>
        <v/>
      </c>
    </row>
    <row r="42" spans="1:23" s="88" customFormat="1" ht="12">
      <c r="A42" s="2556"/>
      <c r="B42" s="2760"/>
      <c r="C42" s="2709"/>
      <c r="D42" s="2757"/>
      <c r="E42" s="211" t="str">
        <f>職員点検資料２!E42</f>
        <v>幼稚園教諭</v>
      </c>
      <c r="F42" s="212" t="str">
        <f>IF(職員点検資料２!F42="","",職員点検資料２!F42)</f>
        <v/>
      </c>
      <c r="G42" s="2757"/>
      <c r="H42" s="2757"/>
      <c r="I42" s="2742"/>
      <c r="J42" s="2745"/>
      <c r="K42" s="2748"/>
      <c r="L42" s="2693"/>
      <c r="M42" s="2742"/>
      <c r="N42" s="2745"/>
      <c r="O42" s="2748"/>
      <c r="P42" s="2693"/>
      <c r="Q42" s="264"/>
      <c r="R42" s="264"/>
      <c r="S42" s="264"/>
      <c r="T42" s="264"/>
      <c r="V42" s="2706"/>
      <c r="W42" s="2706"/>
    </row>
    <row r="43" spans="1:23" s="88" customFormat="1" ht="12">
      <c r="A43" s="2557"/>
      <c r="B43" s="2761"/>
      <c r="C43" s="2710"/>
      <c r="D43" s="2758"/>
      <c r="E43" s="213" t="str">
        <f>職員点検資料２!E43</f>
        <v>（　　　　　　）</v>
      </c>
      <c r="F43" s="214" t="str">
        <f>IF(職員点検資料２!F43="","",職員点検資料２!F43)</f>
        <v/>
      </c>
      <c r="G43" s="2758"/>
      <c r="H43" s="2758"/>
      <c r="I43" s="2743"/>
      <c r="J43" s="2746"/>
      <c r="K43" s="2749"/>
      <c r="L43" s="2694"/>
      <c r="M43" s="2743"/>
      <c r="N43" s="2746"/>
      <c r="O43" s="2749"/>
      <c r="P43" s="2694"/>
      <c r="Q43" s="264"/>
      <c r="R43" s="264"/>
      <c r="S43" s="264"/>
      <c r="T43" s="264"/>
      <c r="V43" s="2707"/>
      <c r="W43" s="2707"/>
    </row>
    <row r="44" spans="1:23" s="88" customFormat="1" ht="12" customHeight="1">
      <c r="A44" s="2555">
        <v>14</v>
      </c>
      <c r="B44" s="2759" t="str">
        <f>IF(職員点検資料２!B44="","",職員点検資料２!B44)</f>
        <v/>
      </c>
      <c r="C44" s="2708" t="str">
        <f>IF(職員点検資料２!C44="","",職員点検資料２!C44)</f>
        <v/>
      </c>
      <c r="D44" s="2756" t="str">
        <f>IF(職員点検資料２!D44="","",職員点検資料２!D44)</f>
        <v/>
      </c>
      <c r="E44" s="210" t="str">
        <f>職員点検資料２!E44</f>
        <v>保育士</v>
      </c>
      <c r="F44" s="368" t="str">
        <f>IF(職員点検資料２!F44="","",職員点検資料２!F44)</f>
        <v/>
      </c>
      <c r="G44" s="2756" t="str">
        <f>IF(職員点検資料２!G44="","",職員点検資料２!G44)</f>
        <v/>
      </c>
      <c r="H44" s="2756" t="str">
        <f>職員点検資料２!H44</f>
        <v>定めあり・定めなし</v>
      </c>
      <c r="I44" s="2741"/>
      <c r="J44" s="2744" t="s">
        <v>341</v>
      </c>
      <c r="K44" s="2747"/>
      <c r="L44" s="2692" t="s">
        <v>341</v>
      </c>
      <c r="M44" s="2741"/>
      <c r="N44" s="2744" t="s">
        <v>341</v>
      </c>
      <c r="O44" s="2747"/>
      <c r="P44" s="2692" t="s">
        <v>341</v>
      </c>
      <c r="Q44" s="264"/>
      <c r="R44" s="264"/>
      <c r="S44" s="264"/>
      <c r="T44" s="264"/>
      <c r="V44" s="2705">
        <f>IF(I44&lt;=職員点検資料１!$U$2,I44,職員点検資料１!$U$2)</f>
        <v>0</v>
      </c>
      <c r="W44" s="2705" t="str">
        <f>職員点検資料２!AD44</f>
        <v/>
      </c>
    </row>
    <row r="45" spans="1:23" s="88" customFormat="1" ht="12">
      <c r="A45" s="2556"/>
      <c r="B45" s="2760"/>
      <c r="C45" s="2709"/>
      <c r="D45" s="2757"/>
      <c r="E45" s="211" t="str">
        <f>職員点検資料２!E45</f>
        <v>幼稚園教諭</v>
      </c>
      <c r="F45" s="212" t="str">
        <f>IF(職員点検資料２!F45="","",職員点検資料２!F45)</f>
        <v/>
      </c>
      <c r="G45" s="2757"/>
      <c r="H45" s="2757"/>
      <c r="I45" s="2742"/>
      <c r="J45" s="2745"/>
      <c r="K45" s="2748"/>
      <c r="L45" s="2693"/>
      <c r="M45" s="2742"/>
      <c r="N45" s="2745"/>
      <c r="O45" s="2748"/>
      <c r="P45" s="2693"/>
      <c r="Q45" s="264"/>
      <c r="R45" s="264"/>
      <c r="S45" s="264"/>
      <c r="T45" s="264"/>
      <c r="V45" s="2706"/>
      <c r="W45" s="2706"/>
    </row>
    <row r="46" spans="1:23" s="88" customFormat="1" ht="12">
      <c r="A46" s="2557"/>
      <c r="B46" s="2761"/>
      <c r="C46" s="2710"/>
      <c r="D46" s="2758"/>
      <c r="E46" s="213" t="str">
        <f>職員点検資料２!E46</f>
        <v>（　　　　　　）</v>
      </c>
      <c r="F46" s="214" t="str">
        <f>IF(職員点検資料２!F46="","",職員点検資料２!F46)</f>
        <v/>
      </c>
      <c r="G46" s="2758"/>
      <c r="H46" s="2758"/>
      <c r="I46" s="2743"/>
      <c r="J46" s="2746"/>
      <c r="K46" s="2749"/>
      <c r="L46" s="2694"/>
      <c r="M46" s="2743"/>
      <c r="N46" s="2746"/>
      <c r="O46" s="2749"/>
      <c r="P46" s="2694"/>
      <c r="Q46" s="264"/>
      <c r="R46" s="264"/>
      <c r="S46" s="264"/>
      <c r="T46" s="264"/>
      <c r="V46" s="2707"/>
      <c r="W46" s="2707"/>
    </row>
    <row r="47" spans="1:23" s="88" customFormat="1" ht="12" customHeight="1">
      <c r="A47" s="2555">
        <v>15</v>
      </c>
      <c r="B47" s="2759" t="str">
        <f>IF(職員点検資料２!B47="","",職員点検資料２!B47)</f>
        <v/>
      </c>
      <c r="C47" s="2708" t="str">
        <f>IF(職員点検資料２!C47="","",職員点検資料２!C47)</f>
        <v/>
      </c>
      <c r="D47" s="2756" t="str">
        <f>IF(職員点検資料２!D47="","",職員点検資料２!D47)</f>
        <v/>
      </c>
      <c r="E47" s="210" t="str">
        <f>職員点検資料２!E47</f>
        <v>保育士</v>
      </c>
      <c r="F47" s="368" t="str">
        <f>IF(職員点検資料２!F47="","",職員点検資料２!F47)</f>
        <v/>
      </c>
      <c r="G47" s="2756" t="str">
        <f>IF(職員点検資料２!G47="","",職員点検資料２!G47)</f>
        <v/>
      </c>
      <c r="H47" s="2756" t="str">
        <f>職員点検資料２!H47</f>
        <v>定めあり・定めなし</v>
      </c>
      <c r="I47" s="2741"/>
      <c r="J47" s="2744" t="s">
        <v>341</v>
      </c>
      <c r="K47" s="2747"/>
      <c r="L47" s="2692" t="s">
        <v>341</v>
      </c>
      <c r="M47" s="2741"/>
      <c r="N47" s="2744" t="s">
        <v>341</v>
      </c>
      <c r="O47" s="2747"/>
      <c r="P47" s="2692" t="s">
        <v>341</v>
      </c>
      <c r="Q47" s="264"/>
      <c r="R47" s="264"/>
      <c r="S47" s="264"/>
      <c r="T47" s="264"/>
      <c r="V47" s="2705">
        <f>IF(I47&lt;=職員点検資料１!$U$2,I47,職員点検資料１!$U$2)</f>
        <v>0</v>
      </c>
      <c r="W47" s="2705" t="str">
        <f>職員点検資料２!AD47</f>
        <v/>
      </c>
    </row>
    <row r="48" spans="1:23" s="88" customFormat="1" ht="12">
      <c r="A48" s="2556"/>
      <c r="B48" s="2760"/>
      <c r="C48" s="2709"/>
      <c r="D48" s="2757"/>
      <c r="E48" s="211" t="str">
        <f>職員点検資料２!E48</f>
        <v>幼稚園教諭</v>
      </c>
      <c r="F48" s="212" t="str">
        <f>IF(職員点検資料２!F48="","",職員点検資料２!F48)</f>
        <v/>
      </c>
      <c r="G48" s="2757"/>
      <c r="H48" s="2757"/>
      <c r="I48" s="2742"/>
      <c r="J48" s="2745"/>
      <c r="K48" s="2748"/>
      <c r="L48" s="2693"/>
      <c r="M48" s="2742"/>
      <c r="N48" s="2745"/>
      <c r="O48" s="2748"/>
      <c r="P48" s="2693"/>
      <c r="Q48" s="264"/>
      <c r="R48" s="264"/>
      <c r="S48" s="264"/>
      <c r="T48" s="264"/>
      <c r="V48" s="2706"/>
      <c r="W48" s="2706"/>
    </row>
    <row r="49" spans="1:23" s="88" customFormat="1" ht="12">
      <c r="A49" s="2557"/>
      <c r="B49" s="2761"/>
      <c r="C49" s="2710"/>
      <c r="D49" s="2758"/>
      <c r="E49" s="213" t="str">
        <f>職員点検資料２!E49</f>
        <v>（　　　　　　）</v>
      </c>
      <c r="F49" s="214" t="str">
        <f>IF(職員点検資料２!F49="","",職員点検資料２!F49)</f>
        <v/>
      </c>
      <c r="G49" s="2758"/>
      <c r="H49" s="2758"/>
      <c r="I49" s="2743"/>
      <c r="J49" s="2746"/>
      <c r="K49" s="2749"/>
      <c r="L49" s="2694"/>
      <c r="M49" s="2743"/>
      <c r="N49" s="2746"/>
      <c r="O49" s="2749"/>
      <c r="P49" s="2694"/>
      <c r="Q49" s="264"/>
      <c r="R49" s="264"/>
      <c r="S49" s="264"/>
      <c r="T49" s="264"/>
      <c r="V49" s="2707"/>
      <c r="W49" s="2707"/>
    </row>
    <row r="50" spans="1:23" s="88" customFormat="1" ht="12" customHeight="1">
      <c r="A50" s="2555">
        <v>16</v>
      </c>
      <c r="B50" s="2759" t="str">
        <f>IF(職員点検資料２!B50="","",職員点検資料２!B50)</f>
        <v/>
      </c>
      <c r="C50" s="2708" t="str">
        <f>IF(職員点検資料２!C50="","",職員点検資料２!C50)</f>
        <v/>
      </c>
      <c r="D50" s="2756" t="str">
        <f>IF(職員点検資料２!D50="","",職員点検資料２!D50)</f>
        <v/>
      </c>
      <c r="E50" s="210" t="str">
        <f>職員点検資料２!E50</f>
        <v>保育士</v>
      </c>
      <c r="F50" s="368" t="str">
        <f>IF(職員点検資料２!F50="","",職員点検資料２!F50)</f>
        <v/>
      </c>
      <c r="G50" s="2756" t="str">
        <f>IF(職員点検資料２!G50="","",職員点検資料２!G50)</f>
        <v/>
      </c>
      <c r="H50" s="2756" t="str">
        <f>職員点検資料２!H50</f>
        <v>定めあり・定めなし</v>
      </c>
      <c r="I50" s="2741"/>
      <c r="J50" s="2744" t="s">
        <v>341</v>
      </c>
      <c r="K50" s="2747"/>
      <c r="L50" s="2692" t="s">
        <v>341</v>
      </c>
      <c r="M50" s="2741"/>
      <c r="N50" s="2744" t="s">
        <v>341</v>
      </c>
      <c r="O50" s="2747"/>
      <c r="P50" s="2692" t="s">
        <v>341</v>
      </c>
      <c r="Q50" s="264"/>
      <c r="R50" s="264"/>
      <c r="S50" s="264"/>
      <c r="T50" s="264"/>
      <c r="V50" s="2705">
        <f>IF(I50&lt;=職員点検資料１!$U$2,I50,職員点検資料１!$U$2)</f>
        <v>0</v>
      </c>
      <c r="W50" s="2705" t="str">
        <f>職員点検資料２!AD50</f>
        <v/>
      </c>
    </row>
    <row r="51" spans="1:23" s="88" customFormat="1" ht="12">
      <c r="A51" s="2556"/>
      <c r="B51" s="2760"/>
      <c r="C51" s="2709"/>
      <c r="D51" s="2757"/>
      <c r="E51" s="211" t="str">
        <f>職員点検資料２!E51</f>
        <v>幼稚園教諭</v>
      </c>
      <c r="F51" s="212" t="str">
        <f>IF(職員点検資料２!F51="","",職員点検資料２!F51)</f>
        <v/>
      </c>
      <c r="G51" s="2757"/>
      <c r="H51" s="2757"/>
      <c r="I51" s="2742"/>
      <c r="J51" s="2745"/>
      <c r="K51" s="2748"/>
      <c r="L51" s="2693"/>
      <c r="M51" s="2742"/>
      <c r="N51" s="2745"/>
      <c r="O51" s="2748"/>
      <c r="P51" s="2693"/>
      <c r="Q51" s="264"/>
      <c r="R51" s="264"/>
      <c r="S51" s="264"/>
      <c r="T51" s="264"/>
      <c r="V51" s="2706"/>
      <c r="W51" s="2706"/>
    </row>
    <row r="52" spans="1:23" s="88" customFormat="1" ht="12">
      <c r="A52" s="2557"/>
      <c r="B52" s="2761"/>
      <c r="C52" s="2710"/>
      <c r="D52" s="2758"/>
      <c r="E52" s="213" t="str">
        <f>職員点検資料２!E52</f>
        <v>（　　　　　　）</v>
      </c>
      <c r="F52" s="214" t="str">
        <f>IF(職員点検資料２!F52="","",職員点検資料２!F52)</f>
        <v/>
      </c>
      <c r="G52" s="2758"/>
      <c r="H52" s="2758"/>
      <c r="I52" s="2743"/>
      <c r="J52" s="2746"/>
      <c r="K52" s="2749"/>
      <c r="L52" s="2694"/>
      <c r="M52" s="2743"/>
      <c r="N52" s="2746"/>
      <c r="O52" s="2749"/>
      <c r="P52" s="2694"/>
      <c r="Q52" s="264"/>
      <c r="R52" s="264"/>
      <c r="S52" s="264"/>
      <c r="T52" s="264"/>
      <c r="V52" s="2707"/>
      <c r="W52" s="2707"/>
    </row>
    <row r="53" spans="1:23" s="88" customFormat="1" ht="12" customHeight="1">
      <c r="A53" s="2555">
        <v>17</v>
      </c>
      <c r="B53" s="2759" t="str">
        <f>IF(職員点検資料２!B53="","",職員点検資料２!B53)</f>
        <v/>
      </c>
      <c r="C53" s="2708" t="str">
        <f>IF(職員点検資料２!C53="","",職員点検資料２!C53)</f>
        <v/>
      </c>
      <c r="D53" s="2756" t="str">
        <f>IF(職員点検資料２!D53="","",職員点検資料２!D53)</f>
        <v/>
      </c>
      <c r="E53" s="210" t="str">
        <f>職員点検資料２!E53</f>
        <v>保育士</v>
      </c>
      <c r="F53" s="368" t="str">
        <f>IF(職員点検資料２!F53="","",職員点検資料２!F53)</f>
        <v/>
      </c>
      <c r="G53" s="2756" t="str">
        <f>IF(職員点検資料２!G53="","",職員点検資料２!G53)</f>
        <v/>
      </c>
      <c r="H53" s="2756" t="str">
        <f>職員点検資料２!H53</f>
        <v>定めあり・定めなし</v>
      </c>
      <c r="I53" s="2741"/>
      <c r="J53" s="2744" t="s">
        <v>341</v>
      </c>
      <c r="K53" s="2747"/>
      <c r="L53" s="2692" t="s">
        <v>341</v>
      </c>
      <c r="M53" s="2741"/>
      <c r="N53" s="2744" t="s">
        <v>341</v>
      </c>
      <c r="O53" s="2747"/>
      <c r="P53" s="2692" t="s">
        <v>341</v>
      </c>
      <c r="Q53" s="264"/>
      <c r="R53" s="264"/>
      <c r="S53" s="264"/>
      <c r="T53" s="264"/>
      <c r="V53" s="2705">
        <f>IF(I53&lt;=職員点検資料１!$U$2,I53,職員点検資料１!$U$2)</f>
        <v>0</v>
      </c>
      <c r="W53" s="2705" t="str">
        <f>職員点検資料２!AD53</f>
        <v/>
      </c>
    </row>
    <row r="54" spans="1:23" s="88" customFormat="1" ht="12">
      <c r="A54" s="2556"/>
      <c r="B54" s="2760"/>
      <c r="C54" s="2709"/>
      <c r="D54" s="2757"/>
      <c r="E54" s="211" t="str">
        <f>職員点検資料２!E54</f>
        <v>幼稚園教諭</v>
      </c>
      <c r="F54" s="212" t="str">
        <f>IF(職員点検資料２!F54="","",職員点検資料２!F54)</f>
        <v/>
      </c>
      <c r="G54" s="2757"/>
      <c r="H54" s="2757"/>
      <c r="I54" s="2742"/>
      <c r="J54" s="2745"/>
      <c r="K54" s="2748"/>
      <c r="L54" s="2693"/>
      <c r="M54" s="2742"/>
      <c r="N54" s="2745"/>
      <c r="O54" s="2748"/>
      <c r="P54" s="2693"/>
      <c r="Q54" s="264"/>
      <c r="R54" s="264"/>
      <c r="S54" s="264"/>
      <c r="T54" s="264"/>
      <c r="V54" s="2706"/>
      <c r="W54" s="2706"/>
    </row>
    <row r="55" spans="1:23" s="88" customFormat="1">
      <c r="A55" s="2557"/>
      <c r="B55" s="2761"/>
      <c r="C55" s="2710"/>
      <c r="D55" s="2758"/>
      <c r="E55" s="213" t="str">
        <f>職員点検資料２!E55</f>
        <v>（　　　　　　）</v>
      </c>
      <c r="F55" s="214" t="str">
        <f>IF(職員点検資料２!F55="","",職員点検資料２!F55)</f>
        <v/>
      </c>
      <c r="G55" s="2758"/>
      <c r="H55" s="2758"/>
      <c r="I55" s="2743"/>
      <c r="J55" s="2746"/>
      <c r="K55" s="2749"/>
      <c r="L55" s="2694"/>
      <c r="M55" s="2743"/>
      <c r="N55" s="2746"/>
      <c r="O55" s="2749"/>
      <c r="P55" s="2694"/>
      <c r="Q55" s="263"/>
      <c r="R55" s="263"/>
      <c r="S55" s="263"/>
      <c r="T55" s="263"/>
      <c r="V55" s="2707"/>
      <c r="W55" s="2707"/>
    </row>
    <row r="56" spans="1:23" s="88" customFormat="1" ht="12" customHeight="1">
      <c r="A56" s="2555">
        <v>18</v>
      </c>
      <c r="B56" s="2759" t="str">
        <f>IF(職員点検資料２!B56="","",職員点検資料２!B56)</f>
        <v/>
      </c>
      <c r="C56" s="2708" t="str">
        <f>IF(職員点検資料２!C56="","",職員点検資料２!C56)</f>
        <v/>
      </c>
      <c r="D56" s="2756" t="str">
        <f>IF(職員点検資料２!D56="","",職員点検資料２!D56)</f>
        <v/>
      </c>
      <c r="E56" s="210" t="str">
        <f>職員点検資料２!E56</f>
        <v>保育士</v>
      </c>
      <c r="F56" s="368" t="str">
        <f>IF(職員点検資料２!F56="","",職員点検資料２!F56)</f>
        <v/>
      </c>
      <c r="G56" s="2756" t="str">
        <f>IF(職員点検資料２!G56="","",職員点検資料２!G56)</f>
        <v/>
      </c>
      <c r="H56" s="2756" t="str">
        <f>職員点検資料２!H56</f>
        <v>定めあり・定めなし</v>
      </c>
      <c r="I56" s="2741"/>
      <c r="J56" s="2744" t="s">
        <v>341</v>
      </c>
      <c r="K56" s="2747"/>
      <c r="L56" s="2692" t="s">
        <v>341</v>
      </c>
      <c r="M56" s="2741"/>
      <c r="N56" s="2744" t="s">
        <v>341</v>
      </c>
      <c r="O56" s="2747"/>
      <c r="P56" s="2692" t="s">
        <v>341</v>
      </c>
      <c r="Q56" s="263"/>
      <c r="R56" s="263"/>
      <c r="S56" s="263"/>
      <c r="T56" s="263"/>
      <c r="V56" s="2705">
        <f>IF(I56&lt;=職員点検資料１!$U$2,I56,職員点検資料１!$U$2)</f>
        <v>0</v>
      </c>
      <c r="W56" s="2705" t="str">
        <f>職員点検資料２!AD56</f>
        <v/>
      </c>
    </row>
    <row r="57" spans="1:23" s="88" customFormat="1">
      <c r="A57" s="2556"/>
      <c r="B57" s="2760"/>
      <c r="C57" s="2709"/>
      <c r="D57" s="2757"/>
      <c r="E57" s="211" t="str">
        <f>職員点検資料２!E57</f>
        <v>幼稚園教諭</v>
      </c>
      <c r="F57" s="212" t="str">
        <f>IF(職員点検資料２!F57="","",職員点検資料２!F57)</f>
        <v/>
      </c>
      <c r="G57" s="2757"/>
      <c r="H57" s="2757"/>
      <c r="I57" s="2742"/>
      <c r="J57" s="2745"/>
      <c r="K57" s="2748"/>
      <c r="L57" s="2693"/>
      <c r="M57" s="2742"/>
      <c r="N57" s="2745"/>
      <c r="O57" s="2748"/>
      <c r="P57" s="2693"/>
      <c r="Q57" s="263"/>
      <c r="R57" s="263"/>
      <c r="S57" s="263"/>
      <c r="T57" s="263"/>
      <c r="V57" s="2706"/>
      <c r="W57" s="2706"/>
    </row>
    <row r="58" spans="1:23" s="88" customFormat="1">
      <c r="A58" s="2557"/>
      <c r="B58" s="2761"/>
      <c r="C58" s="2710"/>
      <c r="D58" s="2758"/>
      <c r="E58" s="213" t="str">
        <f>職員点検資料２!E58</f>
        <v>（　　　　　　）</v>
      </c>
      <c r="F58" s="214" t="str">
        <f>IF(職員点検資料２!F58="","",職員点検資料２!F58)</f>
        <v/>
      </c>
      <c r="G58" s="2758"/>
      <c r="H58" s="2758"/>
      <c r="I58" s="2743"/>
      <c r="J58" s="2746"/>
      <c r="K58" s="2749"/>
      <c r="L58" s="2694"/>
      <c r="M58" s="2743"/>
      <c r="N58" s="2746"/>
      <c r="O58" s="2749"/>
      <c r="P58" s="2694"/>
      <c r="Q58" s="263"/>
      <c r="R58" s="263"/>
      <c r="S58" s="263"/>
      <c r="T58" s="263"/>
      <c r="V58" s="2707"/>
      <c r="W58" s="2707"/>
    </row>
    <row r="59" spans="1:23" s="88" customFormat="1" ht="12" customHeight="1">
      <c r="A59" s="2555">
        <v>19</v>
      </c>
      <c r="B59" s="2759" t="str">
        <f>IF(職員点検資料２!B59="","",職員点検資料２!B59)</f>
        <v/>
      </c>
      <c r="C59" s="2708" t="str">
        <f>IF(職員点検資料２!C59="","",職員点検資料２!C59)</f>
        <v/>
      </c>
      <c r="D59" s="2756" t="str">
        <f>IF(職員点検資料２!D59="","",職員点検資料２!D59)</f>
        <v/>
      </c>
      <c r="E59" s="210" t="str">
        <f>職員点検資料２!E59</f>
        <v>保育士</v>
      </c>
      <c r="F59" s="368" t="str">
        <f>IF(職員点検資料２!F59="","",職員点検資料２!F59)</f>
        <v/>
      </c>
      <c r="G59" s="2756" t="str">
        <f>IF(職員点検資料２!G59="","",職員点検資料２!G59)</f>
        <v/>
      </c>
      <c r="H59" s="2756" t="str">
        <f>職員点検資料２!H59</f>
        <v>定めあり・定めなし</v>
      </c>
      <c r="I59" s="2741"/>
      <c r="J59" s="2744" t="s">
        <v>341</v>
      </c>
      <c r="K59" s="2747"/>
      <c r="L59" s="2692" t="s">
        <v>341</v>
      </c>
      <c r="M59" s="2741"/>
      <c r="N59" s="2744" t="s">
        <v>341</v>
      </c>
      <c r="O59" s="2747"/>
      <c r="P59" s="2692" t="s">
        <v>341</v>
      </c>
      <c r="Q59" s="263"/>
      <c r="R59" s="263"/>
      <c r="S59" s="263"/>
      <c r="T59" s="263"/>
      <c r="V59" s="2705">
        <f>IF(I59&lt;=職員点検資料１!$U$2,I59,職員点検資料１!$U$2)</f>
        <v>0</v>
      </c>
      <c r="W59" s="2705" t="str">
        <f>職員点検資料２!AD59</f>
        <v/>
      </c>
    </row>
    <row r="60" spans="1:23" s="88" customFormat="1">
      <c r="A60" s="2556"/>
      <c r="B60" s="2760"/>
      <c r="C60" s="2709"/>
      <c r="D60" s="2757"/>
      <c r="E60" s="211" t="str">
        <f>職員点検資料２!E60</f>
        <v>幼稚園教諭</v>
      </c>
      <c r="F60" s="212" t="str">
        <f>IF(職員点検資料２!F60="","",職員点検資料２!F60)</f>
        <v/>
      </c>
      <c r="G60" s="2757"/>
      <c r="H60" s="2757"/>
      <c r="I60" s="2742"/>
      <c r="J60" s="2745"/>
      <c r="K60" s="2748"/>
      <c r="L60" s="2693"/>
      <c r="M60" s="2742"/>
      <c r="N60" s="2745"/>
      <c r="O60" s="2748"/>
      <c r="P60" s="2693"/>
      <c r="Q60" s="263"/>
      <c r="R60" s="263"/>
      <c r="S60" s="263"/>
      <c r="T60" s="263"/>
      <c r="V60" s="2706"/>
      <c r="W60" s="2706"/>
    </row>
    <row r="61" spans="1:23" s="88" customFormat="1">
      <c r="A61" s="2557"/>
      <c r="B61" s="2761"/>
      <c r="C61" s="2710"/>
      <c r="D61" s="2758"/>
      <c r="E61" s="213" t="str">
        <f>職員点検資料２!E61</f>
        <v>（　　　　　　）</v>
      </c>
      <c r="F61" s="214" t="str">
        <f>IF(職員点検資料２!F61="","",職員点検資料２!F61)</f>
        <v/>
      </c>
      <c r="G61" s="2758"/>
      <c r="H61" s="2758"/>
      <c r="I61" s="2743"/>
      <c r="J61" s="2746"/>
      <c r="K61" s="2749"/>
      <c r="L61" s="2694"/>
      <c r="M61" s="2743"/>
      <c r="N61" s="2746"/>
      <c r="O61" s="2749"/>
      <c r="P61" s="2694"/>
      <c r="Q61" s="263"/>
      <c r="R61" s="263"/>
      <c r="S61" s="263"/>
      <c r="T61" s="263"/>
      <c r="V61" s="2707"/>
      <c r="W61" s="2707"/>
    </row>
    <row r="62" spans="1:23" s="88" customFormat="1" ht="12" customHeight="1">
      <c r="A62" s="2555">
        <v>20</v>
      </c>
      <c r="B62" s="2759" t="str">
        <f>IF(職員点検資料２!B62="","",職員点検資料２!B62)</f>
        <v/>
      </c>
      <c r="C62" s="2708" t="str">
        <f>IF(職員点検資料２!C62="","",職員点検資料２!C62)</f>
        <v/>
      </c>
      <c r="D62" s="2756" t="str">
        <f>IF(職員点検資料２!D62="","",職員点検資料２!D62)</f>
        <v/>
      </c>
      <c r="E62" s="210" t="str">
        <f>職員点検資料２!E62</f>
        <v>保育士</v>
      </c>
      <c r="F62" s="368" t="str">
        <f>IF(職員点検資料２!F62="","",職員点検資料２!F62)</f>
        <v/>
      </c>
      <c r="G62" s="2756" t="str">
        <f>IF(職員点検資料２!G62="","",職員点検資料２!G62)</f>
        <v/>
      </c>
      <c r="H62" s="2756" t="str">
        <f>職員点検資料２!H62</f>
        <v>定めあり・定めなし</v>
      </c>
      <c r="I62" s="2741"/>
      <c r="J62" s="2744" t="s">
        <v>341</v>
      </c>
      <c r="K62" s="2747"/>
      <c r="L62" s="2692" t="s">
        <v>341</v>
      </c>
      <c r="M62" s="2741"/>
      <c r="N62" s="2744" t="s">
        <v>341</v>
      </c>
      <c r="O62" s="2747"/>
      <c r="P62" s="2692" t="s">
        <v>341</v>
      </c>
      <c r="Q62" s="263"/>
      <c r="R62" s="263"/>
      <c r="S62" s="263"/>
      <c r="T62" s="263"/>
      <c r="V62" s="2705">
        <f>IF(I62&lt;=職員点検資料１!$U$2,I62,職員点検資料１!$U$2)</f>
        <v>0</v>
      </c>
      <c r="W62" s="2705" t="str">
        <f>職員点検資料２!AD62</f>
        <v/>
      </c>
    </row>
    <row r="63" spans="1:23" s="88" customFormat="1">
      <c r="A63" s="2556"/>
      <c r="B63" s="2760"/>
      <c r="C63" s="2709"/>
      <c r="D63" s="2757"/>
      <c r="E63" s="211" t="str">
        <f>職員点検資料２!E63</f>
        <v>幼稚園教諭</v>
      </c>
      <c r="F63" s="212" t="str">
        <f>IF(職員点検資料２!F63="","",職員点検資料２!F63)</f>
        <v/>
      </c>
      <c r="G63" s="2757"/>
      <c r="H63" s="2757"/>
      <c r="I63" s="2742"/>
      <c r="J63" s="2745"/>
      <c r="K63" s="2748"/>
      <c r="L63" s="2693"/>
      <c r="M63" s="2742"/>
      <c r="N63" s="2745"/>
      <c r="O63" s="2748"/>
      <c r="P63" s="2693"/>
      <c r="Q63" s="263"/>
      <c r="R63" s="263"/>
      <c r="S63" s="263"/>
      <c r="T63" s="263"/>
      <c r="V63" s="2706"/>
      <c r="W63" s="2706"/>
    </row>
    <row r="64" spans="1:23" s="88" customFormat="1">
      <c r="A64" s="2557"/>
      <c r="B64" s="2761"/>
      <c r="C64" s="2710"/>
      <c r="D64" s="2758"/>
      <c r="E64" s="213" t="str">
        <f>職員点検資料２!E64</f>
        <v>（　　　　　　）</v>
      </c>
      <c r="F64" s="214" t="str">
        <f>IF(職員点検資料２!F64="","",職員点検資料２!F64)</f>
        <v/>
      </c>
      <c r="G64" s="2758"/>
      <c r="H64" s="2758"/>
      <c r="I64" s="2743"/>
      <c r="J64" s="2746"/>
      <c r="K64" s="2749"/>
      <c r="L64" s="2694"/>
      <c r="M64" s="2743"/>
      <c r="N64" s="2746"/>
      <c r="O64" s="2749"/>
      <c r="P64" s="2694"/>
      <c r="Q64" s="263"/>
      <c r="R64" s="263"/>
      <c r="S64" s="263"/>
      <c r="T64" s="263"/>
      <c r="V64" s="2707"/>
      <c r="W64" s="2707"/>
    </row>
    <row r="65" spans="1:23" s="88" customFormat="1" ht="12" customHeight="1">
      <c r="A65" s="2555">
        <v>21</v>
      </c>
      <c r="B65" s="2759" t="str">
        <f>IF(職員点検資料２!B65="","",職員点検資料２!B65)</f>
        <v/>
      </c>
      <c r="C65" s="2708" t="str">
        <f>IF(職員点検資料２!C65="","",職員点検資料２!C65)</f>
        <v/>
      </c>
      <c r="D65" s="2756" t="str">
        <f>IF(職員点検資料２!D65="","",職員点検資料２!D65)</f>
        <v/>
      </c>
      <c r="E65" s="210" t="str">
        <f>職員点検資料２!E65</f>
        <v>保育士</v>
      </c>
      <c r="F65" s="368" t="str">
        <f>IF(職員点検資料２!F65="","",職員点検資料２!F65)</f>
        <v/>
      </c>
      <c r="G65" s="2756" t="str">
        <f>IF(職員点検資料２!G65="","",職員点検資料２!G65)</f>
        <v/>
      </c>
      <c r="H65" s="2756" t="str">
        <f>職員点検資料２!H65</f>
        <v>定めあり・定めなし</v>
      </c>
      <c r="I65" s="2741"/>
      <c r="J65" s="2744" t="s">
        <v>341</v>
      </c>
      <c r="K65" s="2747"/>
      <c r="L65" s="2692" t="s">
        <v>341</v>
      </c>
      <c r="M65" s="2741"/>
      <c r="N65" s="2744" t="s">
        <v>341</v>
      </c>
      <c r="O65" s="2747"/>
      <c r="P65" s="2692" t="s">
        <v>341</v>
      </c>
      <c r="Q65" s="263"/>
      <c r="R65" s="263"/>
      <c r="S65" s="263"/>
      <c r="T65" s="263"/>
      <c r="V65" s="2705">
        <f>IF(I65&lt;=職員点検資料１!$U$2,I65,職員点検資料１!$U$2)</f>
        <v>0</v>
      </c>
      <c r="W65" s="2705" t="str">
        <f>職員点検資料２!AD65</f>
        <v/>
      </c>
    </row>
    <row r="66" spans="1:23" s="88" customFormat="1">
      <c r="A66" s="2556"/>
      <c r="B66" s="2760"/>
      <c r="C66" s="2709"/>
      <c r="D66" s="2757"/>
      <c r="E66" s="211" t="str">
        <f>職員点検資料２!E66</f>
        <v>幼稚園教諭</v>
      </c>
      <c r="F66" s="212" t="str">
        <f>IF(職員点検資料２!F66="","",職員点検資料２!F66)</f>
        <v/>
      </c>
      <c r="G66" s="2757"/>
      <c r="H66" s="2757"/>
      <c r="I66" s="2742"/>
      <c r="J66" s="2745"/>
      <c r="K66" s="2748"/>
      <c r="L66" s="2693"/>
      <c r="M66" s="2742"/>
      <c r="N66" s="2745"/>
      <c r="O66" s="2748"/>
      <c r="P66" s="2693"/>
      <c r="Q66" s="263"/>
      <c r="R66" s="263"/>
      <c r="S66" s="263"/>
      <c r="T66" s="263"/>
      <c r="V66" s="2706"/>
      <c r="W66" s="2706"/>
    </row>
    <row r="67" spans="1:23" s="88" customFormat="1">
      <c r="A67" s="2557"/>
      <c r="B67" s="2761"/>
      <c r="C67" s="2710"/>
      <c r="D67" s="2758"/>
      <c r="E67" s="213" t="str">
        <f>職員点検資料２!E67</f>
        <v>（　　　　　　）</v>
      </c>
      <c r="F67" s="214" t="str">
        <f>IF(職員点検資料２!F67="","",職員点検資料２!F67)</f>
        <v/>
      </c>
      <c r="G67" s="2758"/>
      <c r="H67" s="2758"/>
      <c r="I67" s="2743"/>
      <c r="J67" s="2746"/>
      <c r="K67" s="2749"/>
      <c r="L67" s="2694"/>
      <c r="M67" s="2743"/>
      <c r="N67" s="2746"/>
      <c r="O67" s="2749"/>
      <c r="P67" s="2694"/>
      <c r="Q67" s="263"/>
      <c r="R67" s="263"/>
      <c r="S67" s="263"/>
      <c r="T67" s="263"/>
      <c r="V67" s="2707"/>
      <c r="W67" s="2707"/>
    </row>
    <row r="68" spans="1:23" s="88" customFormat="1" ht="12" customHeight="1">
      <c r="A68" s="2555">
        <v>22</v>
      </c>
      <c r="B68" s="2759" t="str">
        <f>IF(職員点検資料２!B68="","",職員点検資料２!B68)</f>
        <v/>
      </c>
      <c r="C68" s="2708" t="str">
        <f>IF(職員点検資料２!C68="","",職員点検資料２!C68)</f>
        <v/>
      </c>
      <c r="D68" s="2756" t="str">
        <f>IF(職員点検資料２!D68="","",職員点検資料２!D68)</f>
        <v/>
      </c>
      <c r="E68" s="210" t="str">
        <f>職員点検資料２!E68</f>
        <v>保育士</v>
      </c>
      <c r="F68" s="368" t="str">
        <f>IF(職員点検資料２!F68="","",職員点検資料２!F68)</f>
        <v/>
      </c>
      <c r="G68" s="2756" t="str">
        <f>IF(職員点検資料２!G68="","",職員点検資料２!G68)</f>
        <v/>
      </c>
      <c r="H68" s="2756" t="str">
        <f>職員点検資料２!H68</f>
        <v>定めあり・定めなし</v>
      </c>
      <c r="I68" s="2741"/>
      <c r="J68" s="2744" t="s">
        <v>341</v>
      </c>
      <c r="K68" s="2747"/>
      <c r="L68" s="2692" t="s">
        <v>341</v>
      </c>
      <c r="M68" s="2741"/>
      <c r="N68" s="2744" t="s">
        <v>341</v>
      </c>
      <c r="O68" s="2747"/>
      <c r="P68" s="2692" t="s">
        <v>341</v>
      </c>
      <c r="Q68" s="263"/>
      <c r="R68" s="263"/>
      <c r="S68" s="263"/>
      <c r="T68" s="263"/>
      <c r="V68" s="2705">
        <f>IF(I68&lt;=職員点検資料１!$U$2,I68,職員点検資料１!$U$2)</f>
        <v>0</v>
      </c>
      <c r="W68" s="2705" t="str">
        <f>職員点検資料２!AD68</f>
        <v/>
      </c>
    </row>
    <row r="69" spans="1:23" s="88" customFormat="1">
      <c r="A69" s="2556"/>
      <c r="B69" s="2760"/>
      <c r="C69" s="2709"/>
      <c r="D69" s="2757"/>
      <c r="E69" s="211" t="str">
        <f>職員点検資料２!E69</f>
        <v>幼稚園教諭</v>
      </c>
      <c r="F69" s="212" t="str">
        <f>IF(職員点検資料２!F69="","",職員点検資料２!F69)</f>
        <v/>
      </c>
      <c r="G69" s="2757"/>
      <c r="H69" s="2757"/>
      <c r="I69" s="2742"/>
      <c r="J69" s="2745"/>
      <c r="K69" s="2748"/>
      <c r="L69" s="2693"/>
      <c r="M69" s="2742"/>
      <c r="N69" s="2745"/>
      <c r="O69" s="2748"/>
      <c r="P69" s="2693"/>
      <c r="Q69" s="263"/>
      <c r="R69" s="263"/>
      <c r="S69" s="263"/>
      <c r="T69" s="263"/>
      <c r="V69" s="2706"/>
      <c r="W69" s="2706"/>
    </row>
    <row r="70" spans="1:23" s="88" customFormat="1">
      <c r="A70" s="2557"/>
      <c r="B70" s="2761"/>
      <c r="C70" s="2710"/>
      <c r="D70" s="2758"/>
      <c r="E70" s="213" t="str">
        <f>職員点検資料２!E70</f>
        <v>（　　　　　　）</v>
      </c>
      <c r="F70" s="214" t="str">
        <f>IF(職員点検資料２!F70="","",職員点検資料２!F70)</f>
        <v/>
      </c>
      <c r="G70" s="2758"/>
      <c r="H70" s="2758"/>
      <c r="I70" s="2743"/>
      <c r="J70" s="2746"/>
      <c r="K70" s="2749"/>
      <c r="L70" s="2694"/>
      <c r="M70" s="2743"/>
      <c r="N70" s="2746"/>
      <c r="O70" s="2749"/>
      <c r="P70" s="2694"/>
      <c r="Q70" s="263"/>
      <c r="R70" s="263"/>
      <c r="S70" s="263"/>
      <c r="T70" s="263"/>
      <c r="V70" s="2707"/>
      <c r="W70" s="2707"/>
    </row>
    <row r="71" spans="1:23" s="88" customFormat="1" ht="12" customHeight="1">
      <c r="A71" s="2555">
        <v>23</v>
      </c>
      <c r="B71" s="2759" t="str">
        <f>IF(職員点検資料２!B71="","",職員点検資料２!B71)</f>
        <v/>
      </c>
      <c r="C71" s="2708" t="str">
        <f>IF(職員点検資料２!C71="","",職員点検資料２!C71)</f>
        <v/>
      </c>
      <c r="D71" s="2756" t="str">
        <f>IF(職員点検資料２!D71="","",職員点検資料２!D71)</f>
        <v/>
      </c>
      <c r="E71" s="210" t="str">
        <f>職員点検資料２!E71</f>
        <v>保育士</v>
      </c>
      <c r="F71" s="368" t="str">
        <f>IF(職員点検資料２!F71="","",職員点検資料２!F71)</f>
        <v/>
      </c>
      <c r="G71" s="2756" t="str">
        <f>IF(職員点検資料２!G71="","",職員点検資料２!G71)</f>
        <v/>
      </c>
      <c r="H71" s="2756" t="str">
        <f>職員点検資料２!H71</f>
        <v>定めあり・定めなし</v>
      </c>
      <c r="I71" s="2741"/>
      <c r="J71" s="2744" t="s">
        <v>341</v>
      </c>
      <c r="K71" s="2747"/>
      <c r="L71" s="2692" t="s">
        <v>341</v>
      </c>
      <c r="M71" s="2741"/>
      <c r="N71" s="2744" t="s">
        <v>341</v>
      </c>
      <c r="O71" s="2747"/>
      <c r="P71" s="2692" t="s">
        <v>341</v>
      </c>
      <c r="Q71" s="263"/>
      <c r="R71" s="263"/>
      <c r="S71" s="263"/>
      <c r="T71" s="263"/>
      <c r="V71" s="2705">
        <f>IF(I71&lt;=職員点検資料１!$U$2,I71,職員点検資料１!$U$2)</f>
        <v>0</v>
      </c>
      <c r="W71" s="2705" t="str">
        <f>職員点検資料２!AD71</f>
        <v/>
      </c>
    </row>
    <row r="72" spans="1:23" s="88" customFormat="1">
      <c r="A72" s="2556"/>
      <c r="B72" s="2760"/>
      <c r="C72" s="2709"/>
      <c r="D72" s="2757"/>
      <c r="E72" s="211" t="str">
        <f>職員点検資料２!E72</f>
        <v>幼稚園教諭</v>
      </c>
      <c r="F72" s="212" t="str">
        <f>IF(職員点検資料２!F72="","",職員点検資料２!F72)</f>
        <v/>
      </c>
      <c r="G72" s="2757"/>
      <c r="H72" s="2757"/>
      <c r="I72" s="2742"/>
      <c r="J72" s="2745"/>
      <c r="K72" s="2748"/>
      <c r="L72" s="2693"/>
      <c r="M72" s="2742"/>
      <c r="N72" s="2745"/>
      <c r="O72" s="2748"/>
      <c r="P72" s="2693"/>
      <c r="Q72" s="263"/>
      <c r="R72" s="263"/>
      <c r="S72" s="263"/>
      <c r="T72" s="263"/>
      <c r="V72" s="2706"/>
      <c r="W72" s="2706"/>
    </row>
    <row r="73" spans="1:23" s="88" customFormat="1">
      <c r="A73" s="2557"/>
      <c r="B73" s="2761"/>
      <c r="C73" s="2710"/>
      <c r="D73" s="2758"/>
      <c r="E73" s="213" t="str">
        <f>職員点検資料２!E73</f>
        <v>（　　　　　　）</v>
      </c>
      <c r="F73" s="214" t="str">
        <f>IF(職員点検資料２!F73="","",職員点検資料２!F73)</f>
        <v/>
      </c>
      <c r="G73" s="2758"/>
      <c r="H73" s="2758"/>
      <c r="I73" s="2743"/>
      <c r="J73" s="2746"/>
      <c r="K73" s="2749"/>
      <c r="L73" s="2694"/>
      <c r="M73" s="2743"/>
      <c r="N73" s="2746"/>
      <c r="O73" s="2749"/>
      <c r="P73" s="2694"/>
      <c r="Q73" s="263"/>
      <c r="R73" s="263"/>
      <c r="S73" s="263"/>
      <c r="T73" s="263"/>
      <c r="V73" s="2707"/>
      <c r="W73" s="2707"/>
    </row>
    <row r="74" spans="1:23" s="88" customFormat="1" ht="12" customHeight="1">
      <c r="A74" s="2555">
        <v>24</v>
      </c>
      <c r="B74" s="2759" t="str">
        <f>IF(職員点検資料２!B74="","",職員点検資料２!B74)</f>
        <v/>
      </c>
      <c r="C74" s="2708" t="str">
        <f>IF(職員点検資料２!C74="","",職員点検資料２!C74)</f>
        <v/>
      </c>
      <c r="D74" s="2756" t="str">
        <f>IF(職員点検資料２!D74="","",職員点検資料２!D74)</f>
        <v/>
      </c>
      <c r="E74" s="210" t="str">
        <f>職員点検資料２!E74</f>
        <v>保育士</v>
      </c>
      <c r="F74" s="368" t="str">
        <f>IF(職員点検資料２!F74="","",職員点検資料２!F74)</f>
        <v/>
      </c>
      <c r="G74" s="2756" t="str">
        <f>IF(職員点検資料２!G74="","",職員点検資料２!G74)</f>
        <v/>
      </c>
      <c r="H74" s="2756" t="str">
        <f>職員点検資料２!H74</f>
        <v>定めあり・定めなし</v>
      </c>
      <c r="I74" s="2741"/>
      <c r="J74" s="2744" t="s">
        <v>341</v>
      </c>
      <c r="K74" s="2747"/>
      <c r="L74" s="2692" t="s">
        <v>341</v>
      </c>
      <c r="M74" s="2741"/>
      <c r="N74" s="2744" t="s">
        <v>341</v>
      </c>
      <c r="O74" s="2747"/>
      <c r="P74" s="2692" t="s">
        <v>341</v>
      </c>
      <c r="Q74" s="263"/>
      <c r="R74" s="263"/>
      <c r="S74" s="263"/>
      <c r="T74" s="263"/>
      <c r="V74" s="2705">
        <f>IF(I74&lt;=職員点検資料１!$U$2,I74,職員点検資料１!$U$2)</f>
        <v>0</v>
      </c>
      <c r="W74" s="2705" t="str">
        <f>職員点検資料２!AD74</f>
        <v/>
      </c>
    </row>
    <row r="75" spans="1:23" s="88" customFormat="1">
      <c r="A75" s="2556"/>
      <c r="B75" s="2760"/>
      <c r="C75" s="2709"/>
      <c r="D75" s="2757"/>
      <c r="E75" s="211" t="str">
        <f>職員点検資料２!E75</f>
        <v>幼稚園教諭</v>
      </c>
      <c r="F75" s="212" t="str">
        <f>IF(職員点検資料２!F75="","",職員点検資料２!F75)</f>
        <v/>
      </c>
      <c r="G75" s="2757"/>
      <c r="H75" s="2757"/>
      <c r="I75" s="2742"/>
      <c r="J75" s="2745"/>
      <c r="K75" s="2748"/>
      <c r="L75" s="2693"/>
      <c r="M75" s="2742"/>
      <c r="N75" s="2745"/>
      <c r="O75" s="2748"/>
      <c r="P75" s="2693"/>
      <c r="Q75" s="263"/>
      <c r="R75" s="263"/>
      <c r="S75" s="263"/>
      <c r="T75" s="263"/>
      <c r="V75" s="2706"/>
      <c r="W75" s="2706"/>
    </row>
    <row r="76" spans="1:23" s="88" customFormat="1">
      <c r="A76" s="2557"/>
      <c r="B76" s="2761"/>
      <c r="C76" s="2710"/>
      <c r="D76" s="2758"/>
      <c r="E76" s="213" t="str">
        <f>職員点検資料２!E76</f>
        <v>（　　　　　　）</v>
      </c>
      <c r="F76" s="214" t="str">
        <f>IF(職員点検資料２!F76="","",職員点検資料２!F76)</f>
        <v/>
      </c>
      <c r="G76" s="2758"/>
      <c r="H76" s="2758"/>
      <c r="I76" s="2743"/>
      <c r="J76" s="2746"/>
      <c r="K76" s="2749"/>
      <c r="L76" s="2694"/>
      <c r="M76" s="2743"/>
      <c r="N76" s="2746"/>
      <c r="O76" s="2749"/>
      <c r="P76" s="2694"/>
      <c r="Q76" s="263"/>
      <c r="R76" s="263"/>
      <c r="S76" s="263"/>
      <c r="T76" s="263"/>
      <c r="V76" s="2707"/>
      <c r="W76" s="2707"/>
    </row>
    <row r="77" spans="1:23" s="88" customFormat="1" ht="12" customHeight="1">
      <c r="A77" s="2555">
        <v>25</v>
      </c>
      <c r="B77" s="2759" t="str">
        <f>IF(職員点検資料２!B77="","",職員点検資料２!B77)</f>
        <v/>
      </c>
      <c r="C77" s="2708" t="str">
        <f>IF(職員点検資料２!C77="","",職員点検資料２!C77)</f>
        <v/>
      </c>
      <c r="D77" s="2756" t="str">
        <f>IF(職員点検資料２!D77="","",職員点検資料２!D77)</f>
        <v/>
      </c>
      <c r="E77" s="210" t="str">
        <f>職員点検資料２!E77</f>
        <v>保育士</v>
      </c>
      <c r="F77" s="368" t="str">
        <f>IF(職員点検資料２!F77="","",職員点検資料２!F77)</f>
        <v/>
      </c>
      <c r="G77" s="2756" t="str">
        <f>IF(職員点検資料２!G77="","",職員点検資料２!G77)</f>
        <v/>
      </c>
      <c r="H77" s="2756" t="str">
        <f>職員点検資料２!H77</f>
        <v>定めあり・定めなし</v>
      </c>
      <c r="I77" s="2741"/>
      <c r="J77" s="2744" t="s">
        <v>341</v>
      </c>
      <c r="K77" s="2747"/>
      <c r="L77" s="2692" t="s">
        <v>341</v>
      </c>
      <c r="M77" s="2741"/>
      <c r="N77" s="2744" t="s">
        <v>341</v>
      </c>
      <c r="O77" s="2747"/>
      <c r="P77" s="2692" t="s">
        <v>341</v>
      </c>
      <c r="Q77" s="263"/>
      <c r="R77" s="263"/>
      <c r="S77" s="263"/>
      <c r="T77" s="263"/>
      <c r="V77" s="2705">
        <f>IF(I77&lt;=職員点検資料１!$U$2,I77,職員点検資料１!$U$2)</f>
        <v>0</v>
      </c>
      <c r="W77" s="2705" t="str">
        <f>職員点検資料２!AD77</f>
        <v/>
      </c>
    </row>
    <row r="78" spans="1:23" s="88" customFormat="1">
      <c r="A78" s="2556"/>
      <c r="B78" s="2760"/>
      <c r="C78" s="2709"/>
      <c r="D78" s="2757"/>
      <c r="E78" s="211" t="str">
        <f>職員点検資料２!E78</f>
        <v>幼稚園教諭</v>
      </c>
      <c r="F78" s="212" t="str">
        <f>IF(職員点検資料２!F78="","",職員点検資料２!F78)</f>
        <v/>
      </c>
      <c r="G78" s="2757"/>
      <c r="H78" s="2757"/>
      <c r="I78" s="2742"/>
      <c r="J78" s="2745"/>
      <c r="K78" s="2748"/>
      <c r="L78" s="2693"/>
      <c r="M78" s="2742"/>
      <c r="N78" s="2745"/>
      <c r="O78" s="2748"/>
      <c r="P78" s="2693"/>
      <c r="Q78" s="263"/>
      <c r="R78" s="263"/>
      <c r="S78" s="263"/>
      <c r="T78" s="263"/>
      <c r="V78" s="2706"/>
      <c r="W78" s="2706"/>
    </row>
    <row r="79" spans="1:23" s="88" customFormat="1">
      <c r="A79" s="2557"/>
      <c r="B79" s="2761"/>
      <c r="C79" s="2710"/>
      <c r="D79" s="2758"/>
      <c r="E79" s="213" t="str">
        <f>職員点検資料２!E79</f>
        <v>（　　　　　　）</v>
      </c>
      <c r="F79" s="214" t="str">
        <f>IF(職員点検資料２!F79="","",職員点検資料２!F79)</f>
        <v/>
      </c>
      <c r="G79" s="2758"/>
      <c r="H79" s="2758"/>
      <c r="I79" s="2743"/>
      <c r="J79" s="2746"/>
      <c r="K79" s="2749"/>
      <c r="L79" s="2694"/>
      <c r="M79" s="2743"/>
      <c r="N79" s="2746"/>
      <c r="O79" s="2749"/>
      <c r="P79" s="2694"/>
      <c r="Q79" s="263"/>
      <c r="R79" s="263"/>
      <c r="S79" s="263"/>
      <c r="T79" s="263"/>
      <c r="V79" s="2707"/>
      <c r="W79" s="2707"/>
    </row>
    <row r="80" spans="1:23" s="88" customFormat="1" ht="12" customHeight="1">
      <c r="A80" s="2555">
        <v>26</v>
      </c>
      <c r="B80" s="2759" t="str">
        <f>IF(職員点検資料２!B80="","",職員点検資料２!B80)</f>
        <v/>
      </c>
      <c r="C80" s="2708" t="str">
        <f>IF(職員点検資料２!C80="","",職員点検資料２!C80)</f>
        <v/>
      </c>
      <c r="D80" s="2756" t="str">
        <f>IF(職員点検資料２!D80="","",職員点検資料２!D80)</f>
        <v/>
      </c>
      <c r="E80" s="210" t="str">
        <f>職員点検資料２!E80</f>
        <v>保育士</v>
      </c>
      <c r="F80" s="368" t="str">
        <f>IF(職員点検資料２!F80="","",職員点検資料２!F80)</f>
        <v/>
      </c>
      <c r="G80" s="2756" t="str">
        <f>IF(職員点検資料２!G80="","",職員点検資料２!G80)</f>
        <v/>
      </c>
      <c r="H80" s="2756" t="str">
        <f>職員点検資料２!H80</f>
        <v>定めあり・定めなし</v>
      </c>
      <c r="I80" s="2741"/>
      <c r="J80" s="2744" t="s">
        <v>341</v>
      </c>
      <c r="K80" s="2747"/>
      <c r="L80" s="2692" t="s">
        <v>341</v>
      </c>
      <c r="M80" s="2741"/>
      <c r="N80" s="2744" t="s">
        <v>341</v>
      </c>
      <c r="O80" s="2747"/>
      <c r="P80" s="2692" t="s">
        <v>341</v>
      </c>
      <c r="Q80" s="263"/>
      <c r="R80" s="263"/>
      <c r="S80" s="263"/>
      <c r="T80" s="263"/>
      <c r="V80" s="2705">
        <f>IF(I80&lt;=職員点検資料１!$U$2,I80,職員点検資料１!$U$2)</f>
        <v>0</v>
      </c>
      <c r="W80" s="2705" t="str">
        <f>職員点検資料２!AD80</f>
        <v/>
      </c>
    </row>
    <row r="81" spans="1:23" s="88" customFormat="1">
      <c r="A81" s="2556"/>
      <c r="B81" s="2760"/>
      <c r="C81" s="2709"/>
      <c r="D81" s="2757"/>
      <c r="E81" s="211" t="str">
        <f>職員点検資料２!E81</f>
        <v>幼稚園教諭</v>
      </c>
      <c r="F81" s="212" t="str">
        <f>IF(職員点検資料２!F81="","",職員点検資料２!F81)</f>
        <v/>
      </c>
      <c r="G81" s="2757"/>
      <c r="H81" s="2757"/>
      <c r="I81" s="2742"/>
      <c r="J81" s="2745"/>
      <c r="K81" s="2748"/>
      <c r="L81" s="2693"/>
      <c r="M81" s="2742"/>
      <c r="N81" s="2745"/>
      <c r="O81" s="2748"/>
      <c r="P81" s="2693"/>
      <c r="Q81" s="263"/>
      <c r="R81" s="263"/>
      <c r="S81" s="263"/>
      <c r="T81" s="263"/>
      <c r="V81" s="2706"/>
      <c r="W81" s="2706"/>
    </row>
    <row r="82" spans="1:23" s="88" customFormat="1">
      <c r="A82" s="2557"/>
      <c r="B82" s="2761"/>
      <c r="C82" s="2710"/>
      <c r="D82" s="2758"/>
      <c r="E82" s="213" t="str">
        <f>職員点検資料２!E82</f>
        <v>（　　　　　　）</v>
      </c>
      <c r="F82" s="214" t="str">
        <f>IF(職員点検資料２!F82="","",職員点検資料２!F82)</f>
        <v/>
      </c>
      <c r="G82" s="2758"/>
      <c r="H82" s="2758"/>
      <c r="I82" s="2743"/>
      <c r="J82" s="2746"/>
      <c r="K82" s="2749"/>
      <c r="L82" s="2694"/>
      <c r="M82" s="2743"/>
      <c r="N82" s="2746"/>
      <c r="O82" s="2749"/>
      <c r="P82" s="2694"/>
      <c r="Q82" s="263"/>
      <c r="R82" s="263"/>
      <c r="S82" s="263"/>
      <c r="T82" s="263"/>
      <c r="V82" s="2707"/>
      <c r="W82" s="2707"/>
    </row>
    <row r="83" spans="1:23" s="88" customFormat="1" ht="12" customHeight="1">
      <c r="A83" s="2555">
        <v>27</v>
      </c>
      <c r="B83" s="2759" t="str">
        <f>IF(職員点検資料２!B83="","",職員点検資料２!B83)</f>
        <v/>
      </c>
      <c r="C83" s="2708" t="str">
        <f>IF(職員点検資料２!C83="","",職員点検資料２!C83)</f>
        <v/>
      </c>
      <c r="D83" s="2756" t="str">
        <f>IF(職員点検資料２!D83="","",職員点検資料２!D83)</f>
        <v/>
      </c>
      <c r="E83" s="210" t="str">
        <f>職員点検資料２!E83</f>
        <v>保育士</v>
      </c>
      <c r="F83" s="368" t="str">
        <f>IF(職員点検資料２!F83="","",職員点検資料２!F83)</f>
        <v/>
      </c>
      <c r="G83" s="2756" t="str">
        <f>IF(職員点検資料２!G83="","",職員点検資料２!G83)</f>
        <v/>
      </c>
      <c r="H83" s="2756" t="str">
        <f>職員点検資料２!H83</f>
        <v>定めあり・定めなし</v>
      </c>
      <c r="I83" s="2741"/>
      <c r="J83" s="2744" t="s">
        <v>341</v>
      </c>
      <c r="K83" s="2747"/>
      <c r="L83" s="2692" t="s">
        <v>341</v>
      </c>
      <c r="M83" s="2741"/>
      <c r="N83" s="2744" t="s">
        <v>341</v>
      </c>
      <c r="O83" s="2747"/>
      <c r="P83" s="2692" t="s">
        <v>341</v>
      </c>
      <c r="Q83" s="263"/>
      <c r="R83" s="263"/>
      <c r="S83" s="263"/>
      <c r="T83" s="263"/>
      <c r="V83" s="2705">
        <f>IF(I83&lt;=職員点検資料１!$U$2,I83,職員点検資料１!$U$2)</f>
        <v>0</v>
      </c>
      <c r="W83" s="2705" t="str">
        <f>職員点検資料２!AD83</f>
        <v/>
      </c>
    </row>
    <row r="84" spans="1:23" s="88" customFormat="1">
      <c r="A84" s="2556"/>
      <c r="B84" s="2760"/>
      <c r="C84" s="2709"/>
      <c r="D84" s="2757"/>
      <c r="E84" s="211" t="str">
        <f>職員点検資料２!E84</f>
        <v>幼稚園教諭</v>
      </c>
      <c r="F84" s="212" t="str">
        <f>IF(職員点検資料２!F84="","",職員点検資料２!F84)</f>
        <v/>
      </c>
      <c r="G84" s="2757"/>
      <c r="H84" s="2757"/>
      <c r="I84" s="2742"/>
      <c r="J84" s="2745"/>
      <c r="K84" s="2748"/>
      <c r="L84" s="2693"/>
      <c r="M84" s="2742"/>
      <c r="N84" s="2745"/>
      <c r="O84" s="2748"/>
      <c r="P84" s="2693"/>
      <c r="Q84" s="263"/>
      <c r="R84" s="263"/>
      <c r="S84" s="263"/>
      <c r="T84" s="263"/>
      <c r="V84" s="2706"/>
      <c r="W84" s="2706"/>
    </row>
    <row r="85" spans="1:23" s="88" customFormat="1">
      <c r="A85" s="2557"/>
      <c r="B85" s="2761"/>
      <c r="C85" s="2710"/>
      <c r="D85" s="2758"/>
      <c r="E85" s="213" t="str">
        <f>職員点検資料２!E85</f>
        <v>（　　　　　　）</v>
      </c>
      <c r="F85" s="214" t="str">
        <f>IF(職員点検資料２!F85="","",職員点検資料２!F85)</f>
        <v/>
      </c>
      <c r="G85" s="2758"/>
      <c r="H85" s="2758"/>
      <c r="I85" s="2743"/>
      <c r="J85" s="2746"/>
      <c r="K85" s="2749"/>
      <c r="L85" s="2694"/>
      <c r="M85" s="2743"/>
      <c r="N85" s="2746"/>
      <c r="O85" s="2749"/>
      <c r="P85" s="2694"/>
      <c r="Q85" s="263"/>
      <c r="R85" s="263"/>
      <c r="S85" s="263"/>
      <c r="T85" s="263"/>
      <c r="V85" s="2707"/>
      <c r="W85" s="2707"/>
    </row>
    <row r="86" spans="1:23" s="88" customFormat="1" ht="12" customHeight="1">
      <c r="A86" s="2555">
        <v>28</v>
      </c>
      <c r="B86" s="2759" t="str">
        <f>IF(職員点検資料２!B86="","",職員点検資料２!B86)</f>
        <v/>
      </c>
      <c r="C86" s="2708" t="str">
        <f>IF(職員点検資料２!C86="","",職員点検資料２!C86)</f>
        <v/>
      </c>
      <c r="D86" s="2756" t="str">
        <f>IF(職員点検資料２!D86="","",職員点検資料２!D86)</f>
        <v/>
      </c>
      <c r="E86" s="210" t="str">
        <f>職員点検資料２!E86</f>
        <v>保育士</v>
      </c>
      <c r="F86" s="368" t="str">
        <f>IF(職員点検資料２!F86="","",職員点検資料２!F86)</f>
        <v/>
      </c>
      <c r="G86" s="2756" t="str">
        <f>IF(職員点検資料２!G86="","",職員点検資料２!G86)</f>
        <v/>
      </c>
      <c r="H86" s="2756" t="str">
        <f>職員点検資料２!H86</f>
        <v>定めあり・定めなし</v>
      </c>
      <c r="I86" s="2741"/>
      <c r="J86" s="2744" t="s">
        <v>341</v>
      </c>
      <c r="K86" s="2747"/>
      <c r="L86" s="2692" t="s">
        <v>341</v>
      </c>
      <c r="M86" s="2741"/>
      <c r="N86" s="2744" t="s">
        <v>341</v>
      </c>
      <c r="O86" s="2747"/>
      <c r="P86" s="2692" t="s">
        <v>341</v>
      </c>
      <c r="Q86" s="263"/>
      <c r="R86" s="263"/>
      <c r="S86" s="263"/>
      <c r="T86" s="263"/>
      <c r="V86" s="2705">
        <f>IF(I86&lt;=職員点検資料１!$U$2,I86,職員点検資料１!$U$2)</f>
        <v>0</v>
      </c>
      <c r="W86" s="2705" t="str">
        <f>職員点検資料２!AD86</f>
        <v/>
      </c>
    </row>
    <row r="87" spans="1:23" s="88" customFormat="1">
      <c r="A87" s="2556"/>
      <c r="B87" s="2760"/>
      <c r="C87" s="2709"/>
      <c r="D87" s="2757"/>
      <c r="E87" s="211" t="str">
        <f>職員点検資料２!E87</f>
        <v>幼稚園教諭</v>
      </c>
      <c r="F87" s="212" t="str">
        <f>IF(職員点検資料２!F87="","",職員点検資料２!F87)</f>
        <v/>
      </c>
      <c r="G87" s="2757"/>
      <c r="H87" s="2757"/>
      <c r="I87" s="2742"/>
      <c r="J87" s="2745"/>
      <c r="K87" s="2748"/>
      <c r="L87" s="2693"/>
      <c r="M87" s="2742"/>
      <c r="N87" s="2745"/>
      <c r="O87" s="2748"/>
      <c r="P87" s="2693"/>
      <c r="Q87" s="263"/>
      <c r="R87" s="263"/>
      <c r="S87" s="263"/>
      <c r="T87" s="263"/>
      <c r="V87" s="2706"/>
      <c r="W87" s="2706"/>
    </row>
    <row r="88" spans="1:23" s="88" customFormat="1">
      <c r="A88" s="2557"/>
      <c r="B88" s="2761"/>
      <c r="C88" s="2710"/>
      <c r="D88" s="2758"/>
      <c r="E88" s="213" t="str">
        <f>職員点検資料２!E88</f>
        <v>（　　　　　　）</v>
      </c>
      <c r="F88" s="214" t="str">
        <f>IF(職員点検資料２!F88="","",職員点検資料２!F88)</f>
        <v/>
      </c>
      <c r="G88" s="2758"/>
      <c r="H88" s="2758"/>
      <c r="I88" s="2743"/>
      <c r="J88" s="2746"/>
      <c r="K88" s="2749"/>
      <c r="L88" s="2694"/>
      <c r="M88" s="2743"/>
      <c r="N88" s="2746"/>
      <c r="O88" s="2749"/>
      <c r="P88" s="2694"/>
      <c r="Q88" s="263"/>
      <c r="R88" s="263"/>
      <c r="S88" s="263"/>
      <c r="T88" s="263"/>
      <c r="V88" s="2707"/>
      <c r="W88" s="2707"/>
    </row>
    <row r="89" spans="1:23" s="88" customFormat="1" ht="12" customHeight="1">
      <c r="A89" s="2555">
        <v>29</v>
      </c>
      <c r="B89" s="2759" t="str">
        <f>IF(職員点検資料２!B89="","",職員点検資料２!B89)</f>
        <v/>
      </c>
      <c r="C89" s="2708" t="str">
        <f>IF(職員点検資料２!C89="","",職員点検資料２!C89)</f>
        <v/>
      </c>
      <c r="D89" s="2756" t="str">
        <f>IF(職員点検資料２!D89="","",職員点検資料２!D89)</f>
        <v/>
      </c>
      <c r="E89" s="210" t="str">
        <f>職員点検資料２!E89</f>
        <v>保育士</v>
      </c>
      <c r="F89" s="368" t="str">
        <f>IF(職員点検資料２!F89="","",職員点検資料２!F89)</f>
        <v/>
      </c>
      <c r="G89" s="2756" t="str">
        <f>IF(職員点検資料２!G89="","",職員点検資料２!G89)</f>
        <v/>
      </c>
      <c r="H89" s="2756" t="str">
        <f>職員点検資料２!H89</f>
        <v>定めあり・定めなし</v>
      </c>
      <c r="I89" s="2741"/>
      <c r="J89" s="2744" t="s">
        <v>341</v>
      </c>
      <c r="K89" s="2747"/>
      <c r="L89" s="2692" t="s">
        <v>341</v>
      </c>
      <c r="M89" s="2741"/>
      <c r="N89" s="2744" t="s">
        <v>341</v>
      </c>
      <c r="O89" s="2747"/>
      <c r="P89" s="2692" t="s">
        <v>341</v>
      </c>
      <c r="Q89" s="263"/>
      <c r="R89" s="263"/>
      <c r="S89" s="263"/>
      <c r="T89" s="263"/>
      <c r="V89" s="2705">
        <f>IF(I89&lt;=職員点検資料１!$U$2,I89,職員点検資料１!$U$2)</f>
        <v>0</v>
      </c>
      <c r="W89" s="2705" t="str">
        <f>職員点検資料２!AD89</f>
        <v/>
      </c>
    </row>
    <row r="90" spans="1:23" s="88" customFormat="1">
      <c r="A90" s="2556"/>
      <c r="B90" s="2760"/>
      <c r="C90" s="2709"/>
      <c r="D90" s="2757"/>
      <c r="E90" s="211" t="str">
        <f>職員点検資料２!E90</f>
        <v>幼稚園教諭</v>
      </c>
      <c r="F90" s="212" t="str">
        <f>IF(職員点検資料２!F90="","",職員点検資料２!F90)</f>
        <v/>
      </c>
      <c r="G90" s="2757"/>
      <c r="H90" s="2757"/>
      <c r="I90" s="2742"/>
      <c r="J90" s="2745"/>
      <c r="K90" s="2748"/>
      <c r="L90" s="2693"/>
      <c r="M90" s="2742"/>
      <c r="N90" s="2745"/>
      <c r="O90" s="2748"/>
      <c r="P90" s="2693"/>
      <c r="Q90" s="263"/>
      <c r="R90" s="263"/>
      <c r="S90" s="263"/>
      <c r="T90" s="263"/>
      <c r="V90" s="2706"/>
      <c r="W90" s="2706"/>
    </row>
    <row r="91" spans="1:23" s="88" customFormat="1">
      <c r="A91" s="2557"/>
      <c r="B91" s="2761"/>
      <c r="C91" s="2710"/>
      <c r="D91" s="2758"/>
      <c r="E91" s="213" t="str">
        <f>職員点検資料２!E91</f>
        <v>（　　　　　　）</v>
      </c>
      <c r="F91" s="214" t="str">
        <f>IF(職員点検資料２!F91="","",職員点検資料２!F91)</f>
        <v/>
      </c>
      <c r="G91" s="2758"/>
      <c r="H91" s="2758"/>
      <c r="I91" s="2743"/>
      <c r="J91" s="2746"/>
      <c r="K91" s="2749"/>
      <c r="L91" s="2694"/>
      <c r="M91" s="2743"/>
      <c r="N91" s="2746"/>
      <c r="O91" s="2749"/>
      <c r="P91" s="2694"/>
      <c r="Q91" s="263"/>
      <c r="R91" s="263"/>
      <c r="S91" s="263"/>
      <c r="T91" s="263"/>
      <c r="V91" s="2707"/>
      <c r="W91" s="2707"/>
    </row>
    <row r="92" spans="1:23" s="88" customFormat="1" ht="12" customHeight="1">
      <c r="A92" s="2555">
        <v>30</v>
      </c>
      <c r="B92" s="2759" t="str">
        <f>IF(職員点検資料２!B92="","",職員点検資料２!B92)</f>
        <v/>
      </c>
      <c r="C92" s="2708" t="str">
        <f>IF(職員点検資料２!C92="","",職員点検資料２!C92)</f>
        <v/>
      </c>
      <c r="D92" s="2756" t="str">
        <f>IF(職員点検資料２!D92="","",職員点検資料２!D92)</f>
        <v/>
      </c>
      <c r="E92" s="210" t="str">
        <f>職員点検資料２!E92</f>
        <v>保育士</v>
      </c>
      <c r="F92" s="368" t="str">
        <f>IF(職員点検資料２!F92="","",職員点検資料２!F92)</f>
        <v/>
      </c>
      <c r="G92" s="2756" t="str">
        <f>IF(職員点検資料２!G92="","",職員点検資料２!G92)</f>
        <v/>
      </c>
      <c r="H92" s="2756" t="str">
        <f>職員点検資料２!H92</f>
        <v>定めあり・定めなし</v>
      </c>
      <c r="I92" s="2741"/>
      <c r="J92" s="2744" t="s">
        <v>341</v>
      </c>
      <c r="K92" s="2747"/>
      <c r="L92" s="2692" t="s">
        <v>341</v>
      </c>
      <c r="M92" s="2741"/>
      <c r="N92" s="2744" t="s">
        <v>341</v>
      </c>
      <c r="O92" s="2747"/>
      <c r="P92" s="2692" t="s">
        <v>341</v>
      </c>
      <c r="Q92" s="263"/>
      <c r="R92" s="263"/>
      <c r="S92" s="263"/>
      <c r="T92" s="263"/>
      <c r="V92" s="2705">
        <f>IF(I92&lt;=職員点検資料１!$U$2,I92,職員点検資料１!$U$2)</f>
        <v>0</v>
      </c>
      <c r="W92" s="2705" t="str">
        <f>職員点検資料２!AD92</f>
        <v/>
      </c>
    </row>
    <row r="93" spans="1:23" s="88" customFormat="1">
      <c r="A93" s="2556"/>
      <c r="B93" s="2760"/>
      <c r="C93" s="2709"/>
      <c r="D93" s="2757"/>
      <c r="E93" s="211" t="str">
        <f>職員点検資料２!E93</f>
        <v>幼稚園教諭</v>
      </c>
      <c r="F93" s="212" t="str">
        <f>IF(職員点検資料２!F93="","",職員点検資料２!F93)</f>
        <v/>
      </c>
      <c r="G93" s="2757"/>
      <c r="H93" s="2757"/>
      <c r="I93" s="2742"/>
      <c r="J93" s="2745"/>
      <c r="K93" s="2748"/>
      <c r="L93" s="2693"/>
      <c r="M93" s="2742"/>
      <c r="N93" s="2745"/>
      <c r="O93" s="2748"/>
      <c r="P93" s="2693"/>
      <c r="Q93" s="263"/>
      <c r="R93" s="263"/>
      <c r="S93" s="263"/>
      <c r="T93" s="263"/>
      <c r="V93" s="2706"/>
      <c r="W93" s="2706"/>
    </row>
    <row r="94" spans="1:23" s="88" customFormat="1">
      <c r="A94" s="2557"/>
      <c r="B94" s="2761"/>
      <c r="C94" s="2710"/>
      <c r="D94" s="2758"/>
      <c r="E94" s="213" t="str">
        <f>職員点検資料２!E94</f>
        <v>（　　　　　　）</v>
      </c>
      <c r="F94" s="214" t="str">
        <f>IF(職員点検資料２!F94="","",職員点検資料２!F94)</f>
        <v/>
      </c>
      <c r="G94" s="2758"/>
      <c r="H94" s="2758"/>
      <c r="I94" s="2743"/>
      <c r="J94" s="2746"/>
      <c r="K94" s="2749"/>
      <c r="L94" s="2694"/>
      <c r="M94" s="2743"/>
      <c r="N94" s="2746"/>
      <c r="O94" s="2749"/>
      <c r="P94" s="2694"/>
      <c r="Q94" s="263"/>
      <c r="R94" s="263"/>
      <c r="S94" s="263"/>
      <c r="T94" s="263"/>
      <c r="V94" s="2707"/>
      <c r="W94" s="2707"/>
    </row>
    <row r="95" spans="1:23" s="88" customFormat="1" ht="12" customHeight="1">
      <c r="A95" s="2555">
        <v>31</v>
      </c>
      <c r="B95" s="2759" t="str">
        <f>IF(職員点検資料２!B95="","",職員点検資料２!B95)</f>
        <v/>
      </c>
      <c r="C95" s="2708" t="str">
        <f>IF(職員点検資料２!C95="","",職員点検資料２!C95)</f>
        <v/>
      </c>
      <c r="D95" s="2756" t="str">
        <f>IF(職員点検資料２!D95="","",職員点検資料２!D95)</f>
        <v/>
      </c>
      <c r="E95" s="210" t="str">
        <f>職員点検資料２!E95</f>
        <v>保育士</v>
      </c>
      <c r="F95" s="368" t="str">
        <f>IF(職員点検資料２!F95="","",職員点検資料２!F95)</f>
        <v/>
      </c>
      <c r="G95" s="2756" t="str">
        <f>IF(職員点検資料２!G95="","",職員点検資料２!G95)</f>
        <v/>
      </c>
      <c r="H95" s="2756" t="str">
        <f>職員点検資料２!H95</f>
        <v>定めあり・定めなし</v>
      </c>
      <c r="I95" s="2741"/>
      <c r="J95" s="2744" t="s">
        <v>341</v>
      </c>
      <c r="K95" s="2747"/>
      <c r="L95" s="2692" t="s">
        <v>341</v>
      </c>
      <c r="M95" s="2741"/>
      <c r="N95" s="2744" t="s">
        <v>341</v>
      </c>
      <c r="O95" s="2747"/>
      <c r="P95" s="2692" t="s">
        <v>341</v>
      </c>
      <c r="Q95" s="263"/>
      <c r="R95" s="263"/>
      <c r="S95" s="263"/>
      <c r="T95" s="263"/>
      <c r="V95" s="2705">
        <f>IF(I95&lt;=職員点検資料１!$U$2,I95,職員点検資料１!$U$2)</f>
        <v>0</v>
      </c>
      <c r="W95" s="2705" t="str">
        <f>職員点検資料２!AD95</f>
        <v/>
      </c>
    </row>
    <row r="96" spans="1:23" s="88" customFormat="1">
      <c r="A96" s="2556"/>
      <c r="B96" s="2760"/>
      <c r="C96" s="2709"/>
      <c r="D96" s="2757"/>
      <c r="E96" s="211" t="str">
        <f>職員点検資料２!E96</f>
        <v>幼稚園教諭</v>
      </c>
      <c r="F96" s="212" t="str">
        <f>IF(職員点検資料２!F96="","",職員点検資料２!F96)</f>
        <v/>
      </c>
      <c r="G96" s="2757"/>
      <c r="H96" s="2757"/>
      <c r="I96" s="2742"/>
      <c r="J96" s="2745"/>
      <c r="K96" s="2748"/>
      <c r="L96" s="2693"/>
      <c r="M96" s="2742"/>
      <c r="N96" s="2745"/>
      <c r="O96" s="2748"/>
      <c r="P96" s="2693"/>
      <c r="Q96" s="263"/>
      <c r="R96" s="263"/>
      <c r="S96" s="263"/>
      <c r="T96" s="263"/>
      <c r="V96" s="2706"/>
      <c r="W96" s="2706"/>
    </row>
    <row r="97" spans="1:23" s="88" customFormat="1">
      <c r="A97" s="2557"/>
      <c r="B97" s="2761"/>
      <c r="C97" s="2710"/>
      <c r="D97" s="2758"/>
      <c r="E97" s="213" t="str">
        <f>職員点検資料２!E97</f>
        <v>（　　　　　　）</v>
      </c>
      <c r="F97" s="214" t="str">
        <f>IF(職員点検資料２!F97="","",職員点検資料２!F97)</f>
        <v/>
      </c>
      <c r="G97" s="2758"/>
      <c r="H97" s="2758"/>
      <c r="I97" s="2743"/>
      <c r="J97" s="2746"/>
      <c r="K97" s="2749"/>
      <c r="L97" s="2694"/>
      <c r="M97" s="2743"/>
      <c r="N97" s="2746"/>
      <c r="O97" s="2749"/>
      <c r="P97" s="2694"/>
      <c r="Q97" s="263"/>
      <c r="R97" s="263"/>
      <c r="S97" s="263"/>
      <c r="T97" s="263"/>
      <c r="V97" s="2707"/>
      <c r="W97" s="2707"/>
    </row>
    <row r="98" spans="1:23" s="88" customFormat="1" ht="12" customHeight="1">
      <c r="A98" s="2555">
        <v>32</v>
      </c>
      <c r="B98" s="2759" t="str">
        <f>IF(職員点検資料２!B98="","",職員点検資料２!B98)</f>
        <v/>
      </c>
      <c r="C98" s="2708" t="str">
        <f>IF(職員点検資料２!C98="","",職員点検資料２!C98)</f>
        <v/>
      </c>
      <c r="D98" s="2756" t="str">
        <f>IF(職員点検資料２!D98="","",職員点検資料２!D98)</f>
        <v/>
      </c>
      <c r="E98" s="210" t="str">
        <f>職員点検資料２!E98</f>
        <v>保育士</v>
      </c>
      <c r="F98" s="368" t="str">
        <f>IF(職員点検資料２!F98="","",職員点検資料２!F98)</f>
        <v/>
      </c>
      <c r="G98" s="2756" t="str">
        <f>IF(職員点検資料２!G98="","",職員点検資料２!G98)</f>
        <v/>
      </c>
      <c r="H98" s="2756" t="str">
        <f>職員点検資料２!H98</f>
        <v>定めあり・定めなし</v>
      </c>
      <c r="I98" s="2741"/>
      <c r="J98" s="2744" t="s">
        <v>341</v>
      </c>
      <c r="K98" s="2747"/>
      <c r="L98" s="2692" t="s">
        <v>341</v>
      </c>
      <c r="M98" s="2741"/>
      <c r="N98" s="2744" t="s">
        <v>341</v>
      </c>
      <c r="O98" s="2747"/>
      <c r="P98" s="2692" t="s">
        <v>341</v>
      </c>
      <c r="Q98" s="263"/>
      <c r="R98" s="263"/>
      <c r="S98" s="263"/>
      <c r="T98" s="263"/>
      <c r="V98" s="2705">
        <f>IF(I98&lt;=職員点検資料１!$U$2,I98,職員点検資料１!$U$2)</f>
        <v>0</v>
      </c>
      <c r="W98" s="2705" t="str">
        <f>職員点検資料２!AD98</f>
        <v/>
      </c>
    </row>
    <row r="99" spans="1:23" s="88" customFormat="1">
      <c r="A99" s="2556"/>
      <c r="B99" s="2760"/>
      <c r="C99" s="2709"/>
      <c r="D99" s="2757"/>
      <c r="E99" s="211" t="str">
        <f>職員点検資料２!E99</f>
        <v>幼稚園教諭</v>
      </c>
      <c r="F99" s="212" t="str">
        <f>IF(職員点検資料２!F99="","",職員点検資料２!F99)</f>
        <v/>
      </c>
      <c r="G99" s="2757"/>
      <c r="H99" s="2757"/>
      <c r="I99" s="2742"/>
      <c r="J99" s="2745"/>
      <c r="K99" s="2748"/>
      <c r="L99" s="2693"/>
      <c r="M99" s="2742"/>
      <c r="N99" s="2745"/>
      <c r="O99" s="2748"/>
      <c r="P99" s="2693"/>
      <c r="Q99" s="263"/>
      <c r="R99" s="263"/>
      <c r="S99" s="263"/>
      <c r="T99" s="263"/>
      <c r="V99" s="2706"/>
      <c r="W99" s="2706"/>
    </row>
    <row r="100" spans="1:23" s="88" customFormat="1">
      <c r="A100" s="2557"/>
      <c r="B100" s="2761"/>
      <c r="C100" s="2710"/>
      <c r="D100" s="2758"/>
      <c r="E100" s="213" t="str">
        <f>職員点検資料２!E100</f>
        <v>（　　　　　　）</v>
      </c>
      <c r="F100" s="214" t="str">
        <f>IF(職員点検資料２!F100="","",職員点検資料２!F100)</f>
        <v/>
      </c>
      <c r="G100" s="2758"/>
      <c r="H100" s="2758"/>
      <c r="I100" s="2743"/>
      <c r="J100" s="2746"/>
      <c r="K100" s="2749"/>
      <c r="L100" s="2694"/>
      <c r="M100" s="2743"/>
      <c r="N100" s="2746"/>
      <c r="O100" s="2749"/>
      <c r="P100" s="2694"/>
      <c r="Q100" s="263"/>
      <c r="R100" s="263"/>
      <c r="S100" s="263"/>
      <c r="T100" s="263"/>
      <c r="V100" s="2707"/>
      <c r="W100" s="2707"/>
    </row>
    <row r="101" spans="1:23" s="88" customFormat="1" ht="12" customHeight="1">
      <c r="A101" s="2555">
        <v>33</v>
      </c>
      <c r="B101" s="2759" t="str">
        <f>IF(職員点検資料２!B101="","",職員点検資料２!B101)</f>
        <v/>
      </c>
      <c r="C101" s="2708" t="str">
        <f>IF(職員点検資料２!C101="","",職員点検資料２!C101)</f>
        <v/>
      </c>
      <c r="D101" s="2756" t="str">
        <f>IF(職員点検資料２!D101="","",職員点検資料２!D101)</f>
        <v/>
      </c>
      <c r="E101" s="210" t="str">
        <f>職員点検資料２!E101</f>
        <v>保育士</v>
      </c>
      <c r="F101" s="368" t="str">
        <f>IF(職員点検資料２!F101="","",職員点検資料２!F101)</f>
        <v/>
      </c>
      <c r="G101" s="2756" t="str">
        <f>IF(職員点検資料２!G101="","",職員点検資料２!G101)</f>
        <v/>
      </c>
      <c r="H101" s="2756" t="str">
        <f>職員点検資料２!H101</f>
        <v>定めあり・定めなし</v>
      </c>
      <c r="I101" s="2741"/>
      <c r="J101" s="2744" t="s">
        <v>341</v>
      </c>
      <c r="K101" s="2747"/>
      <c r="L101" s="2692" t="s">
        <v>341</v>
      </c>
      <c r="M101" s="2741"/>
      <c r="N101" s="2744" t="s">
        <v>341</v>
      </c>
      <c r="O101" s="2747"/>
      <c r="P101" s="2692" t="s">
        <v>341</v>
      </c>
      <c r="Q101" s="263"/>
      <c r="R101" s="263"/>
      <c r="S101" s="263"/>
      <c r="T101" s="263"/>
      <c r="V101" s="2705">
        <f>IF(I101&lt;=職員点検資料１!$U$2,I101,職員点検資料１!$U$2)</f>
        <v>0</v>
      </c>
      <c r="W101" s="2705" t="str">
        <f>職員点検資料２!AD101</f>
        <v/>
      </c>
    </row>
    <row r="102" spans="1:23" s="88" customFormat="1">
      <c r="A102" s="2556"/>
      <c r="B102" s="2760"/>
      <c r="C102" s="2709"/>
      <c r="D102" s="2757"/>
      <c r="E102" s="211" t="str">
        <f>職員点検資料２!E102</f>
        <v>幼稚園教諭</v>
      </c>
      <c r="F102" s="212" t="str">
        <f>IF(職員点検資料２!F102="","",職員点検資料２!F102)</f>
        <v/>
      </c>
      <c r="G102" s="2757"/>
      <c r="H102" s="2757"/>
      <c r="I102" s="2742"/>
      <c r="J102" s="2745"/>
      <c r="K102" s="2748"/>
      <c r="L102" s="2693"/>
      <c r="M102" s="2742"/>
      <c r="N102" s="2745"/>
      <c r="O102" s="2748"/>
      <c r="P102" s="2693"/>
      <c r="Q102" s="263"/>
      <c r="R102" s="263"/>
      <c r="S102" s="263"/>
      <c r="T102" s="263"/>
      <c r="V102" s="2706"/>
      <c r="W102" s="2706"/>
    </row>
    <row r="103" spans="1:23" s="88" customFormat="1">
      <c r="A103" s="2557"/>
      <c r="B103" s="2761"/>
      <c r="C103" s="2710"/>
      <c r="D103" s="2758"/>
      <c r="E103" s="213" t="str">
        <f>職員点検資料２!E103</f>
        <v>（　　　　　　）</v>
      </c>
      <c r="F103" s="214" t="str">
        <f>IF(職員点検資料２!F103="","",職員点検資料２!F103)</f>
        <v/>
      </c>
      <c r="G103" s="2758"/>
      <c r="H103" s="2758"/>
      <c r="I103" s="2743"/>
      <c r="J103" s="2746"/>
      <c r="K103" s="2749"/>
      <c r="L103" s="2694"/>
      <c r="M103" s="2743"/>
      <c r="N103" s="2746"/>
      <c r="O103" s="2749"/>
      <c r="P103" s="2694"/>
      <c r="Q103" s="263"/>
      <c r="R103" s="263"/>
      <c r="S103" s="263"/>
      <c r="T103" s="263"/>
      <c r="V103" s="2707"/>
      <c r="W103" s="2707"/>
    </row>
    <row r="104" spans="1:23" s="88" customFormat="1" ht="12" customHeight="1">
      <c r="A104" s="2555">
        <v>34</v>
      </c>
      <c r="B104" s="2759" t="str">
        <f>IF(職員点検資料２!B104="","",職員点検資料２!B104)</f>
        <v/>
      </c>
      <c r="C104" s="2708" t="str">
        <f>IF(職員点検資料２!C104="","",職員点検資料２!C104)</f>
        <v/>
      </c>
      <c r="D104" s="2756" t="str">
        <f>IF(職員点検資料２!D104="","",職員点検資料２!D104)</f>
        <v/>
      </c>
      <c r="E104" s="210" t="str">
        <f>職員点検資料２!E104</f>
        <v>保育士</v>
      </c>
      <c r="F104" s="368" t="str">
        <f>IF(職員点検資料２!F104="","",職員点検資料２!F104)</f>
        <v/>
      </c>
      <c r="G104" s="2756" t="str">
        <f>IF(職員点検資料２!G104="","",職員点検資料２!G104)</f>
        <v/>
      </c>
      <c r="H104" s="2756" t="str">
        <f>職員点検資料２!H104</f>
        <v>定めあり・定めなし</v>
      </c>
      <c r="I104" s="2741"/>
      <c r="J104" s="2744" t="s">
        <v>341</v>
      </c>
      <c r="K104" s="2747"/>
      <c r="L104" s="2692" t="s">
        <v>341</v>
      </c>
      <c r="M104" s="2741"/>
      <c r="N104" s="2744" t="s">
        <v>341</v>
      </c>
      <c r="O104" s="2747"/>
      <c r="P104" s="2692" t="s">
        <v>341</v>
      </c>
      <c r="Q104" s="263"/>
      <c r="R104" s="263"/>
      <c r="S104" s="263"/>
      <c r="T104" s="263"/>
      <c r="V104" s="2705">
        <f>IF(I104&lt;=職員点検資料１!$U$2,I104,職員点検資料１!$U$2)</f>
        <v>0</v>
      </c>
      <c r="W104" s="2705" t="str">
        <f>職員点検資料２!AD104</f>
        <v/>
      </c>
    </row>
    <row r="105" spans="1:23" s="88" customFormat="1">
      <c r="A105" s="2556"/>
      <c r="B105" s="2760"/>
      <c r="C105" s="2709"/>
      <c r="D105" s="2757"/>
      <c r="E105" s="211" t="str">
        <f>職員点検資料２!E105</f>
        <v>幼稚園教諭</v>
      </c>
      <c r="F105" s="212" t="str">
        <f>IF(職員点検資料２!F105="","",職員点検資料２!F105)</f>
        <v/>
      </c>
      <c r="G105" s="2757"/>
      <c r="H105" s="2757"/>
      <c r="I105" s="2742"/>
      <c r="J105" s="2745"/>
      <c r="K105" s="2748"/>
      <c r="L105" s="2693"/>
      <c r="M105" s="2742"/>
      <c r="N105" s="2745"/>
      <c r="O105" s="2748"/>
      <c r="P105" s="2693"/>
      <c r="Q105" s="263"/>
      <c r="R105" s="263"/>
      <c r="S105" s="263"/>
      <c r="T105" s="263"/>
      <c r="V105" s="2706"/>
      <c r="W105" s="2706"/>
    </row>
    <row r="106" spans="1:23" s="88" customFormat="1">
      <c r="A106" s="2557"/>
      <c r="B106" s="2761"/>
      <c r="C106" s="2710"/>
      <c r="D106" s="2758"/>
      <c r="E106" s="213" t="str">
        <f>職員点検資料２!E106</f>
        <v>（　　　　　　）</v>
      </c>
      <c r="F106" s="214" t="str">
        <f>IF(職員点検資料２!F106="","",職員点検資料２!F106)</f>
        <v/>
      </c>
      <c r="G106" s="2758"/>
      <c r="H106" s="2758"/>
      <c r="I106" s="2743"/>
      <c r="J106" s="2746"/>
      <c r="K106" s="2749"/>
      <c r="L106" s="2694"/>
      <c r="M106" s="2743"/>
      <c r="N106" s="2746"/>
      <c r="O106" s="2749"/>
      <c r="P106" s="2694"/>
      <c r="Q106" s="263"/>
      <c r="R106" s="263"/>
      <c r="S106" s="263"/>
      <c r="T106" s="263"/>
      <c r="V106" s="2707"/>
      <c r="W106" s="2707"/>
    </row>
    <row r="107" spans="1:23" s="88" customFormat="1" ht="12" customHeight="1">
      <c r="A107" s="2555">
        <v>35</v>
      </c>
      <c r="B107" s="2759" t="str">
        <f>IF(職員点検資料２!B107="","",職員点検資料２!B107)</f>
        <v/>
      </c>
      <c r="C107" s="2708" t="str">
        <f>IF(職員点検資料２!C107="","",職員点検資料２!C107)</f>
        <v/>
      </c>
      <c r="D107" s="2756" t="str">
        <f>IF(職員点検資料２!D107="","",職員点検資料２!D107)</f>
        <v/>
      </c>
      <c r="E107" s="210" t="str">
        <f>職員点検資料２!E107</f>
        <v>保育士</v>
      </c>
      <c r="F107" s="368" t="str">
        <f>IF(職員点検資料２!F107="","",職員点検資料２!F107)</f>
        <v/>
      </c>
      <c r="G107" s="2756" t="str">
        <f>IF(職員点検資料２!G107="","",職員点検資料２!G107)</f>
        <v/>
      </c>
      <c r="H107" s="2756" t="str">
        <f>職員点検資料２!H107</f>
        <v>定めあり・定めなし</v>
      </c>
      <c r="I107" s="2741"/>
      <c r="J107" s="2744" t="s">
        <v>341</v>
      </c>
      <c r="K107" s="2747"/>
      <c r="L107" s="2692" t="s">
        <v>341</v>
      </c>
      <c r="M107" s="2741"/>
      <c r="N107" s="2744" t="s">
        <v>341</v>
      </c>
      <c r="O107" s="2747"/>
      <c r="P107" s="2692" t="s">
        <v>341</v>
      </c>
      <c r="Q107" s="263"/>
      <c r="R107" s="263"/>
      <c r="S107" s="263"/>
      <c r="T107" s="263"/>
      <c r="V107" s="2705">
        <f>IF(I107&lt;=職員点検資料１!$U$2,I107,職員点検資料１!$U$2)</f>
        <v>0</v>
      </c>
      <c r="W107" s="2705" t="str">
        <f>職員点検資料２!AD107</f>
        <v/>
      </c>
    </row>
    <row r="108" spans="1:23" s="88" customFormat="1">
      <c r="A108" s="2556"/>
      <c r="B108" s="2760"/>
      <c r="C108" s="2709"/>
      <c r="D108" s="2757"/>
      <c r="E108" s="211" t="str">
        <f>職員点検資料２!E108</f>
        <v>幼稚園教諭</v>
      </c>
      <c r="F108" s="212" t="str">
        <f>IF(職員点検資料２!F108="","",職員点検資料２!F108)</f>
        <v/>
      </c>
      <c r="G108" s="2757"/>
      <c r="H108" s="2757"/>
      <c r="I108" s="2742"/>
      <c r="J108" s="2745"/>
      <c r="K108" s="2748"/>
      <c r="L108" s="2693"/>
      <c r="M108" s="2742"/>
      <c r="N108" s="2745"/>
      <c r="O108" s="2748"/>
      <c r="P108" s="2693"/>
      <c r="Q108" s="263"/>
      <c r="R108" s="263"/>
      <c r="S108" s="263"/>
      <c r="T108" s="263"/>
      <c r="V108" s="2706"/>
      <c r="W108" s="2706"/>
    </row>
    <row r="109" spans="1:23" s="88" customFormat="1">
      <c r="A109" s="2557"/>
      <c r="B109" s="2761"/>
      <c r="C109" s="2710"/>
      <c r="D109" s="2758"/>
      <c r="E109" s="213" t="str">
        <f>職員点検資料２!E109</f>
        <v>（　　　　　　）</v>
      </c>
      <c r="F109" s="214" t="str">
        <f>IF(職員点検資料２!F109="","",職員点検資料２!F109)</f>
        <v/>
      </c>
      <c r="G109" s="2758"/>
      <c r="H109" s="2758"/>
      <c r="I109" s="2743"/>
      <c r="J109" s="2746"/>
      <c r="K109" s="2749"/>
      <c r="L109" s="2694"/>
      <c r="M109" s="2743"/>
      <c r="N109" s="2746"/>
      <c r="O109" s="2749"/>
      <c r="P109" s="2694"/>
      <c r="Q109" s="263"/>
      <c r="R109" s="263"/>
      <c r="S109" s="263"/>
      <c r="T109" s="263"/>
      <c r="V109" s="2707"/>
      <c r="W109" s="2707"/>
    </row>
    <row r="110" spans="1:23" s="88" customFormat="1" ht="12" customHeight="1">
      <c r="A110" s="2555">
        <v>36</v>
      </c>
      <c r="B110" s="2759" t="str">
        <f>IF(職員点検資料２!B110="","",職員点検資料２!B110)</f>
        <v/>
      </c>
      <c r="C110" s="2708" t="str">
        <f>IF(職員点検資料２!C110="","",職員点検資料２!C110)</f>
        <v/>
      </c>
      <c r="D110" s="2756" t="str">
        <f>IF(職員点検資料２!D110="","",職員点検資料２!D110)</f>
        <v/>
      </c>
      <c r="E110" s="210" t="str">
        <f>職員点検資料２!E110</f>
        <v>保育士</v>
      </c>
      <c r="F110" s="368" t="str">
        <f>IF(職員点検資料２!F110="","",職員点検資料２!F110)</f>
        <v/>
      </c>
      <c r="G110" s="2756" t="str">
        <f>IF(職員点検資料２!G110="","",職員点検資料２!G110)</f>
        <v/>
      </c>
      <c r="H110" s="2756" t="str">
        <f>職員点検資料２!H110</f>
        <v>定めあり・定めなし</v>
      </c>
      <c r="I110" s="2741"/>
      <c r="J110" s="2744" t="s">
        <v>341</v>
      </c>
      <c r="K110" s="2747"/>
      <c r="L110" s="2692" t="s">
        <v>341</v>
      </c>
      <c r="M110" s="2741"/>
      <c r="N110" s="2744" t="s">
        <v>341</v>
      </c>
      <c r="O110" s="2747"/>
      <c r="P110" s="2692" t="s">
        <v>341</v>
      </c>
      <c r="Q110" s="263"/>
      <c r="R110" s="263"/>
      <c r="S110" s="263"/>
      <c r="T110" s="263"/>
      <c r="V110" s="2705">
        <f>IF(I110&lt;=職員点検資料１!$U$2,I110,職員点検資料１!$U$2)</f>
        <v>0</v>
      </c>
      <c r="W110" s="2705" t="str">
        <f>職員点検資料２!AD110</f>
        <v/>
      </c>
    </row>
    <row r="111" spans="1:23" s="88" customFormat="1">
      <c r="A111" s="2556"/>
      <c r="B111" s="2760"/>
      <c r="C111" s="2709"/>
      <c r="D111" s="2757"/>
      <c r="E111" s="211" t="str">
        <f>職員点検資料２!E111</f>
        <v>幼稚園教諭</v>
      </c>
      <c r="F111" s="212" t="str">
        <f>IF(職員点検資料２!F111="","",職員点検資料２!F111)</f>
        <v/>
      </c>
      <c r="G111" s="2757"/>
      <c r="H111" s="2757"/>
      <c r="I111" s="2742"/>
      <c r="J111" s="2745"/>
      <c r="K111" s="2748"/>
      <c r="L111" s="2693"/>
      <c r="M111" s="2742"/>
      <c r="N111" s="2745"/>
      <c r="O111" s="2748"/>
      <c r="P111" s="2693"/>
      <c r="Q111" s="263"/>
      <c r="R111" s="263"/>
      <c r="S111" s="263"/>
      <c r="T111" s="263"/>
      <c r="V111" s="2706"/>
      <c r="W111" s="2706"/>
    </row>
    <row r="112" spans="1:23" s="88" customFormat="1">
      <c r="A112" s="2557"/>
      <c r="B112" s="2761"/>
      <c r="C112" s="2710"/>
      <c r="D112" s="2758"/>
      <c r="E112" s="213" t="str">
        <f>職員点検資料２!E112</f>
        <v>（　　　　　　）</v>
      </c>
      <c r="F112" s="214" t="str">
        <f>IF(職員点検資料２!F112="","",職員点検資料２!F112)</f>
        <v/>
      </c>
      <c r="G112" s="2758"/>
      <c r="H112" s="2758"/>
      <c r="I112" s="2743"/>
      <c r="J112" s="2746"/>
      <c r="K112" s="2749"/>
      <c r="L112" s="2694"/>
      <c r="M112" s="2743"/>
      <c r="N112" s="2746"/>
      <c r="O112" s="2749"/>
      <c r="P112" s="2694"/>
      <c r="Q112" s="263"/>
      <c r="R112" s="263"/>
      <c r="S112" s="263"/>
      <c r="T112" s="263"/>
      <c r="V112" s="2707"/>
      <c r="W112" s="2707"/>
    </row>
    <row r="113" spans="1:23" s="88" customFormat="1" ht="12" customHeight="1">
      <c r="A113" s="2555">
        <v>37</v>
      </c>
      <c r="B113" s="2759" t="str">
        <f>IF(職員点検資料２!B113="","",職員点検資料２!B113)</f>
        <v/>
      </c>
      <c r="C113" s="2708" t="str">
        <f>IF(職員点検資料２!C113="","",職員点検資料２!C113)</f>
        <v/>
      </c>
      <c r="D113" s="2756" t="str">
        <f>IF(職員点検資料２!D113="","",職員点検資料２!D113)</f>
        <v/>
      </c>
      <c r="E113" s="210" t="str">
        <f>職員点検資料２!E113</f>
        <v>保育士</v>
      </c>
      <c r="F113" s="368" t="str">
        <f>IF(職員点検資料２!F113="","",職員点検資料２!F113)</f>
        <v/>
      </c>
      <c r="G113" s="2756" t="str">
        <f>IF(職員点検資料２!G113="","",職員点検資料２!G113)</f>
        <v/>
      </c>
      <c r="H113" s="2756" t="str">
        <f>職員点検資料２!H113</f>
        <v>定めあり・定めなし</v>
      </c>
      <c r="I113" s="2741"/>
      <c r="J113" s="2744" t="s">
        <v>341</v>
      </c>
      <c r="K113" s="2747"/>
      <c r="L113" s="2692" t="s">
        <v>341</v>
      </c>
      <c r="M113" s="2741"/>
      <c r="N113" s="2744" t="s">
        <v>341</v>
      </c>
      <c r="O113" s="2747"/>
      <c r="P113" s="2692" t="s">
        <v>341</v>
      </c>
      <c r="Q113" s="263"/>
      <c r="R113" s="263"/>
      <c r="S113" s="263"/>
      <c r="T113" s="263"/>
      <c r="V113" s="2705">
        <f>IF(I113&lt;=職員点検資料１!$U$2,I113,職員点検資料１!$U$2)</f>
        <v>0</v>
      </c>
      <c r="W113" s="2705" t="str">
        <f>職員点検資料２!AD113</f>
        <v/>
      </c>
    </row>
    <row r="114" spans="1:23" s="88" customFormat="1">
      <c r="A114" s="2556"/>
      <c r="B114" s="2760"/>
      <c r="C114" s="2709"/>
      <c r="D114" s="2757"/>
      <c r="E114" s="211" t="str">
        <f>職員点検資料２!E114</f>
        <v>幼稚園教諭</v>
      </c>
      <c r="F114" s="212" t="str">
        <f>IF(職員点検資料２!F114="","",職員点検資料２!F114)</f>
        <v/>
      </c>
      <c r="G114" s="2757"/>
      <c r="H114" s="2757"/>
      <c r="I114" s="2742"/>
      <c r="J114" s="2745"/>
      <c r="K114" s="2748"/>
      <c r="L114" s="2693"/>
      <c r="M114" s="2742"/>
      <c r="N114" s="2745"/>
      <c r="O114" s="2748"/>
      <c r="P114" s="2693"/>
      <c r="Q114" s="263"/>
      <c r="R114" s="263"/>
      <c r="S114" s="263"/>
      <c r="T114" s="263"/>
      <c r="V114" s="2706"/>
      <c r="W114" s="2706"/>
    </row>
    <row r="115" spans="1:23" s="88" customFormat="1">
      <c r="A115" s="2557"/>
      <c r="B115" s="2761"/>
      <c r="C115" s="2710"/>
      <c r="D115" s="2758"/>
      <c r="E115" s="213" t="str">
        <f>職員点検資料２!E115</f>
        <v>（　　　　　　）</v>
      </c>
      <c r="F115" s="214" t="str">
        <f>IF(職員点検資料２!F115="","",職員点検資料２!F115)</f>
        <v/>
      </c>
      <c r="G115" s="2758"/>
      <c r="H115" s="2758"/>
      <c r="I115" s="2743"/>
      <c r="J115" s="2746"/>
      <c r="K115" s="2749"/>
      <c r="L115" s="2694"/>
      <c r="M115" s="2743"/>
      <c r="N115" s="2746"/>
      <c r="O115" s="2749"/>
      <c r="P115" s="2694"/>
      <c r="Q115" s="263"/>
      <c r="R115" s="263"/>
      <c r="S115" s="263"/>
      <c r="T115" s="263"/>
      <c r="V115" s="2707"/>
      <c r="W115" s="2707"/>
    </row>
    <row r="116" spans="1:23" s="88" customFormat="1" ht="12" customHeight="1">
      <c r="A116" s="2555">
        <v>38</v>
      </c>
      <c r="B116" s="2759" t="str">
        <f>IF(職員点検資料２!B116="","",職員点検資料２!B116)</f>
        <v/>
      </c>
      <c r="C116" s="2708" t="str">
        <f>IF(職員点検資料２!C116="","",職員点検資料２!C116)</f>
        <v/>
      </c>
      <c r="D116" s="2756" t="str">
        <f>IF(職員点検資料２!D116="","",職員点検資料２!D116)</f>
        <v/>
      </c>
      <c r="E116" s="210" t="str">
        <f>職員点検資料２!E116</f>
        <v>保育士</v>
      </c>
      <c r="F116" s="368" t="str">
        <f>IF(職員点検資料２!F116="","",職員点検資料２!F116)</f>
        <v/>
      </c>
      <c r="G116" s="2756" t="str">
        <f>IF(職員点検資料２!G116="","",職員点検資料２!G116)</f>
        <v/>
      </c>
      <c r="H116" s="2756" t="str">
        <f>職員点検資料２!H116</f>
        <v>定めあり・定めなし</v>
      </c>
      <c r="I116" s="2741"/>
      <c r="J116" s="2744" t="s">
        <v>341</v>
      </c>
      <c r="K116" s="2747"/>
      <c r="L116" s="2692" t="s">
        <v>341</v>
      </c>
      <c r="M116" s="2741"/>
      <c r="N116" s="2744" t="s">
        <v>341</v>
      </c>
      <c r="O116" s="2747"/>
      <c r="P116" s="2692" t="s">
        <v>341</v>
      </c>
      <c r="Q116" s="263"/>
      <c r="R116" s="263"/>
      <c r="S116" s="263"/>
      <c r="T116" s="263"/>
      <c r="V116" s="2705">
        <f>IF(I116&lt;=職員点検資料１!$U$2,I116,職員点検資料１!$U$2)</f>
        <v>0</v>
      </c>
      <c r="W116" s="2705" t="str">
        <f>職員点検資料２!AD116</f>
        <v/>
      </c>
    </row>
    <row r="117" spans="1:23" s="88" customFormat="1">
      <c r="A117" s="2556"/>
      <c r="B117" s="2760"/>
      <c r="C117" s="2709"/>
      <c r="D117" s="2757"/>
      <c r="E117" s="211" t="str">
        <f>職員点検資料２!E117</f>
        <v>幼稚園教諭</v>
      </c>
      <c r="F117" s="212" t="str">
        <f>IF(職員点検資料２!F117="","",職員点検資料２!F117)</f>
        <v/>
      </c>
      <c r="G117" s="2757"/>
      <c r="H117" s="2757"/>
      <c r="I117" s="2742"/>
      <c r="J117" s="2745"/>
      <c r="K117" s="2748"/>
      <c r="L117" s="2693"/>
      <c r="M117" s="2742"/>
      <c r="N117" s="2745"/>
      <c r="O117" s="2748"/>
      <c r="P117" s="2693"/>
      <c r="Q117" s="263"/>
      <c r="R117" s="263"/>
      <c r="S117" s="263"/>
      <c r="T117" s="263"/>
      <c r="V117" s="2706"/>
      <c r="W117" s="2706"/>
    </row>
    <row r="118" spans="1:23" s="88" customFormat="1">
      <c r="A118" s="2557"/>
      <c r="B118" s="2761"/>
      <c r="C118" s="2710"/>
      <c r="D118" s="2758"/>
      <c r="E118" s="213" t="str">
        <f>職員点検資料２!E118</f>
        <v>（　　　　　　）</v>
      </c>
      <c r="F118" s="214" t="str">
        <f>IF(職員点検資料２!F118="","",職員点検資料２!F118)</f>
        <v/>
      </c>
      <c r="G118" s="2758"/>
      <c r="H118" s="2758"/>
      <c r="I118" s="2743"/>
      <c r="J118" s="2746"/>
      <c r="K118" s="2749"/>
      <c r="L118" s="2694"/>
      <c r="M118" s="2743"/>
      <c r="N118" s="2746"/>
      <c r="O118" s="2749"/>
      <c r="P118" s="2694"/>
      <c r="Q118" s="263"/>
      <c r="R118" s="263"/>
      <c r="S118" s="263"/>
      <c r="T118" s="263"/>
      <c r="V118" s="2707"/>
      <c r="W118" s="2707"/>
    </row>
    <row r="119" spans="1:23" s="88" customFormat="1" ht="12" customHeight="1">
      <c r="A119" s="2555">
        <v>39</v>
      </c>
      <c r="B119" s="2759" t="str">
        <f>IF(職員点検資料２!B119="","",職員点検資料２!B119)</f>
        <v/>
      </c>
      <c r="C119" s="2708" t="str">
        <f>IF(職員点検資料２!C119="","",職員点検資料２!C119)</f>
        <v/>
      </c>
      <c r="D119" s="2756" t="str">
        <f>IF(職員点検資料２!D119="","",職員点検資料２!D119)</f>
        <v/>
      </c>
      <c r="E119" s="210" t="str">
        <f>職員点検資料２!E119</f>
        <v>保育士</v>
      </c>
      <c r="F119" s="368" t="str">
        <f>IF(職員点検資料２!F119="","",職員点検資料２!F119)</f>
        <v/>
      </c>
      <c r="G119" s="2756" t="str">
        <f>IF(職員点検資料２!G119="","",職員点検資料２!G119)</f>
        <v/>
      </c>
      <c r="H119" s="2756" t="str">
        <f>職員点検資料２!H119</f>
        <v>定めあり・定めなし</v>
      </c>
      <c r="I119" s="2741"/>
      <c r="J119" s="2744" t="s">
        <v>341</v>
      </c>
      <c r="K119" s="2747"/>
      <c r="L119" s="2692" t="s">
        <v>341</v>
      </c>
      <c r="M119" s="2741"/>
      <c r="N119" s="2744" t="s">
        <v>341</v>
      </c>
      <c r="O119" s="2747"/>
      <c r="P119" s="2692" t="s">
        <v>341</v>
      </c>
      <c r="Q119" s="263"/>
      <c r="R119" s="263"/>
      <c r="S119" s="263"/>
      <c r="T119" s="263"/>
      <c r="V119" s="2705">
        <f>IF(I119&lt;=職員点検資料１!$U$2,I119,職員点検資料１!$U$2)</f>
        <v>0</v>
      </c>
      <c r="W119" s="2705" t="str">
        <f>職員点検資料２!AD119</f>
        <v/>
      </c>
    </row>
    <row r="120" spans="1:23" s="88" customFormat="1">
      <c r="A120" s="2556"/>
      <c r="B120" s="2760"/>
      <c r="C120" s="2709"/>
      <c r="D120" s="2757"/>
      <c r="E120" s="211" t="str">
        <f>職員点検資料２!E120</f>
        <v>幼稚園教諭</v>
      </c>
      <c r="F120" s="212" t="str">
        <f>IF(職員点検資料２!F120="","",職員点検資料２!F120)</f>
        <v/>
      </c>
      <c r="G120" s="2757"/>
      <c r="H120" s="2757"/>
      <c r="I120" s="2742"/>
      <c r="J120" s="2745"/>
      <c r="K120" s="2748"/>
      <c r="L120" s="2693"/>
      <c r="M120" s="2742"/>
      <c r="N120" s="2745"/>
      <c r="O120" s="2748"/>
      <c r="P120" s="2693"/>
      <c r="Q120" s="263"/>
      <c r="R120" s="263"/>
      <c r="S120" s="263"/>
      <c r="T120" s="263"/>
      <c r="V120" s="2706"/>
      <c r="W120" s="2706"/>
    </row>
    <row r="121" spans="1:23" s="88" customFormat="1">
      <c r="A121" s="2557"/>
      <c r="B121" s="2761"/>
      <c r="C121" s="2710"/>
      <c r="D121" s="2758"/>
      <c r="E121" s="213" t="str">
        <f>職員点検資料２!E121</f>
        <v>（　　　　　　）</v>
      </c>
      <c r="F121" s="214" t="str">
        <f>IF(職員点検資料２!F121="","",職員点検資料２!F121)</f>
        <v/>
      </c>
      <c r="G121" s="2758"/>
      <c r="H121" s="2758"/>
      <c r="I121" s="2743"/>
      <c r="J121" s="2746"/>
      <c r="K121" s="2749"/>
      <c r="L121" s="2694"/>
      <c r="M121" s="2743"/>
      <c r="N121" s="2746"/>
      <c r="O121" s="2749"/>
      <c r="P121" s="2694"/>
      <c r="Q121" s="263"/>
      <c r="R121" s="263"/>
      <c r="S121" s="263"/>
      <c r="T121" s="263"/>
      <c r="V121" s="2707"/>
      <c r="W121" s="2707"/>
    </row>
    <row r="122" spans="1:23" s="88" customFormat="1" ht="12" customHeight="1">
      <c r="A122" s="2555">
        <v>40</v>
      </c>
      <c r="B122" s="2759" t="str">
        <f>IF(職員点検資料２!B122="","",職員点検資料２!B122)</f>
        <v/>
      </c>
      <c r="C122" s="2708" t="str">
        <f>IF(職員点検資料２!C122="","",職員点検資料２!C122)</f>
        <v/>
      </c>
      <c r="D122" s="2756" t="str">
        <f>IF(職員点検資料２!D122="","",職員点検資料２!D122)</f>
        <v/>
      </c>
      <c r="E122" s="210" t="str">
        <f>職員点検資料２!E122</f>
        <v>保育士</v>
      </c>
      <c r="F122" s="368" t="str">
        <f>IF(職員点検資料２!F122="","",職員点検資料２!F122)</f>
        <v/>
      </c>
      <c r="G122" s="2756" t="str">
        <f>IF(職員点検資料２!G122="","",職員点検資料２!G122)</f>
        <v/>
      </c>
      <c r="H122" s="2756" t="str">
        <f>職員点検資料２!H122</f>
        <v>定めあり・定めなし</v>
      </c>
      <c r="I122" s="2741"/>
      <c r="J122" s="2744" t="s">
        <v>341</v>
      </c>
      <c r="K122" s="2747"/>
      <c r="L122" s="2692" t="s">
        <v>341</v>
      </c>
      <c r="M122" s="2741"/>
      <c r="N122" s="2744" t="s">
        <v>341</v>
      </c>
      <c r="O122" s="2747"/>
      <c r="P122" s="2692" t="s">
        <v>341</v>
      </c>
      <c r="Q122" s="263"/>
      <c r="R122" s="263"/>
      <c r="S122" s="263"/>
      <c r="T122" s="263"/>
      <c r="V122" s="2705">
        <f>IF(I122&lt;=職員点検資料１!$U$2,I122,職員点検資料１!$U$2)</f>
        <v>0</v>
      </c>
      <c r="W122" s="2705" t="str">
        <f>職員点検資料２!AD122</f>
        <v/>
      </c>
    </row>
    <row r="123" spans="1:23" s="88" customFormat="1">
      <c r="A123" s="2556"/>
      <c r="B123" s="2760"/>
      <c r="C123" s="2709"/>
      <c r="D123" s="2757"/>
      <c r="E123" s="211" t="str">
        <f>職員点検資料２!E123</f>
        <v>幼稚園教諭</v>
      </c>
      <c r="F123" s="212" t="str">
        <f>IF(職員点検資料２!F123="","",職員点検資料２!F123)</f>
        <v/>
      </c>
      <c r="G123" s="2757"/>
      <c r="H123" s="2757"/>
      <c r="I123" s="2742"/>
      <c r="J123" s="2745"/>
      <c r="K123" s="2748"/>
      <c r="L123" s="2693"/>
      <c r="M123" s="2742"/>
      <c r="N123" s="2745"/>
      <c r="O123" s="2748"/>
      <c r="P123" s="2693"/>
      <c r="Q123" s="263"/>
      <c r="R123" s="263"/>
      <c r="S123" s="263"/>
      <c r="T123" s="263"/>
      <c r="V123" s="2706"/>
      <c r="W123" s="2706"/>
    </row>
    <row r="124" spans="1:23" s="88" customFormat="1">
      <c r="A124" s="2557"/>
      <c r="B124" s="2761"/>
      <c r="C124" s="2710"/>
      <c r="D124" s="2758"/>
      <c r="E124" s="213" t="str">
        <f>職員点検資料２!E124</f>
        <v>（　　　　　　）</v>
      </c>
      <c r="F124" s="214" t="str">
        <f>IF(職員点検資料２!F124="","",職員点検資料２!F124)</f>
        <v/>
      </c>
      <c r="G124" s="2758"/>
      <c r="H124" s="2758"/>
      <c r="I124" s="2743"/>
      <c r="J124" s="2746"/>
      <c r="K124" s="2749"/>
      <c r="L124" s="2694"/>
      <c r="M124" s="2743"/>
      <c r="N124" s="2746"/>
      <c r="O124" s="2749"/>
      <c r="P124" s="2694"/>
      <c r="Q124" s="263"/>
      <c r="R124" s="263"/>
      <c r="S124" s="263"/>
      <c r="T124" s="263"/>
      <c r="V124" s="2707"/>
      <c r="W124" s="2707"/>
    </row>
    <row r="125" spans="1:23" s="88" customFormat="1" ht="12" customHeight="1">
      <c r="A125" s="2555">
        <v>41</v>
      </c>
      <c r="B125" s="2759" t="str">
        <f>IF(職員点検資料２!B125="","",職員点検資料２!B125)</f>
        <v/>
      </c>
      <c r="C125" s="2708" t="str">
        <f>IF(職員点検資料２!C125="","",職員点検資料２!C125)</f>
        <v/>
      </c>
      <c r="D125" s="2756" t="str">
        <f>IF(職員点検資料２!D125="","",職員点検資料２!D125)</f>
        <v/>
      </c>
      <c r="E125" s="210" t="str">
        <f>職員点検資料２!E125</f>
        <v>保育士</v>
      </c>
      <c r="F125" s="368" t="str">
        <f>IF(職員点検資料２!F125="","",職員点検資料２!F125)</f>
        <v/>
      </c>
      <c r="G125" s="2756" t="str">
        <f>IF(職員点検資料２!G125="","",職員点検資料２!G125)</f>
        <v/>
      </c>
      <c r="H125" s="2756" t="str">
        <f>職員点検資料２!H125</f>
        <v>定めあり・定めなし</v>
      </c>
      <c r="I125" s="2741"/>
      <c r="J125" s="2744" t="s">
        <v>341</v>
      </c>
      <c r="K125" s="2747"/>
      <c r="L125" s="2692" t="s">
        <v>341</v>
      </c>
      <c r="M125" s="2741"/>
      <c r="N125" s="2744" t="s">
        <v>341</v>
      </c>
      <c r="O125" s="2747"/>
      <c r="P125" s="2692" t="s">
        <v>341</v>
      </c>
      <c r="Q125" s="263"/>
      <c r="R125" s="263"/>
      <c r="S125" s="263"/>
      <c r="T125" s="263"/>
      <c r="V125" s="2705">
        <f>IF(I125&lt;=職員点検資料１!$U$2,I125,職員点検資料１!$U$2)</f>
        <v>0</v>
      </c>
      <c r="W125" s="2705" t="str">
        <f>職員点検資料２!AD125</f>
        <v/>
      </c>
    </row>
    <row r="126" spans="1:23" s="88" customFormat="1">
      <c r="A126" s="2556"/>
      <c r="B126" s="2760"/>
      <c r="C126" s="2709"/>
      <c r="D126" s="2757"/>
      <c r="E126" s="211" t="str">
        <f>職員点検資料２!E126</f>
        <v>幼稚園教諭</v>
      </c>
      <c r="F126" s="212" t="str">
        <f>IF(職員点検資料２!F126="","",職員点検資料２!F126)</f>
        <v/>
      </c>
      <c r="G126" s="2757"/>
      <c r="H126" s="2757"/>
      <c r="I126" s="2742"/>
      <c r="J126" s="2745"/>
      <c r="K126" s="2748"/>
      <c r="L126" s="2693"/>
      <c r="M126" s="2742"/>
      <c r="N126" s="2745"/>
      <c r="O126" s="2748"/>
      <c r="P126" s="2693"/>
      <c r="Q126" s="263"/>
      <c r="R126" s="263"/>
      <c r="S126" s="263"/>
      <c r="T126" s="263"/>
      <c r="V126" s="2706"/>
      <c r="W126" s="2706"/>
    </row>
    <row r="127" spans="1:23" s="88" customFormat="1">
      <c r="A127" s="2557"/>
      <c r="B127" s="2761"/>
      <c r="C127" s="2710"/>
      <c r="D127" s="2758"/>
      <c r="E127" s="213" t="str">
        <f>職員点検資料２!E127</f>
        <v>（　　　　　　）</v>
      </c>
      <c r="F127" s="214" t="str">
        <f>IF(職員点検資料２!F127="","",職員点検資料２!F127)</f>
        <v/>
      </c>
      <c r="G127" s="2758"/>
      <c r="H127" s="2758"/>
      <c r="I127" s="2743"/>
      <c r="J127" s="2746"/>
      <c r="K127" s="2749"/>
      <c r="L127" s="2694"/>
      <c r="M127" s="2743"/>
      <c r="N127" s="2746"/>
      <c r="O127" s="2749"/>
      <c r="P127" s="2694"/>
      <c r="Q127" s="263"/>
      <c r="R127" s="263"/>
      <c r="S127" s="263"/>
      <c r="T127" s="263"/>
      <c r="V127" s="2707"/>
      <c r="W127" s="2707"/>
    </row>
    <row r="128" spans="1:23" s="88" customFormat="1" ht="12" customHeight="1">
      <c r="A128" s="2555">
        <v>42</v>
      </c>
      <c r="B128" s="2759" t="str">
        <f>IF(職員点検資料２!B128="","",職員点検資料２!B128)</f>
        <v/>
      </c>
      <c r="C128" s="2708" t="str">
        <f>IF(職員点検資料２!C128="","",職員点検資料２!C128)</f>
        <v/>
      </c>
      <c r="D128" s="2756" t="str">
        <f>IF(職員点検資料２!D128="","",職員点検資料２!D128)</f>
        <v/>
      </c>
      <c r="E128" s="210" t="str">
        <f>職員点検資料２!E128</f>
        <v>保育士</v>
      </c>
      <c r="F128" s="368" t="str">
        <f>IF(職員点検資料２!F128="","",職員点検資料２!F128)</f>
        <v/>
      </c>
      <c r="G128" s="2756" t="str">
        <f>IF(職員点検資料２!G128="","",職員点検資料２!G128)</f>
        <v/>
      </c>
      <c r="H128" s="2756" t="str">
        <f>職員点検資料２!H128</f>
        <v>定めあり・定めなし</v>
      </c>
      <c r="I128" s="2741"/>
      <c r="J128" s="2744" t="s">
        <v>341</v>
      </c>
      <c r="K128" s="2747"/>
      <c r="L128" s="2692" t="s">
        <v>341</v>
      </c>
      <c r="M128" s="2741"/>
      <c r="N128" s="2744" t="s">
        <v>341</v>
      </c>
      <c r="O128" s="2747"/>
      <c r="P128" s="2692" t="s">
        <v>341</v>
      </c>
      <c r="Q128" s="263"/>
      <c r="R128" s="263"/>
      <c r="S128" s="263"/>
      <c r="T128" s="263"/>
      <c r="V128" s="2705">
        <f>IF(I128&lt;=職員点検資料１!$U$2,I128,職員点検資料１!$U$2)</f>
        <v>0</v>
      </c>
      <c r="W128" s="2705" t="str">
        <f>職員点検資料２!AD128</f>
        <v/>
      </c>
    </row>
    <row r="129" spans="1:23" s="88" customFormat="1">
      <c r="A129" s="2556"/>
      <c r="B129" s="2760"/>
      <c r="C129" s="2709"/>
      <c r="D129" s="2757"/>
      <c r="E129" s="211" t="str">
        <f>職員点検資料２!E129</f>
        <v>幼稚園教諭</v>
      </c>
      <c r="F129" s="212" t="str">
        <f>IF(職員点検資料２!F129="","",職員点検資料２!F129)</f>
        <v/>
      </c>
      <c r="G129" s="2757"/>
      <c r="H129" s="2757"/>
      <c r="I129" s="2742"/>
      <c r="J129" s="2745"/>
      <c r="K129" s="2748"/>
      <c r="L129" s="2693"/>
      <c r="M129" s="2742"/>
      <c r="N129" s="2745"/>
      <c r="O129" s="2748"/>
      <c r="P129" s="2693"/>
      <c r="Q129" s="263"/>
      <c r="R129" s="263"/>
      <c r="S129" s="263"/>
      <c r="T129" s="263"/>
      <c r="V129" s="2706"/>
      <c r="W129" s="2706"/>
    </row>
    <row r="130" spans="1:23" s="88" customFormat="1">
      <c r="A130" s="2557"/>
      <c r="B130" s="2761"/>
      <c r="C130" s="2710"/>
      <c r="D130" s="2758"/>
      <c r="E130" s="213" t="str">
        <f>職員点検資料２!E130</f>
        <v>（　　　　　　）</v>
      </c>
      <c r="F130" s="214" t="str">
        <f>IF(職員点検資料２!F130="","",職員点検資料２!F130)</f>
        <v/>
      </c>
      <c r="G130" s="2758"/>
      <c r="H130" s="2758"/>
      <c r="I130" s="2743"/>
      <c r="J130" s="2746"/>
      <c r="K130" s="2749"/>
      <c r="L130" s="2694"/>
      <c r="M130" s="2743"/>
      <c r="N130" s="2746"/>
      <c r="O130" s="2749"/>
      <c r="P130" s="2694"/>
      <c r="Q130" s="263"/>
      <c r="R130" s="263"/>
      <c r="S130" s="263"/>
      <c r="T130" s="263"/>
      <c r="V130" s="2707"/>
      <c r="W130" s="2707"/>
    </row>
    <row r="131" spans="1:23" s="88" customFormat="1" ht="12" customHeight="1">
      <c r="A131" s="2555">
        <v>43</v>
      </c>
      <c r="B131" s="2759" t="str">
        <f>IF(職員点検資料２!B131="","",職員点検資料２!B131)</f>
        <v/>
      </c>
      <c r="C131" s="2708" t="str">
        <f>IF(職員点検資料２!C131="","",職員点検資料２!C131)</f>
        <v/>
      </c>
      <c r="D131" s="2756" t="str">
        <f>IF(職員点検資料２!D131="","",職員点検資料２!D131)</f>
        <v/>
      </c>
      <c r="E131" s="210" t="str">
        <f>職員点検資料２!E131</f>
        <v>保育士</v>
      </c>
      <c r="F131" s="368" t="str">
        <f>IF(職員点検資料２!F131="","",職員点検資料２!F131)</f>
        <v/>
      </c>
      <c r="G131" s="2756" t="str">
        <f>IF(職員点検資料２!G131="","",職員点検資料２!G131)</f>
        <v/>
      </c>
      <c r="H131" s="2756" t="str">
        <f>職員点検資料２!H131</f>
        <v>定めあり・定めなし</v>
      </c>
      <c r="I131" s="2741"/>
      <c r="J131" s="2744" t="s">
        <v>341</v>
      </c>
      <c r="K131" s="2747"/>
      <c r="L131" s="2692" t="s">
        <v>341</v>
      </c>
      <c r="M131" s="2741"/>
      <c r="N131" s="2744" t="s">
        <v>341</v>
      </c>
      <c r="O131" s="2747"/>
      <c r="P131" s="2692" t="s">
        <v>341</v>
      </c>
      <c r="Q131" s="263"/>
      <c r="R131" s="263"/>
      <c r="S131" s="263"/>
      <c r="T131" s="263"/>
      <c r="V131" s="2705">
        <f>IF(I131&lt;=職員点検資料１!$U$2,I131,職員点検資料１!$U$2)</f>
        <v>0</v>
      </c>
      <c r="W131" s="2705" t="str">
        <f>職員点検資料２!AD131</f>
        <v/>
      </c>
    </row>
    <row r="132" spans="1:23" s="88" customFormat="1">
      <c r="A132" s="2556"/>
      <c r="B132" s="2760"/>
      <c r="C132" s="2709"/>
      <c r="D132" s="2757"/>
      <c r="E132" s="211" t="str">
        <f>職員点検資料２!E132</f>
        <v>幼稚園教諭</v>
      </c>
      <c r="F132" s="212" t="str">
        <f>IF(職員点検資料２!F132="","",職員点検資料２!F132)</f>
        <v/>
      </c>
      <c r="G132" s="2757"/>
      <c r="H132" s="2757"/>
      <c r="I132" s="2742"/>
      <c r="J132" s="2745"/>
      <c r="K132" s="2748"/>
      <c r="L132" s="2693"/>
      <c r="M132" s="2742"/>
      <c r="N132" s="2745"/>
      <c r="O132" s="2748"/>
      <c r="P132" s="2693"/>
      <c r="Q132" s="263"/>
      <c r="R132" s="263"/>
      <c r="S132" s="263"/>
      <c r="T132" s="263"/>
      <c r="V132" s="2706"/>
      <c r="W132" s="2706"/>
    </row>
    <row r="133" spans="1:23" s="88" customFormat="1">
      <c r="A133" s="2557"/>
      <c r="B133" s="2761"/>
      <c r="C133" s="2710"/>
      <c r="D133" s="2758"/>
      <c r="E133" s="213" t="str">
        <f>職員点検資料２!E133</f>
        <v>（　　　　　　）</v>
      </c>
      <c r="F133" s="214" t="str">
        <f>IF(職員点検資料２!F133="","",職員点検資料２!F133)</f>
        <v/>
      </c>
      <c r="G133" s="2758"/>
      <c r="H133" s="2758"/>
      <c r="I133" s="2743"/>
      <c r="J133" s="2746"/>
      <c r="K133" s="2749"/>
      <c r="L133" s="2694"/>
      <c r="M133" s="2743"/>
      <c r="N133" s="2746"/>
      <c r="O133" s="2749"/>
      <c r="P133" s="2694"/>
      <c r="Q133" s="263"/>
      <c r="R133" s="263"/>
      <c r="S133" s="263"/>
      <c r="T133" s="263"/>
      <c r="V133" s="2707"/>
      <c r="W133" s="2707"/>
    </row>
    <row r="134" spans="1:23" s="88" customFormat="1" ht="12" customHeight="1">
      <c r="A134" s="2555">
        <v>44</v>
      </c>
      <c r="B134" s="2759" t="str">
        <f>IF(職員点検資料２!B134="","",職員点検資料２!B134)</f>
        <v/>
      </c>
      <c r="C134" s="2708" t="str">
        <f>IF(職員点検資料２!C134="","",職員点検資料２!C134)</f>
        <v/>
      </c>
      <c r="D134" s="2756" t="str">
        <f>IF(職員点検資料２!D134="","",職員点検資料２!D134)</f>
        <v/>
      </c>
      <c r="E134" s="210" t="str">
        <f>職員点検資料２!E134</f>
        <v>保育士</v>
      </c>
      <c r="F134" s="368" t="str">
        <f>IF(職員点検資料２!F134="","",職員点検資料２!F134)</f>
        <v/>
      </c>
      <c r="G134" s="2756" t="str">
        <f>IF(職員点検資料２!G134="","",職員点検資料２!G134)</f>
        <v/>
      </c>
      <c r="H134" s="2756" t="str">
        <f>職員点検資料２!H134</f>
        <v>定めあり・定めなし</v>
      </c>
      <c r="I134" s="2741"/>
      <c r="J134" s="2744" t="s">
        <v>341</v>
      </c>
      <c r="K134" s="2747"/>
      <c r="L134" s="2692" t="s">
        <v>341</v>
      </c>
      <c r="M134" s="2741"/>
      <c r="N134" s="2744" t="s">
        <v>341</v>
      </c>
      <c r="O134" s="2747"/>
      <c r="P134" s="2692" t="s">
        <v>341</v>
      </c>
      <c r="Q134" s="263"/>
      <c r="R134" s="263"/>
      <c r="S134" s="263"/>
      <c r="T134" s="263"/>
      <c r="V134" s="2705">
        <f>IF(I134&lt;=職員点検資料１!$U$2,I134,職員点検資料１!$U$2)</f>
        <v>0</v>
      </c>
      <c r="W134" s="2705" t="str">
        <f>職員点検資料２!AD134</f>
        <v/>
      </c>
    </row>
    <row r="135" spans="1:23" s="88" customFormat="1">
      <c r="A135" s="2556"/>
      <c r="B135" s="2760"/>
      <c r="C135" s="2709"/>
      <c r="D135" s="2757"/>
      <c r="E135" s="211" t="str">
        <f>職員点検資料２!E135</f>
        <v>幼稚園教諭</v>
      </c>
      <c r="F135" s="212" t="str">
        <f>IF(職員点検資料２!F135="","",職員点検資料２!F135)</f>
        <v/>
      </c>
      <c r="G135" s="2757"/>
      <c r="H135" s="2757"/>
      <c r="I135" s="2742"/>
      <c r="J135" s="2745"/>
      <c r="K135" s="2748"/>
      <c r="L135" s="2693"/>
      <c r="M135" s="2742"/>
      <c r="N135" s="2745"/>
      <c r="O135" s="2748"/>
      <c r="P135" s="2693"/>
      <c r="Q135" s="263"/>
      <c r="R135" s="263"/>
      <c r="S135" s="263"/>
      <c r="T135" s="263"/>
      <c r="V135" s="2706"/>
      <c r="W135" s="2706"/>
    </row>
    <row r="136" spans="1:23" s="88" customFormat="1">
      <c r="A136" s="2557"/>
      <c r="B136" s="2761"/>
      <c r="C136" s="2710"/>
      <c r="D136" s="2758"/>
      <c r="E136" s="213" t="str">
        <f>職員点検資料２!E136</f>
        <v>（　　　　　　）</v>
      </c>
      <c r="F136" s="214" t="str">
        <f>IF(職員点検資料２!F136="","",職員点検資料２!F136)</f>
        <v/>
      </c>
      <c r="G136" s="2758"/>
      <c r="H136" s="2758"/>
      <c r="I136" s="2743"/>
      <c r="J136" s="2746"/>
      <c r="K136" s="2749"/>
      <c r="L136" s="2694"/>
      <c r="M136" s="2743"/>
      <c r="N136" s="2746"/>
      <c r="O136" s="2749"/>
      <c r="P136" s="2694"/>
      <c r="Q136" s="263"/>
      <c r="R136" s="263"/>
      <c r="S136" s="263"/>
      <c r="T136" s="263"/>
      <c r="V136" s="2707"/>
      <c r="W136" s="2707"/>
    </row>
    <row r="137" spans="1:23" s="88" customFormat="1" ht="12" customHeight="1">
      <c r="A137" s="2555">
        <v>45</v>
      </c>
      <c r="B137" s="2759" t="str">
        <f>IF(職員点検資料２!B137="","",職員点検資料２!B137)</f>
        <v/>
      </c>
      <c r="C137" s="2708" t="str">
        <f>IF(職員点検資料２!C137="","",職員点検資料２!C137)</f>
        <v/>
      </c>
      <c r="D137" s="2756" t="str">
        <f>IF(職員点検資料２!D137="","",職員点検資料２!D137)</f>
        <v/>
      </c>
      <c r="E137" s="210" t="str">
        <f>職員点検資料２!E137</f>
        <v>保育士</v>
      </c>
      <c r="F137" s="368" t="str">
        <f>IF(職員点検資料２!F137="","",職員点検資料２!F137)</f>
        <v/>
      </c>
      <c r="G137" s="2756" t="str">
        <f>IF(職員点検資料２!G137="","",職員点検資料２!G137)</f>
        <v/>
      </c>
      <c r="H137" s="2756" t="str">
        <f>職員点検資料２!H137</f>
        <v>定めあり・定めなし</v>
      </c>
      <c r="I137" s="2741"/>
      <c r="J137" s="2744" t="s">
        <v>341</v>
      </c>
      <c r="K137" s="2747"/>
      <c r="L137" s="2692" t="s">
        <v>341</v>
      </c>
      <c r="M137" s="2741"/>
      <c r="N137" s="2744" t="s">
        <v>341</v>
      </c>
      <c r="O137" s="2747"/>
      <c r="P137" s="2692" t="s">
        <v>341</v>
      </c>
      <c r="Q137" s="263"/>
      <c r="R137" s="263"/>
      <c r="S137" s="263"/>
      <c r="T137" s="263"/>
      <c r="V137" s="2705">
        <f>IF(I137&lt;=職員点検資料１!$U$2,I137,職員点検資料１!$U$2)</f>
        <v>0</v>
      </c>
      <c r="W137" s="2705" t="str">
        <f>職員点検資料２!AD137</f>
        <v/>
      </c>
    </row>
    <row r="138" spans="1:23" s="88" customFormat="1">
      <c r="A138" s="2556"/>
      <c r="B138" s="2760"/>
      <c r="C138" s="2709"/>
      <c r="D138" s="2757"/>
      <c r="E138" s="211" t="str">
        <f>職員点検資料２!E138</f>
        <v>幼稚園教諭</v>
      </c>
      <c r="F138" s="212" t="str">
        <f>IF(職員点検資料２!F138="","",職員点検資料２!F138)</f>
        <v/>
      </c>
      <c r="G138" s="2757"/>
      <c r="H138" s="2757"/>
      <c r="I138" s="2742"/>
      <c r="J138" s="2745"/>
      <c r="K138" s="2748"/>
      <c r="L138" s="2693"/>
      <c r="M138" s="2742"/>
      <c r="N138" s="2745"/>
      <c r="O138" s="2748"/>
      <c r="P138" s="2693"/>
      <c r="Q138" s="263"/>
      <c r="R138" s="263"/>
      <c r="S138" s="263"/>
      <c r="T138" s="263"/>
      <c r="V138" s="2706"/>
      <c r="W138" s="2706"/>
    </row>
    <row r="139" spans="1:23" s="88" customFormat="1">
      <c r="A139" s="2557"/>
      <c r="B139" s="2761"/>
      <c r="C139" s="2710"/>
      <c r="D139" s="2758"/>
      <c r="E139" s="213" t="str">
        <f>職員点検資料２!E139</f>
        <v>（　　　　　　）</v>
      </c>
      <c r="F139" s="214" t="str">
        <f>IF(職員点検資料２!F139="","",職員点検資料２!F139)</f>
        <v/>
      </c>
      <c r="G139" s="2758"/>
      <c r="H139" s="2758"/>
      <c r="I139" s="2743"/>
      <c r="J139" s="2746"/>
      <c r="K139" s="2749"/>
      <c r="L139" s="2694"/>
      <c r="M139" s="2743"/>
      <c r="N139" s="2746"/>
      <c r="O139" s="2749"/>
      <c r="P139" s="2694"/>
      <c r="Q139" s="263"/>
      <c r="R139" s="263"/>
      <c r="S139" s="263"/>
      <c r="T139" s="263"/>
      <c r="V139" s="2707"/>
      <c r="W139" s="2707"/>
    </row>
    <row r="140" spans="1:23" s="88" customFormat="1" ht="12" customHeight="1">
      <c r="A140" s="2555">
        <v>46</v>
      </c>
      <c r="B140" s="2759" t="str">
        <f>IF(職員点検資料２!B140="","",職員点検資料２!B140)</f>
        <v/>
      </c>
      <c r="C140" s="2708" t="str">
        <f>IF(職員点検資料２!C140="","",職員点検資料２!C140)</f>
        <v/>
      </c>
      <c r="D140" s="2756" t="str">
        <f>IF(職員点検資料２!D140="","",職員点検資料２!D140)</f>
        <v/>
      </c>
      <c r="E140" s="210" t="str">
        <f>職員点検資料２!E140</f>
        <v>保育士</v>
      </c>
      <c r="F140" s="368" t="str">
        <f>IF(職員点検資料２!F140="","",職員点検資料２!F140)</f>
        <v/>
      </c>
      <c r="G140" s="2756" t="str">
        <f>IF(職員点検資料２!G140="","",職員点検資料２!G140)</f>
        <v/>
      </c>
      <c r="H140" s="2756" t="str">
        <f>職員点検資料２!H140</f>
        <v>定めあり・定めなし</v>
      </c>
      <c r="I140" s="2741"/>
      <c r="J140" s="2744" t="s">
        <v>341</v>
      </c>
      <c r="K140" s="2747"/>
      <c r="L140" s="2692" t="s">
        <v>341</v>
      </c>
      <c r="M140" s="2741"/>
      <c r="N140" s="2744" t="s">
        <v>341</v>
      </c>
      <c r="O140" s="2747"/>
      <c r="P140" s="2692" t="s">
        <v>341</v>
      </c>
      <c r="Q140" s="263"/>
      <c r="R140" s="263"/>
      <c r="S140" s="263"/>
      <c r="T140" s="263"/>
      <c r="V140" s="2705">
        <f>IF(I140&lt;=職員点検資料１!$U$2,I140,職員点検資料１!$U$2)</f>
        <v>0</v>
      </c>
      <c r="W140" s="2705" t="str">
        <f>職員点検資料２!AD140</f>
        <v/>
      </c>
    </row>
    <row r="141" spans="1:23" s="88" customFormat="1">
      <c r="A141" s="2556"/>
      <c r="B141" s="2760"/>
      <c r="C141" s="2709"/>
      <c r="D141" s="2757"/>
      <c r="E141" s="211" t="str">
        <f>職員点検資料２!E141</f>
        <v>幼稚園教諭</v>
      </c>
      <c r="F141" s="212" t="str">
        <f>IF(職員点検資料２!F141="","",職員点検資料２!F141)</f>
        <v/>
      </c>
      <c r="G141" s="2757"/>
      <c r="H141" s="2757"/>
      <c r="I141" s="2742"/>
      <c r="J141" s="2745"/>
      <c r="K141" s="2748"/>
      <c r="L141" s="2693"/>
      <c r="M141" s="2742"/>
      <c r="N141" s="2745"/>
      <c r="O141" s="2748"/>
      <c r="P141" s="2693"/>
      <c r="Q141" s="263"/>
      <c r="R141" s="263"/>
      <c r="S141" s="263"/>
      <c r="T141" s="263"/>
      <c r="V141" s="2706"/>
      <c r="W141" s="2706"/>
    </row>
    <row r="142" spans="1:23" s="88" customFormat="1">
      <c r="A142" s="2557"/>
      <c r="B142" s="2761"/>
      <c r="C142" s="2710"/>
      <c r="D142" s="2758"/>
      <c r="E142" s="213" t="str">
        <f>職員点検資料２!E142</f>
        <v>（　　　　　　）</v>
      </c>
      <c r="F142" s="214" t="str">
        <f>IF(職員点検資料２!F142="","",職員点検資料２!F142)</f>
        <v/>
      </c>
      <c r="G142" s="2758"/>
      <c r="H142" s="2758"/>
      <c r="I142" s="2743"/>
      <c r="J142" s="2746"/>
      <c r="K142" s="2749"/>
      <c r="L142" s="2694"/>
      <c r="M142" s="2743"/>
      <c r="N142" s="2746"/>
      <c r="O142" s="2749"/>
      <c r="P142" s="2694"/>
      <c r="Q142" s="263"/>
      <c r="R142" s="263"/>
      <c r="S142" s="263"/>
      <c r="T142" s="263"/>
      <c r="V142" s="2707"/>
      <c r="W142" s="2707"/>
    </row>
    <row r="143" spans="1:23" s="88" customFormat="1" ht="12" customHeight="1">
      <c r="A143" s="2555">
        <v>47</v>
      </c>
      <c r="B143" s="2759" t="str">
        <f>IF(職員点検資料２!B143="","",職員点検資料２!B143)</f>
        <v/>
      </c>
      <c r="C143" s="2708" t="str">
        <f>IF(職員点検資料２!C143="","",職員点検資料２!C143)</f>
        <v/>
      </c>
      <c r="D143" s="2756" t="str">
        <f>IF(職員点検資料２!D143="","",職員点検資料２!D143)</f>
        <v/>
      </c>
      <c r="E143" s="210" t="str">
        <f>職員点検資料２!E143</f>
        <v>保育士</v>
      </c>
      <c r="F143" s="368" t="str">
        <f>IF(職員点検資料２!F143="","",職員点検資料２!F143)</f>
        <v/>
      </c>
      <c r="G143" s="2756" t="str">
        <f>IF(職員点検資料２!G143="","",職員点検資料２!G143)</f>
        <v/>
      </c>
      <c r="H143" s="2756" t="str">
        <f>職員点検資料２!H143</f>
        <v>定めあり・定めなし</v>
      </c>
      <c r="I143" s="2741"/>
      <c r="J143" s="2744" t="s">
        <v>341</v>
      </c>
      <c r="K143" s="2747"/>
      <c r="L143" s="2692" t="s">
        <v>341</v>
      </c>
      <c r="M143" s="2741"/>
      <c r="N143" s="2744" t="s">
        <v>341</v>
      </c>
      <c r="O143" s="2747"/>
      <c r="P143" s="2692" t="s">
        <v>341</v>
      </c>
      <c r="Q143" s="263"/>
      <c r="R143" s="263"/>
      <c r="S143" s="263"/>
      <c r="T143" s="263"/>
      <c r="V143" s="2705">
        <f>IF(I143&lt;=職員点検資料１!$U$2,I143,職員点検資料１!$U$2)</f>
        <v>0</v>
      </c>
      <c r="W143" s="2705" t="str">
        <f>職員点検資料２!AD143</f>
        <v/>
      </c>
    </row>
    <row r="144" spans="1:23" s="88" customFormat="1">
      <c r="A144" s="2556"/>
      <c r="B144" s="2760"/>
      <c r="C144" s="2709"/>
      <c r="D144" s="2757"/>
      <c r="E144" s="211" t="str">
        <f>職員点検資料２!E144</f>
        <v>幼稚園教諭</v>
      </c>
      <c r="F144" s="212" t="str">
        <f>IF(職員点検資料２!F144="","",職員点検資料２!F144)</f>
        <v/>
      </c>
      <c r="G144" s="2757"/>
      <c r="H144" s="2757"/>
      <c r="I144" s="2742"/>
      <c r="J144" s="2745"/>
      <c r="K144" s="2748"/>
      <c r="L144" s="2693"/>
      <c r="M144" s="2742"/>
      <c r="N144" s="2745"/>
      <c r="O144" s="2748"/>
      <c r="P144" s="2693"/>
      <c r="Q144" s="263"/>
      <c r="R144" s="263"/>
      <c r="S144" s="263"/>
      <c r="T144" s="263"/>
      <c r="V144" s="2706"/>
      <c r="W144" s="2706"/>
    </row>
    <row r="145" spans="1:23" s="88" customFormat="1">
      <c r="A145" s="2557"/>
      <c r="B145" s="2761"/>
      <c r="C145" s="2710"/>
      <c r="D145" s="2758"/>
      <c r="E145" s="213" t="str">
        <f>職員点検資料２!E145</f>
        <v>（　　　　　　）</v>
      </c>
      <c r="F145" s="214" t="str">
        <f>IF(職員点検資料２!F145="","",職員点検資料２!F145)</f>
        <v/>
      </c>
      <c r="G145" s="2758"/>
      <c r="H145" s="2758"/>
      <c r="I145" s="2743"/>
      <c r="J145" s="2746"/>
      <c r="K145" s="2749"/>
      <c r="L145" s="2694"/>
      <c r="M145" s="2743"/>
      <c r="N145" s="2746"/>
      <c r="O145" s="2749"/>
      <c r="P145" s="2694"/>
      <c r="Q145" s="263"/>
      <c r="R145" s="263"/>
      <c r="S145" s="263"/>
      <c r="T145" s="263"/>
      <c r="V145" s="2707"/>
      <c r="W145" s="2707"/>
    </row>
    <row r="146" spans="1:23" s="88" customFormat="1" ht="12" customHeight="1">
      <c r="A146" s="2555">
        <v>48</v>
      </c>
      <c r="B146" s="2759" t="str">
        <f>IF(職員点検資料２!B146="","",職員点検資料２!B146)</f>
        <v/>
      </c>
      <c r="C146" s="2708" t="str">
        <f>IF(職員点検資料２!C146="","",職員点検資料２!C146)</f>
        <v/>
      </c>
      <c r="D146" s="2756" t="str">
        <f>IF(職員点検資料２!D146="","",職員点検資料２!D146)</f>
        <v/>
      </c>
      <c r="E146" s="210" t="str">
        <f>職員点検資料２!E146</f>
        <v>保育士</v>
      </c>
      <c r="F146" s="368" t="str">
        <f>IF(職員点検資料２!F146="","",職員点検資料２!F146)</f>
        <v/>
      </c>
      <c r="G146" s="2756" t="str">
        <f>IF(職員点検資料２!G146="","",職員点検資料２!G146)</f>
        <v/>
      </c>
      <c r="H146" s="2756" t="str">
        <f>職員点検資料２!H146</f>
        <v>定めあり・定めなし</v>
      </c>
      <c r="I146" s="2741"/>
      <c r="J146" s="2744" t="s">
        <v>341</v>
      </c>
      <c r="K146" s="2747"/>
      <c r="L146" s="2692" t="s">
        <v>341</v>
      </c>
      <c r="M146" s="2741"/>
      <c r="N146" s="2744" t="s">
        <v>341</v>
      </c>
      <c r="O146" s="2747"/>
      <c r="P146" s="2692" t="s">
        <v>341</v>
      </c>
      <c r="Q146" s="263"/>
      <c r="R146" s="263"/>
      <c r="S146" s="263"/>
      <c r="T146" s="263"/>
      <c r="V146" s="2705">
        <f>IF(I146&lt;=職員点検資料１!$U$2,I146,職員点検資料１!$U$2)</f>
        <v>0</v>
      </c>
      <c r="W146" s="2705" t="str">
        <f>職員点検資料２!AD146</f>
        <v/>
      </c>
    </row>
    <row r="147" spans="1:23" s="88" customFormat="1">
      <c r="A147" s="2556"/>
      <c r="B147" s="2760"/>
      <c r="C147" s="2709"/>
      <c r="D147" s="2757"/>
      <c r="E147" s="211" t="str">
        <f>職員点検資料２!E147</f>
        <v>幼稚園教諭</v>
      </c>
      <c r="F147" s="212" t="str">
        <f>IF(職員点検資料２!F147="","",職員点検資料２!F147)</f>
        <v/>
      </c>
      <c r="G147" s="2757"/>
      <c r="H147" s="2757"/>
      <c r="I147" s="2742"/>
      <c r="J147" s="2745"/>
      <c r="K147" s="2748"/>
      <c r="L147" s="2693"/>
      <c r="M147" s="2742"/>
      <c r="N147" s="2745"/>
      <c r="O147" s="2748"/>
      <c r="P147" s="2693"/>
      <c r="Q147" s="263"/>
      <c r="R147" s="263"/>
      <c r="S147" s="263"/>
      <c r="T147" s="263"/>
      <c r="V147" s="2706"/>
      <c r="W147" s="2706"/>
    </row>
    <row r="148" spans="1:23" s="88" customFormat="1">
      <c r="A148" s="2557"/>
      <c r="B148" s="2761"/>
      <c r="C148" s="2710"/>
      <c r="D148" s="2758"/>
      <c r="E148" s="213" t="str">
        <f>職員点検資料２!E148</f>
        <v>（　　　　　　）</v>
      </c>
      <c r="F148" s="214" t="str">
        <f>IF(職員点検資料２!F148="","",職員点検資料２!F148)</f>
        <v/>
      </c>
      <c r="G148" s="2758"/>
      <c r="H148" s="2758"/>
      <c r="I148" s="2743"/>
      <c r="J148" s="2746"/>
      <c r="K148" s="2749"/>
      <c r="L148" s="2694"/>
      <c r="M148" s="2743"/>
      <c r="N148" s="2746"/>
      <c r="O148" s="2749"/>
      <c r="P148" s="2694"/>
      <c r="Q148" s="263"/>
      <c r="R148" s="263"/>
      <c r="S148" s="263"/>
      <c r="T148" s="263"/>
      <c r="V148" s="2707"/>
      <c r="W148" s="2707"/>
    </row>
    <row r="149" spans="1:23" s="88" customFormat="1" ht="12" customHeight="1">
      <c r="A149" s="2555">
        <v>49</v>
      </c>
      <c r="B149" s="2759" t="str">
        <f>IF(職員点検資料２!B149="","",職員点検資料２!B149)</f>
        <v/>
      </c>
      <c r="C149" s="2708" t="str">
        <f>IF(職員点検資料２!C149="","",職員点検資料２!C149)</f>
        <v/>
      </c>
      <c r="D149" s="2756" t="str">
        <f>IF(職員点検資料２!D149="","",職員点検資料２!D149)</f>
        <v/>
      </c>
      <c r="E149" s="210" t="str">
        <f>職員点検資料２!E149</f>
        <v>保育士</v>
      </c>
      <c r="F149" s="368" t="str">
        <f>IF(職員点検資料２!F149="","",職員点検資料２!F149)</f>
        <v/>
      </c>
      <c r="G149" s="2756" t="str">
        <f>IF(職員点検資料２!G149="","",職員点検資料２!G149)</f>
        <v/>
      </c>
      <c r="H149" s="2756" t="str">
        <f>職員点検資料２!H149</f>
        <v>定めあり・定めなし</v>
      </c>
      <c r="I149" s="2741"/>
      <c r="J149" s="2744" t="s">
        <v>341</v>
      </c>
      <c r="K149" s="2747"/>
      <c r="L149" s="2692" t="s">
        <v>341</v>
      </c>
      <c r="M149" s="2741"/>
      <c r="N149" s="2744" t="s">
        <v>341</v>
      </c>
      <c r="O149" s="2747"/>
      <c r="P149" s="2692" t="s">
        <v>341</v>
      </c>
      <c r="Q149" s="263"/>
      <c r="R149" s="263"/>
      <c r="S149" s="263"/>
      <c r="T149" s="263"/>
      <c r="V149" s="2705">
        <f>IF(I149&lt;=職員点検資料１!$U$2,I149,職員点検資料１!$U$2)</f>
        <v>0</v>
      </c>
      <c r="W149" s="2705" t="str">
        <f>職員点検資料２!AD149</f>
        <v/>
      </c>
    </row>
    <row r="150" spans="1:23" s="88" customFormat="1">
      <c r="A150" s="2556"/>
      <c r="B150" s="2760"/>
      <c r="C150" s="2709"/>
      <c r="D150" s="2757"/>
      <c r="E150" s="211" t="str">
        <f>職員点検資料２!E150</f>
        <v>幼稚園教諭</v>
      </c>
      <c r="F150" s="212" t="str">
        <f>IF(職員点検資料２!F150="","",職員点検資料２!F150)</f>
        <v/>
      </c>
      <c r="G150" s="2757"/>
      <c r="H150" s="2757"/>
      <c r="I150" s="2742"/>
      <c r="J150" s="2745"/>
      <c r="K150" s="2748"/>
      <c r="L150" s="2693"/>
      <c r="M150" s="2742"/>
      <c r="N150" s="2745"/>
      <c r="O150" s="2748"/>
      <c r="P150" s="2693"/>
      <c r="Q150" s="263"/>
      <c r="R150" s="263"/>
      <c r="S150" s="263"/>
      <c r="T150" s="263"/>
      <c r="V150" s="2706"/>
      <c r="W150" s="2706"/>
    </row>
    <row r="151" spans="1:23" s="88" customFormat="1">
      <c r="A151" s="2557"/>
      <c r="B151" s="2761"/>
      <c r="C151" s="2710"/>
      <c r="D151" s="2758"/>
      <c r="E151" s="213" t="str">
        <f>職員点検資料２!E151</f>
        <v>（　　　　　　）</v>
      </c>
      <c r="F151" s="214" t="str">
        <f>IF(職員点検資料２!F151="","",職員点検資料２!F151)</f>
        <v/>
      </c>
      <c r="G151" s="2758"/>
      <c r="H151" s="2758"/>
      <c r="I151" s="2743"/>
      <c r="J151" s="2746"/>
      <c r="K151" s="2749"/>
      <c r="L151" s="2694"/>
      <c r="M151" s="2743"/>
      <c r="N151" s="2746"/>
      <c r="O151" s="2749"/>
      <c r="P151" s="2694"/>
      <c r="Q151" s="263"/>
      <c r="R151" s="263"/>
      <c r="S151" s="263"/>
      <c r="T151" s="263"/>
      <c r="V151" s="2707"/>
      <c r="W151" s="2707"/>
    </row>
    <row r="152" spans="1:23" s="88" customFormat="1" ht="12" customHeight="1">
      <c r="A152" s="2555">
        <v>50</v>
      </c>
      <c r="B152" s="2759" t="str">
        <f>IF(職員点検資料２!B152="","",職員点検資料２!B152)</f>
        <v/>
      </c>
      <c r="C152" s="2708" t="str">
        <f>IF(職員点検資料２!C152="","",職員点検資料２!C152)</f>
        <v/>
      </c>
      <c r="D152" s="2756" t="str">
        <f>IF(職員点検資料２!D152="","",職員点検資料２!D152)</f>
        <v/>
      </c>
      <c r="E152" s="210" t="str">
        <f>職員点検資料２!E152</f>
        <v>保育士</v>
      </c>
      <c r="F152" s="368" t="str">
        <f>IF(職員点検資料２!F152="","",職員点検資料２!F152)</f>
        <v/>
      </c>
      <c r="G152" s="2756" t="str">
        <f>IF(職員点検資料２!G152="","",職員点検資料２!G152)</f>
        <v/>
      </c>
      <c r="H152" s="2756" t="str">
        <f>職員点検資料２!H152</f>
        <v>定めあり・定めなし</v>
      </c>
      <c r="I152" s="2741"/>
      <c r="J152" s="2744" t="s">
        <v>341</v>
      </c>
      <c r="K152" s="2747"/>
      <c r="L152" s="2692" t="s">
        <v>341</v>
      </c>
      <c r="M152" s="2741"/>
      <c r="N152" s="2744" t="s">
        <v>341</v>
      </c>
      <c r="O152" s="2747"/>
      <c r="P152" s="2692" t="s">
        <v>341</v>
      </c>
      <c r="Q152" s="263"/>
      <c r="R152" s="263"/>
      <c r="S152" s="263"/>
      <c r="T152" s="263"/>
      <c r="V152" s="2705">
        <f>IF(I152&lt;=職員点検資料１!$U$2,I152,職員点検資料１!$U$2)</f>
        <v>0</v>
      </c>
      <c r="W152" s="2705" t="str">
        <f>職員点検資料２!AD152</f>
        <v/>
      </c>
    </row>
    <row r="153" spans="1:23" s="88" customFormat="1">
      <c r="A153" s="2556"/>
      <c r="B153" s="2760"/>
      <c r="C153" s="2709"/>
      <c r="D153" s="2757"/>
      <c r="E153" s="211" t="str">
        <f>職員点検資料２!E153</f>
        <v>幼稚園教諭</v>
      </c>
      <c r="F153" s="212" t="str">
        <f>IF(職員点検資料２!F153="","",職員点検資料２!F153)</f>
        <v/>
      </c>
      <c r="G153" s="2757"/>
      <c r="H153" s="2757"/>
      <c r="I153" s="2742"/>
      <c r="J153" s="2745"/>
      <c r="K153" s="2748"/>
      <c r="L153" s="2693"/>
      <c r="M153" s="2742"/>
      <c r="N153" s="2745"/>
      <c r="O153" s="2748"/>
      <c r="P153" s="2693"/>
      <c r="Q153" s="263"/>
      <c r="R153" s="263"/>
      <c r="S153" s="263"/>
      <c r="T153" s="263"/>
      <c r="V153" s="2706"/>
      <c r="W153" s="2706"/>
    </row>
    <row r="154" spans="1:23" s="88" customFormat="1">
      <c r="A154" s="2557"/>
      <c r="B154" s="2761"/>
      <c r="C154" s="2710"/>
      <c r="D154" s="2758"/>
      <c r="E154" s="213" t="str">
        <f>職員点検資料２!E154</f>
        <v>（　　　　　　）</v>
      </c>
      <c r="F154" s="214" t="str">
        <f>IF(職員点検資料２!F154="","",職員点検資料２!F154)</f>
        <v/>
      </c>
      <c r="G154" s="2758"/>
      <c r="H154" s="2758"/>
      <c r="I154" s="2743"/>
      <c r="J154" s="2746"/>
      <c r="K154" s="2749"/>
      <c r="L154" s="2694"/>
      <c r="M154" s="2743"/>
      <c r="N154" s="2746"/>
      <c r="O154" s="2749"/>
      <c r="P154" s="2694"/>
      <c r="Q154" s="263"/>
      <c r="R154" s="263"/>
      <c r="S154" s="263"/>
      <c r="T154" s="263"/>
      <c r="V154" s="2707"/>
      <c r="W154" s="2707"/>
    </row>
    <row r="155" spans="1:23" s="88" customFormat="1" ht="12" customHeight="1">
      <c r="A155" s="2555">
        <v>51</v>
      </c>
      <c r="B155" s="2759" t="str">
        <f>IF(職員点検資料２!B155="","",職員点検資料２!B155)</f>
        <v/>
      </c>
      <c r="C155" s="2708" t="str">
        <f>IF(職員点検資料２!C155="","",職員点検資料２!C155)</f>
        <v/>
      </c>
      <c r="D155" s="2756" t="str">
        <f>IF(職員点検資料２!D155="","",職員点検資料２!D155)</f>
        <v/>
      </c>
      <c r="E155" s="210" t="str">
        <f>職員点検資料２!E155</f>
        <v>保育士</v>
      </c>
      <c r="F155" s="368" t="str">
        <f>IF(職員点検資料２!F155="","",職員点検資料２!F155)</f>
        <v/>
      </c>
      <c r="G155" s="2756" t="str">
        <f>IF(職員点検資料２!G155="","",職員点検資料２!G155)</f>
        <v/>
      </c>
      <c r="H155" s="2756" t="str">
        <f>職員点検資料２!H155</f>
        <v>定めあり・定めなし</v>
      </c>
      <c r="I155" s="2741"/>
      <c r="J155" s="2744" t="s">
        <v>341</v>
      </c>
      <c r="K155" s="2747"/>
      <c r="L155" s="2692" t="s">
        <v>341</v>
      </c>
      <c r="M155" s="2741"/>
      <c r="N155" s="2744" t="s">
        <v>341</v>
      </c>
      <c r="O155" s="2747"/>
      <c r="P155" s="2692" t="s">
        <v>341</v>
      </c>
      <c r="Q155" s="263"/>
      <c r="R155" s="263"/>
      <c r="S155" s="263"/>
      <c r="T155" s="263"/>
      <c r="V155" s="2705">
        <f>IF(I155&lt;=職員点検資料１!$U$2,I155,職員点検資料１!$U$2)</f>
        <v>0</v>
      </c>
      <c r="W155" s="2705" t="str">
        <f>職員点検資料２!AD155</f>
        <v/>
      </c>
    </row>
    <row r="156" spans="1:23" s="88" customFormat="1">
      <c r="A156" s="2556"/>
      <c r="B156" s="2760"/>
      <c r="C156" s="2709"/>
      <c r="D156" s="2757"/>
      <c r="E156" s="211" t="str">
        <f>職員点検資料２!E156</f>
        <v>幼稚園教諭</v>
      </c>
      <c r="F156" s="212" t="str">
        <f>IF(職員点検資料２!F156="","",職員点検資料２!F156)</f>
        <v/>
      </c>
      <c r="G156" s="2757"/>
      <c r="H156" s="2757"/>
      <c r="I156" s="2742"/>
      <c r="J156" s="2745"/>
      <c r="K156" s="2748"/>
      <c r="L156" s="2693"/>
      <c r="M156" s="2742"/>
      <c r="N156" s="2745"/>
      <c r="O156" s="2748"/>
      <c r="P156" s="2693"/>
      <c r="Q156" s="263"/>
      <c r="R156" s="263"/>
      <c r="S156" s="263"/>
      <c r="T156" s="263"/>
      <c r="V156" s="2706"/>
      <c r="W156" s="2706"/>
    </row>
    <row r="157" spans="1:23" s="88" customFormat="1">
      <c r="A157" s="2557"/>
      <c r="B157" s="2761"/>
      <c r="C157" s="2710"/>
      <c r="D157" s="2758"/>
      <c r="E157" s="213" t="str">
        <f>職員点検資料２!E157</f>
        <v>（　　　　　　）</v>
      </c>
      <c r="F157" s="214" t="str">
        <f>IF(職員点検資料２!F157="","",職員点検資料２!F157)</f>
        <v/>
      </c>
      <c r="G157" s="2758"/>
      <c r="H157" s="2758"/>
      <c r="I157" s="2743"/>
      <c r="J157" s="2746"/>
      <c r="K157" s="2749"/>
      <c r="L157" s="2694"/>
      <c r="M157" s="2743"/>
      <c r="N157" s="2746"/>
      <c r="O157" s="2749"/>
      <c r="P157" s="2694"/>
      <c r="Q157" s="263"/>
      <c r="R157" s="263"/>
      <c r="S157" s="263"/>
      <c r="T157" s="263"/>
      <c r="V157" s="2707"/>
      <c r="W157" s="2707"/>
    </row>
    <row r="158" spans="1:23" s="88" customFormat="1" ht="12" customHeight="1">
      <c r="A158" s="2555">
        <v>52</v>
      </c>
      <c r="B158" s="2759" t="str">
        <f>IF(職員点検資料２!B158="","",職員点検資料２!B158)</f>
        <v/>
      </c>
      <c r="C158" s="2708" t="str">
        <f>IF(職員点検資料２!C158="","",職員点検資料２!C158)</f>
        <v/>
      </c>
      <c r="D158" s="2756" t="str">
        <f>IF(職員点検資料２!D158="","",職員点検資料２!D158)</f>
        <v/>
      </c>
      <c r="E158" s="210" t="str">
        <f>職員点検資料２!E158</f>
        <v>保育士</v>
      </c>
      <c r="F158" s="368" t="str">
        <f>IF(職員点検資料２!F158="","",職員点検資料２!F158)</f>
        <v/>
      </c>
      <c r="G158" s="2756" t="str">
        <f>IF(職員点検資料２!G158="","",職員点検資料２!G158)</f>
        <v/>
      </c>
      <c r="H158" s="2756" t="str">
        <f>職員点検資料２!H158</f>
        <v>定めあり・定めなし</v>
      </c>
      <c r="I158" s="2741"/>
      <c r="J158" s="2744" t="s">
        <v>341</v>
      </c>
      <c r="K158" s="2747"/>
      <c r="L158" s="2692" t="s">
        <v>341</v>
      </c>
      <c r="M158" s="2741"/>
      <c r="N158" s="2744" t="s">
        <v>341</v>
      </c>
      <c r="O158" s="2747"/>
      <c r="P158" s="2692" t="s">
        <v>341</v>
      </c>
      <c r="Q158" s="263"/>
      <c r="R158" s="263"/>
      <c r="S158" s="263"/>
      <c r="T158" s="263"/>
      <c r="V158" s="2705">
        <f>IF(I158&lt;=職員点検資料１!$U$2,I158,職員点検資料１!$U$2)</f>
        <v>0</v>
      </c>
      <c r="W158" s="2705" t="str">
        <f>職員点検資料２!AD158</f>
        <v/>
      </c>
    </row>
    <row r="159" spans="1:23" s="88" customFormat="1">
      <c r="A159" s="2556"/>
      <c r="B159" s="2760"/>
      <c r="C159" s="2709"/>
      <c r="D159" s="2757"/>
      <c r="E159" s="211" t="str">
        <f>職員点検資料２!E159</f>
        <v>幼稚園教諭</v>
      </c>
      <c r="F159" s="212" t="str">
        <f>IF(職員点検資料２!F159="","",職員点検資料２!F159)</f>
        <v/>
      </c>
      <c r="G159" s="2757"/>
      <c r="H159" s="2757"/>
      <c r="I159" s="2742"/>
      <c r="J159" s="2745"/>
      <c r="K159" s="2748"/>
      <c r="L159" s="2693"/>
      <c r="M159" s="2742"/>
      <c r="N159" s="2745"/>
      <c r="O159" s="2748"/>
      <c r="P159" s="2693"/>
      <c r="Q159" s="263"/>
      <c r="R159" s="263"/>
      <c r="S159" s="263"/>
      <c r="T159" s="263"/>
      <c r="V159" s="2706"/>
      <c r="W159" s="2706"/>
    </row>
    <row r="160" spans="1:23" s="88" customFormat="1">
      <c r="A160" s="2557"/>
      <c r="B160" s="2761"/>
      <c r="C160" s="2710"/>
      <c r="D160" s="2758"/>
      <c r="E160" s="213" t="str">
        <f>職員点検資料２!E160</f>
        <v>（　　　　　　）</v>
      </c>
      <c r="F160" s="214" t="str">
        <f>IF(職員点検資料２!F160="","",職員点検資料２!F160)</f>
        <v/>
      </c>
      <c r="G160" s="2758"/>
      <c r="H160" s="2758"/>
      <c r="I160" s="2743"/>
      <c r="J160" s="2746"/>
      <c r="K160" s="2749"/>
      <c r="L160" s="2694"/>
      <c r="M160" s="2743"/>
      <c r="N160" s="2746"/>
      <c r="O160" s="2749"/>
      <c r="P160" s="2694"/>
      <c r="Q160" s="263"/>
      <c r="R160" s="263"/>
      <c r="S160" s="263"/>
      <c r="T160" s="263"/>
      <c r="V160" s="2707"/>
      <c r="W160" s="2707"/>
    </row>
    <row r="161" spans="1:23" s="88" customFormat="1" ht="12" customHeight="1">
      <c r="A161" s="2555">
        <v>53</v>
      </c>
      <c r="B161" s="2759" t="str">
        <f>IF(職員点検資料２!B161="","",職員点検資料２!B161)</f>
        <v/>
      </c>
      <c r="C161" s="2708" t="str">
        <f>IF(職員点検資料２!C161="","",職員点検資料２!C161)</f>
        <v/>
      </c>
      <c r="D161" s="2756" t="str">
        <f>IF(職員点検資料２!D161="","",職員点検資料２!D161)</f>
        <v/>
      </c>
      <c r="E161" s="210" t="str">
        <f>職員点検資料２!E161</f>
        <v>保育士</v>
      </c>
      <c r="F161" s="368" t="str">
        <f>IF(職員点検資料２!F161="","",職員点検資料２!F161)</f>
        <v/>
      </c>
      <c r="G161" s="2756" t="str">
        <f>IF(職員点検資料２!G161="","",職員点検資料２!G161)</f>
        <v/>
      </c>
      <c r="H161" s="2756" t="str">
        <f>職員点検資料２!H161</f>
        <v>定めあり・定めなし</v>
      </c>
      <c r="I161" s="2741"/>
      <c r="J161" s="2744" t="s">
        <v>341</v>
      </c>
      <c r="K161" s="2747"/>
      <c r="L161" s="2692" t="s">
        <v>341</v>
      </c>
      <c r="M161" s="2741"/>
      <c r="N161" s="2744" t="s">
        <v>341</v>
      </c>
      <c r="O161" s="2747"/>
      <c r="P161" s="2692" t="s">
        <v>341</v>
      </c>
      <c r="Q161" s="263"/>
      <c r="R161" s="263"/>
      <c r="S161" s="263"/>
      <c r="T161" s="263"/>
      <c r="V161" s="2705">
        <f>IF(I161&lt;=職員点検資料１!$U$2,I161,職員点検資料１!$U$2)</f>
        <v>0</v>
      </c>
      <c r="W161" s="2705" t="str">
        <f>職員点検資料２!AD161</f>
        <v/>
      </c>
    </row>
    <row r="162" spans="1:23" s="88" customFormat="1">
      <c r="A162" s="2556"/>
      <c r="B162" s="2760"/>
      <c r="C162" s="2709"/>
      <c r="D162" s="2757"/>
      <c r="E162" s="211" t="str">
        <f>職員点検資料２!E162</f>
        <v>幼稚園教諭</v>
      </c>
      <c r="F162" s="212" t="str">
        <f>IF(職員点検資料２!F162="","",職員点検資料２!F162)</f>
        <v/>
      </c>
      <c r="G162" s="2757"/>
      <c r="H162" s="2757"/>
      <c r="I162" s="2742"/>
      <c r="J162" s="2745"/>
      <c r="K162" s="2748"/>
      <c r="L162" s="2693"/>
      <c r="M162" s="2742"/>
      <c r="N162" s="2745"/>
      <c r="O162" s="2748"/>
      <c r="P162" s="2693"/>
      <c r="Q162" s="263"/>
      <c r="R162" s="263"/>
      <c r="S162" s="263"/>
      <c r="T162" s="263"/>
      <c r="V162" s="2706"/>
      <c r="W162" s="2706"/>
    </row>
    <row r="163" spans="1:23" s="88" customFormat="1">
      <c r="A163" s="2557"/>
      <c r="B163" s="2761"/>
      <c r="C163" s="2710"/>
      <c r="D163" s="2758"/>
      <c r="E163" s="213" t="str">
        <f>職員点検資料２!E163</f>
        <v>（　　　　　　）</v>
      </c>
      <c r="F163" s="214" t="str">
        <f>IF(職員点検資料２!F163="","",職員点検資料２!F163)</f>
        <v/>
      </c>
      <c r="G163" s="2758"/>
      <c r="H163" s="2758"/>
      <c r="I163" s="2743"/>
      <c r="J163" s="2746"/>
      <c r="K163" s="2749"/>
      <c r="L163" s="2694"/>
      <c r="M163" s="2743"/>
      <c r="N163" s="2746"/>
      <c r="O163" s="2749"/>
      <c r="P163" s="2694"/>
      <c r="Q163" s="263"/>
      <c r="R163" s="263"/>
      <c r="S163" s="263"/>
      <c r="T163" s="263"/>
      <c r="V163" s="2707"/>
      <c r="W163" s="2707"/>
    </row>
    <row r="164" spans="1:23" s="88" customFormat="1" ht="12" customHeight="1">
      <c r="A164" s="2555">
        <v>54</v>
      </c>
      <c r="B164" s="2759" t="str">
        <f>IF(職員点検資料２!B164="","",職員点検資料２!B164)</f>
        <v/>
      </c>
      <c r="C164" s="2708" t="str">
        <f>IF(職員点検資料２!C164="","",職員点検資料２!C164)</f>
        <v/>
      </c>
      <c r="D164" s="2756" t="str">
        <f>IF(職員点検資料２!D164="","",職員点検資料２!D164)</f>
        <v/>
      </c>
      <c r="E164" s="210" t="str">
        <f>職員点検資料２!E164</f>
        <v>保育士</v>
      </c>
      <c r="F164" s="368" t="str">
        <f>IF(職員点検資料２!F164="","",職員点検資料２!F164)</f>
        <v/>
      </c>
      <c r="G164" s="2756" t="str">
        <f>IF(職員点検資料２!G164="","",職員点検資料２!G164)</f>
        <v/>
      </c>
      <c r="H164" s="2756" t="str">
        <f>職員点検資料２!H164</f>
        <v>定めあり・定めなし</v>
      </c>
      <c r="I164" s="2741"/>
      <c r="J164" s="2744" t="s">
        <v>341</v>
      </c>
      <c r="K164" s="2747"/>
      <c r="L164" s="2692" t="s">
        <v>341</v>
      </c>
      <c r="M164" s="2741"/>
      <c r="N164" s="2744" t="s">
        <v>341</v>
      </c>
      <c r="O164" s="2747"/>
      <c r="P164" s="2692" t="s">
        <v>341</v>
      </c>
      <c r="Q164" s="263"/>
      <c r="R164" s="263"/>
      <c r="S164" s="263"/>
      <c r="T164" s="263"/>
      <c r="V164" s="2705">
        <f>IF(I164&lt;=職員点検資料１!$U$2,I164,職員点検資料１!$U$2)</f>
        <v>0</v>
      </c>
      <c r="W164" s="2705" t="str">
        <f>職員点検資料２!AD164</f>
        <v/>
      </c>
    </row>
    <row r="165" spans="1:23" s="88" customFormat="1">
      <c r="A165" s="2556"/>
      <c r="B165" s="2760"/>
      <c r="C165" s="2709"/>
      <c r="D165" s="2757"/>
      <c r="E165" s="211" t="str">
        <f>職員点検資料２!E165</f>
        <v>幼稚園教諭</v>
      </c>
      <c r="F165" s="212" t="str">
        <f>IF(職員点検資料２!F165="","",職員点検資料２!F165)</f>
        <v/>
      </c>
      <c r="G165" s="2757"/>
      <c r="H165" s="2757"/>
      <c r="I165" s="2742"/>
      <c r="J165" s="2745"/>
      <c r="K165" s="2748"/>
      <c r="L165" s="2693"/>
      <c r="M165" s="2742"/>
      <c r="N165" s="2745"/>
      <c r="O165" s="2748"/>
      <c r="P165" s="2693"/>
      <c r="Q165" s="263"/>
      <c r="R165" s="263"/>
      <c r="S165" s="263"/>
      <c r="T165" s="263"/>
      <c r="V165" s="2706"/>
      <c r="W165" s="2706"/>
    </row>
    <row r="166" spans="1:23" s="88" customFormat="1">
      <c r="A166" s="2557"/>
      <c r="B166" s="2761"/>
      <c r="C166" s="2710"/>
      <c r="D166" s="2758"/>
      <c r="E166" s="213" t="str">
        <f>職員点検資料２!E166</f>
        <v>（　　　　　　）</v>
      </c>
      <c r="F166" s="214" t="str">
        <f>IF(職員点検資料２!F166="","",職員点検資料２!F166)</f>
        <v/>
      </c>
      <c r="G166" s="2758"/>
      <c r="H166" s="2758"/>
      <c r="I166" s="2743"/>
      <c r="J166" s="2746"/>
      <c r="K166" s="2749"/>
      <c r="L166" s="2694"/>
      <c r="M166" s="2743"/>
      <c r="N166" s="2746"/>
      <c r="O166" s="2749"/>
      <c r="P166" s="2694"/>
      <c r="Q166" s="263"/>
      <c r="R166" s="263"/>
      <c r="S166" s="263"/>
      <c r="T166" s="263"/>
      <c r="V166" s="2707"/>
      <c r="W166" s="2707"/>
    </row>
    <row r="167" spans="1:23" s="88" customFormat="1" ht="12" customHeight="1">
      <c r="A167" s="2555">
        <v>55</v>
      </c>
      <c r="B167" s="2759" t="str">
        <f>IF(職員点検資料２!B167="","",職員点検資料２!B167)</f>
        <v/>
      </c>
      <c r="C167" s="2708" t="str">
        <f>IF(職員点検資料２!C167="","",職員点検資料２!C167)</f>
        <v/>
      </c>
      <c r="D167" s="2756" t="str">
        <f>IF(職員点検資料２!D167="","",職員点検資料２!D167)</f>
        <v/>
      </c>
      <c r="E167" s="210" t="str">
        <f>職員点検資料２!E167</f>
        <v>保育士</v>
      </c>
      <c r="F167" s="368" t="str">
        <f>IF(職員点検資料２!F167="","",職員点検資料２!F167)</f>
        <v/>
      </c>
      <c r="G167" s="2756" t="str">
        <f>IF(職員点検資料２!G167="","",職員点検資料２!G167)</f>
        <v/>
      </c>
      <c r="H167" s="2756" t="str">
        <f>職員点検資料２!H167</f>
        <v>定めあり・定めなし</v>
      </c>
      <c r="I167" s="2741"/>
      <c r="J167" s="2744" t="s">
        <v>341</v>
      </c>
      <c r="K167" s="2747"/>
      <c r="L167" s="2692" t="s">
        <v>341</v>
      </c>
      <c r="M167" s="2741"/>
      <c r="N167" s="2744" t="s">
        <v>341</v>
      </c>
      <c r="O167" s="2747"/>
      <c r="P167" s="2692" t="s">
        <v>341</v>
      </c>
      <c r="Q167" s="263"/>
      <c r="R167" s="263"/>
      <c r="S167" s="263"/>
      <c r="T167" s="263"/>
      <c r="V167" s="2705">
        <f>IF(I167&lt;=職員点検資料１!$U$2,I167,職員点検資料１!$U$2)</f>
        <v>0</v>
      </c>
      <c r="W167" s="2705" t="str">
        <f>職員点検資料２!AD167</f>
        <v/>
      </c>
    </row>
    <row r="168" spans="1:23" s="88" customFormat="1">
      <c r="A168" s="2556"/>
      <c r="B168" s="2760"/>
      <c r="C168" s="2709"/>
      <c r="D168" s="2757"/>
      <c r="E168" s="211" t="str">
        <f>職員点検資料２!E168</f>
        <v>幼稚園教諭</v>
      </c>
      <c r="F168" s="212" t="str">
        <f>IF(職員点検資料２!F168="","",職員点検資料２!F168)</f>
        <v/>
      </c>
      <c r="G168" s="2757"/>
      <c r="H168" s="2757"/>
      <c r="I168" s="2742"/>
      <c r="J168" s="2745"/>
      <c r="K168" s="2748"/>
      <c r="L168" s="2693"/>
      <c r="M168" s="2742"/>
      <c r="N168" s="2745"/>
      <c r="O168" s="2748"/>
      <c r="P168" s="2693"/>
      <c r="Q168" s="263"/>
      <c r="R168" s="263"/>
      <c r="S168" s="263"/>
      <c r="T168" s="263"/>
      <c r="V168" s="2706"/>
      <c r="W168" s="2706"/>
    </row>
    <row r="169" spans="1:23" s="88" customFormat="1">
      <c r="A169" s="2557"/>
      <c r="B169" s="2761"/>
      <c r="C169" s="2710"/>
      <c r="D169" s="2758"/>
      <c r="E169" s="213" t="str">
        <f>職員点検資料２!E169</f>
        <v>（　　　　　　）</v>
      </c>
      <c r="F169" s="214" t="str">
        <f>IF(職員点検資料２!F169="","",職員点検資料２!F169)</f>
        <v/>
      </c>
      <c r="G169" s="2758"/>
      <c r="H169" s="2758"/>
      <c r="I169" s="2743"/>
      <c r="J169" s="2746"/>
      <c r="K169" s="2749"/>
      <c r="L169" s="2694"/>
      <c r="M169" s="2743"/>
      <c r="N169" s="2746"/>
      <c r="O169" s="2749"/>
      <c r="P169" s="2694"/>
      <c r="Q169" s="263"/>
      <c r="R169" s="263"/>
      <c r="S169" s="263"/>
      <c r="T169" s="263"/>
      <c r="V169" s="2707"/>
      <c r="W169" s="2707"/>
    </row>
    <row r="170" spans="1:23" s="88" customFormat="1" ht="12" customHeight="1">
      <c r="A170" s="2555">
        <v>56</v>
      </c>
      <c r="B170" s="2759" t="str">
        <f>IF(職員点検資料２!B170="","",職員点検資料２!B170)</f>
        <v/>
      </c>
      <c r="C170" s="2708" t="str">
        <f>IF(職員点検資料２!C170="","",職員点検資料２!C170)</f>
        <v/>
      </c>
      <c r="D170" s="2756" t="str">
        <f>IF(職員点検資料２!D170="","",職員点検資料２!D170)</f>
        <v/>
      </c>
      <c r="E170" s="210" t="str">
        <f>職員点検資料２!E170</f>
        <v>保育士</v>
      </c>
      <c r="F170" s="368" t="str">
        <f>IF(職員点検資料２!F170="","",職員点検資料２!F170)</f>
        <v/>
      </c>
      <c r="G170" s="2756" t="str">
        <f>IF(職員点検資料２!G170="","",職員点検資料２!G170)</f>
        <v/>
      </c>
      <c r="H170" s="2756" t="str">
        <f>職員点検資料２!H170</f>
        <v>定めあり・定めなし</v>
      </c>
      <c r="I170" s="2741"/>
      <c r="J170" s="2744" t="s">
        <v>341</v>
      </c>
      <c r="K170" s="2747"/>
      <c r="L170" s="2692" t="s">
        <v>341</v>
      </c>
      <c r="M170" s="2741"/>
      <c r="N170" s="2744" t="s">
        <v>341</v>
      </c>
      <c r="O170" s="2747"/>
      <c r="P170" s="2692" t="s">
        <v>341</v>
      </c>
      <c r="Q170" s="263"/>
      <c r="R170" s="263"/>
      <c r="S170" s="263"/>
      <c r="T170" s="263"/>
      <c r="V170" s="2705">
        <f>IF(I170&lt;=職員点検資料１!$U$2,I170,職員点検資料１!$U$2)</f>
        <v>0</v>
      </c>
      <c r="W170" s="2705" t="str">
        <f>職員点検資料２!AD170</f>
        <v/>
      </c>
    </row>
    <row r="171" spans="1:23" s="88" customFormat="1">
      <c r="A171" s="2556"/>
      <c r="B171" s="2760"/>
      <c r="C171" s="2709"/>
      <c r="D171" s="2757"/>
      <c r="E171" s="211" t="str">
        <f>職員点検資料２!E171</f>
        <v>幼稚園教諭</v>
      </c>
      <c r="F171" s="212" t="str">
        <f>IF(職員点検資料２!F171="","",職員点検資料２!F171)</f>
        <v/>
      </c>
      <c r="G171" s="2757"/>
      <c r="H171" s="2757"/>
      <c r="I171" s="2742"/>
      <c r="J171" s="2745"/>
      <c r="K171" s="2748"/>
      <c r="L171" s="2693"/>
      <c r="M171" s="2742"/>
      <c r="N171" s="2745"/>
      <c r="O171" s="2748"/>
      <c r="P171" s="2693"/>
      <c r="Q171" s="263"/>
      <c r="R171" s="263"/>
      <c r="S171" s="263"/>
      <c r="T171" s="263"/>
      <c r="V171" s="2706"/>
      <c r="W171" s="2706"/>
    </row>
    <row r="172" spans="1:23" s="88" customFormat="1">
      <c r="A172" s="2557"/>
      <c r="B172" s="2761"/>
      <c r="C172" s="2710"/>
      <c r="D172" s="2758"/>
      <c r="E172" s="213" t="str">
        <f>職員点検資料２!E172</f>
        <v>（　　　　　　）</v>
      </c>
      <c r="F172" s="214" t="str">
        <f>IF(職員点検資料２!F172="","",職員点検資料２!F172)</f>
        <v/>
      </c>
      <c r="G172" s="2758"/>
      <c r="H172" s="2758"/>
      <c r="I172" s="2743"/>
      <c r="J172" s="2746"/>
      <c r="K172" s="2749"/>
      <c r="L172" s="2694"/>
      <c r="M172" s="2743"/>
      <c r="N172" s="2746"/>
      <c r="O172" s="2749"/>
      <c r="P172" s="2694"/>
      <c r="Q172" s="263"/>
      <c r="R172" s="263"/>
      <c r="S172" s="263"/>
      <c r="T172" s="263"/>
      <c r="V172" s="2707"/>
      <c r="W172" s="2707"/>
    </row>
    <row r="173" spans="1:23" s="88" customFormat="1" ht="12" customHeight="1">
      <c r="A173" s="2555">
        <v>57</v>
      </c>
      <c r="B173" s="2759" t="str">
        <f>IF(職員点検資料２!B173="","",職員点検資料２!B173)</f>
        <v/>
      </c>
      <c r="C173" s="2708" t="str">
        <f>IF(職員点検資料２!C173="","",職員点検資料２!C173)</f>
        <v/>
      </c>
      <c r="D173" s="2756" t="str">
        <f>IF(職員点検資料２!D173="","",職員点検資料２!D173)</f>
        <v/>
      </c>
      <c r="E173" s="210" t="str">
        <f>職員点検資料２!E173</f>
        <v>保育士</v>
      </c>
      <c r="F173" s="368" t="str">
        <f>IF(職員点検資料２!F173="","",職員点検資料２!F173)</f>
        <v/>
      </c>
      <c r="G173" s="2756" t="str">
        <f>IF(職員点検資料２!G173="","",職員点検資料２!G173)</f>
        <v/>
      </c>
      <c r="H173" s="2756" t="str">
        <f>職員点検資料２!H173</f>
        <v>定めあり・定めなし</v>
      </c>
      <c r="I173" s="2741"/>
      <c r="J173" s="2744" t="s">
        <v>341</v>
      </c>
      <c r="K173" s="2747"/>
      <c r="L173" s="2692" t="s">
        <v>341</v>
      </c>
      <c r="M173" s="2741"/>
      <c r="N173" s="2744" t="s">
        <v>341</v>
      </c>
      <c r="O173" s="2747"/>
      <c r="P173" s="2692" t="s">
        <v>341</v>
      </c>
      <c r="Q173" s="263"/>
      <c r="R173" s="263"/>
      <c r="S173" s="263"/>
      <c r="T173" s="263"/>
      <c r="V173" s="2705">
        <f>IF(I173&lt;=職員点検資料１!$U$2,I173,職員点検資料１!$U$2)</f>
        <v>0</v>
      </c>
      <c r="W173" s="2705" t="str">
        <f>職員点検資料２!AD173</f>
        <v/>
      </c>
    </row>
    <row r="174" spans="1:23" s="88" customFormat="1">
      <c r="A174" s="2556"/>
      <c r="B174" s="2760"/>
      <c r="C174" s="2709"/>
      <c r="D174" s="2757"/>
      <c r="E174" s="211" t="str">
        <f>職員点検資料２!E174</f>
        <v>幼稚園教諭</v>
      </c>
      <c r="F174" s="212" t="str">
        <f>IF(職員点検資料２!F174="","",職員点検資料２!F174)</f>
        <v/>
      </c>
      <c r="G174" s="2757"/>
      <c r="H174" s="2757"/>
      <c r="I174" s="2742"/>
      <c r="J174" s="2745"/>
      <c r="K174" s="2748"/>
      <c r="L174" s="2693"/>
      <c r="M174" s="2742"/>
      <c r="N174" s="2745"/>
      <c r="O174" s="2748"/>
      <c r="P174" s="2693"/>
      <c r="Q174" s="263"/>
      <c r="R174" s="263"/>
      <c r="S174" s="263"/>
      <c r="T174" s="263"/>
      <c r="V174" s="2706"/>
      <c r="W174" s="2706"/>
    </row>
    <row r="175" spans="1:23" s="88" customFormat="1">
      <c r="A175" s="2557"/>
      <c r="B175" s="2761"/>
      <c r="C175" s="2710"/>
      <c r="D175" s="2758"/>
      <c r="E175" s="213" t="str">
        <f>職員点検資料２!E175</f>
        <v>（　　　　　　）</v>
      </c>
      <c r="F175" s="214" t="str">
        <f>IF(職員点検資料２!F175="","",職員点検資料２!F175)</f>
        <v/>
      </c>
      <c r="G175" s="2758"/>
      <c r="H175" s="2758"/>
      <c r="I175" s="2743"/>
      <c r="J175" s="2746"/>
      <c r="K175" s="2749"/>
      <c r="L175" s="2694"/>
      <c r="M175" s="2743"/>
      <c r="N175" s="2746"/>
      <c r="O175" s="2749"/>
      <c r="P175" s="2694"/>
      <c r="Q175" s="263"/>
      <c r="R175" s="263"/>
      <c r="S175" s="263"/>
      <c r="T175" s="263"/>
      <c r="V175" s="2707"/>
      <c r="W175" s="2707"/>
    </row>
    <row r="176" spans="1:23" s="88" customFormat="1" ht="12" customHeight="1">
      <c r="A176" s="2555">
        <v>58</v>
      </c>
      <c r="B176" s="2759" t="str">
        <f>IF(職員点検資料２!B176="","",職員点検資料２!B176)</f>
        <v/>
      </c>
      <c r="C176" s="2708" t="str">
        <f>IF(職員点検資料２!C176="","",職員点検資料２!C176)</f>
        <v/>
      </c>
      <c r="D176" s="2756" t="str">
        <f>IF(職員点検資料２!D176="","",職員点検資料２!D176)</f>
        <v/>
      </c>
      <c r="E176" s="210" t="str">
        <f>職員点検資料２!E176</f>
        <v>保育士</v>
      </c>
      <c r="F176" s="368" t="str">
        <f>IF(職員点検資料２!F176="","",職員点検資料２!F176)</f>
        <v/>
      </c>
      <c r="G176" s="2756" t="str">
        <f>IF(職員点検資料２!G176="","",職員点検資料２!G176)</f>
        <v/>
      </c>
      <c r="H176" s="2756" t="str">
        <f>職員点検資料２!H176</f>
        <v>定めあり・定めなし</v>
      </c>
      <c r="I176" s="2741"/>
      <c r="J176" s="2744" t="s">
        <v>341</v>
      </c>
      <c r="K176" s="2747"/>
      <c r="L176" s="2692" t="s">
        <v>341</v>
      </c>
      <c r="M176" s="2741"/>
      <c r="N176" s="2744" t="s">
        <v>341</v>
      </c>
      <c r="O176" s="2747"/>
      <c r="P176" s="2692" t="s">
        <v>341</v>
      </c>
      <c r="Q176" s="263"/>
      <c r="R176" s="263"/>
      <c r="S176" s="263"/>
      <c r="T176" s="263"/>
      <c r="V176" s="2705">
        <f>IF(I176&lt;=職員点検資料１!$U$2,I176,職員点検資料１!$U$2)</f>
        <v>0</v>
      </c>
      <c r="W176" s="2705" t="str">
        <f>職員点検資料２!AD176</f>
        <v/>
      </c>
    </row>
    <row r="177" spans="1:23" s="88" customFormat="1">
      <c r="A177" s="2556"/>
      <c r="B177" s="2760"/>
      <c r="C177" s="2709"/>
      <c r="D177" s="2757"/>
      <c r="E177" s="211" t="str">
        <f>職員点検資料２!E177</f>
        <v>幼稚園教諭</v>
      </c>
      <c r="F177" s="212" t="str">
        <f>IF(職員点検資料２!F177="","",職員点検資料２!F177)</f>
        <v/>
      </c>
      <c r="G177" s="2757"/>
      <c r="H177" s="2757"/>
      <c r="I177" s="2742"/>
      <c r="J177" s="2745"/>
      <c r="K177" s="2748"/>
      <c r="L177" s="2693"/>
      <c r="M177" s="2742"/>
      <c r="N177" s="2745"/>
      <c r="O177" s="2748"/>
      <c r="P177" s="2693"/>
      <c r="Q177" s="263"/>
      <c r="R177" s="263"/>
      <c r="S177" s="263"/>
      <c r="T177" s="263"/>
      <c r="V177" s="2706"/>
      <c r="W177" s="2706"/>
    </row>
    <row r="178" spans="1:23" s="88" customFormat="1">
      <c r="A178" s="2557"/>
      <c r="B178" s="2761"/>
      <c r="C178" s="2710"/>
      <c r="D178" s="2758"/>
      <c r="E178" s="213" t="str">
        <f>職員点検資料２!E178</f>
        <v>（　　　　　　）</v>
      </c>
      <c r="F178" s="214" t="str">
        <f>IF(職員点検資料２!F178="","",職員点検資料２!F178)</f>
        <v/>
      </c>
      <c r="G178" s="2758"/>
      <c r="H178" s="2758"/>
      <c r="I178" s="2743"/>
      <c r="J178" s="2746"/>
      <c r="K178" s="2749"/>
      <c r="L178" s="2694"/>
      <c r="M178" s="2743"/>
      <c r="N178" s="2746"/>
      <c r="O178" s="2749"/>
      <c r="P178" s="2694"/>
      <c r="Q178" s="263"/>
      <c r="R178" s="263"/>
      <c r="S178" s="263"/>
      <c r="T178" s="263"/>
      <c r="V178" s="2707"/>
      <c r="W178" s="2707"/>
    </row>
    <row r="179" spans="1:23" s="88" customFormat="1" ht="12" customHeight="1">
      <c r="A179" s="2555">
        <v>59</v>
      </c>
      <c r="B179" s="2759" t="str">
        <f>IF(職員点検資料２!B179="","",職員点検資料２!B179)</f>
        <v/>
      </c>
      <c r="C179" s="2708" t="str">
        <f>IF(職員点検資料２!C179="","",職員点検資料２!C179)</f>
        <v/>
      </c>
      <c r="D179" s="2756" t="str">
        <f>IF(職員点検資料２!D179="","",職員点検資料２!D179)</f>
        <v/>
      </c>
      <c r="E179" s="210" t="str">
        <f>職員点検資料２!E179</f>
        <v>保育士</v>
      </c>
      <c r="F179" s="368" t="str">
        <f>IF(職員点検資料２!F179="","",職員点検資料２!F179)</f>
        <v/>
      </c>
      <c r="G179" s="2756" t="str">
        <f>IF(職員点検資料２!G179="","",職員点検資料２!G179)</f>
        <v/>
      </c>
      <c r="H179" s="2756" t="str">
        <f>職員点検資料２!H179</f>
        <v>定めあり・定めなし</v>
      </c>
      <c r="I179" s="2741"/>
      <c r="J179" s="2744" t="s">
        <v>341</v>
      </c>
      <c r="K179" s="2747"/>
      <c r="L179" s="2692" t="s">
        <v>341</v>
      </c>
      <c r="M179" s="2741"/>
      <c r="N179" s="2744" t="s">
        <v>341</v>
      </c>
      <c r="O179" s="2747"/>
      <c r="P179" s="2692" t="s">
        <v>341</v>
      </c>
      <c r="Q179" s="263"/>
      <c r="R179" s="263"/>
      <c r="S179" s="263"/>
      <c r="T179" s="263"/>
      <c r="V179" s="2705">
        <f>IF(I179&lt;=職員点検資料１!$U$2,I179,職員点検資料１!$U$2)</f>
        <v>0</v>
      </c>
      <c r="W179" s="2705" t="str">
        <f>職員点検資料２!AD179</f>
        <v/>
      </c>
    </row>
    <row r="180" spans="1:23" s="88" customFormat="1">
      <c r="A180" s="2556"/>
      <c r="B180" s="2760"/>
      <c r="C180" s="2709"/>
      <c r="D180" s="2757"/>
      <c r="E180" s="211" t="str">
        <f>職員点検資料２!E180</f>
        <v>幼稚園教諭</v>
      </c>
      <c r="F180" s="212" t="str">
        <f>IF(職員点検資料２!F180="","",職員点検資料２!F180)</f>
        <v/>
      </c>
      <c r="G180" s="2757"/>
      <c r="H180" s="2757"/>
      <c r="I180" s="2742"/>
      <c r="J180" s="2745"/>
      <c r="K180" s="2748"/>
      <c r="L180" s="2693"/>
      <c r="M180" s="2742"/>
      <c r="N180" s="2745"/>
      <c r="O180" s="2748"/>
      <c r="P180" s="2693"/>
      <c r="Q180" s="263"/>
      <c r="R180" s="263"/>
      <c r="S180" s="263"/>
      <c r="T180" s="263"/>
      <c r="V180" s="2706"/>
      <c r="W180" s="2706"/>
    </row>
    <row r="181" spans="1:23" s="88" customFormat="1">
      <c r="A181" s="2557"/>
      <c r="B181" s="2761"/>
      <c r="C181" s="2710"/>
      <c r="D181" s="2758"/>
      <c r="E181" s="213" t="str">
        <f>職員点検資料２!E181</f>
        <v>（　　　　　　）</v>
      </c>
      <c r="F181" s="214" t="str">
        <f>IF(職員点検資料２!F181="","",職員点検資料２!F181)</f>
        <v/>
      </c>
      <c r="G181" s="2758"/>
      <c r="H181" s="2758"/>
      <c r="I181" s="2743"/>
      <c r="J181" s="2746"/>
      <c r="K181" s="2749"/>
      <c r="L181" s="2694"/>
      <c r="M181" s="2743"/>
      <c r="N181" s="2746"/>
      <c r="O181" s="2749"/>
      <c r="P181" s="2694"/>
      <c r="Q181" s="263"/>
      <c r="R181" s="263"/>
      <c r="S181" s="263"/>
      <c r="T181" s="263"/>
      <c r="V181" s="2707"/>
      <c r="W181" s="2707"/>
    </row>
    <row r="182" spans="1:23" s="88" customFormat="1" ht="12" customHeight="1">
      <c r="A182" s="2555">
        <v>60</v>
      </c>
      <c r="B182" s="2759" t="str">
        <f>IF(職員点検資料２!B182="","",職員点検資料２!B182)</f>
        <v/>
      </c>
      <c r="C182" s="2708" t="str">
        <f>IF(職員点検資料２!C182="","",職員点検資料２!C182)</f>
        <v/>
      </c>
      <c r="D182" s="2756" t="str">
        <f>IF(職員点検資料２!D182="","",職員点検資料２!D182)</f>
        <v/>
      </c>
      <c r="E182" s="210" t="str">
        <f>職員点検資料２!E182</f>
        <v>保育士</v>
      </c>
      <c r="F182" s="368" t="str">
        <f>IF(職員点検資料２!F182="","",職員点検資料２!F182)</f>
        <v/>
      </c>
      <c r="G182" s="2756" t="str">
        <f>IF(職員点検資料２!G182="","",職員点検資料２!G182)</f>
        <v/>
      </c>
      <c r="H182" s="2756" t="str">
        <f>職員点検資料２!H182</f>
        <v>定めあり・定めなし</v>
      </c>
      <c r="I182" s="2741"/>
      <c r="J182" s="2744" t="s">
        <v>341</v>
      </c>
      <c r="K182" s="2747"/>
      <c r="L182" s="2692" t="s">
        <v>341</v>
      </c>
      <c r="M182" s="2741"/>
      <c r="N182" s="2744" t="s">
        <v>341</v>
      </c>
      <c r="O182" s="2747"/>
      <c r="P182" s="2692" t="s">
        <v>341</v>
      </c>
      <c r="Q182" s="263"/>
      <c r="R182" s="263"/>
      <c r="S182" s="263"/>
      <c r="T182" s="263"/>
      <c r="V182" s="2705">
        <f>IF(I182&lt;=職員点検資料１!$U$2,I182,職員点検資料１!$U$2)</f>
        <v>0</v>
      </c>
      <c r="W182" s="2705" t="str">
        <f>職員点検資料２!AD182</f>
        <v/>
      </c>
    </row>
    <row r="183" spans="1:23" s="88" customFormat="1">
      <c r="A183" s="2556"/>
      <c r="B183" s="2760"/>
      <c r="C183" s="2709"/>
      <c r="D183" s="2757"/>
      <c r="E183" s="211" t="str">
        <f>職員点検資料２!E183</f>
        <v>幼稚園教諭</v>
      </c>
      <c r="F183" s="212" t="str">
        <f>IF(職員点検資料２!F183="","",職員点検資料２!F183)</f>
        <v/>
      </c>
      <c r="G183" s="2757"/>
      <c r="H183" s="2757"/>
      <c r="I183" s="2742"/>
      <c r="J183" s="2745"/>
      <c r="K183" s="2748"/>
      <c r="L183" s="2693"/>
      <c r="M183" s="2742"/>
      <c r="N183" s="2745"/>
      <c r="O183" s="2748"/>
      <c r="P183" s="2693"/>
      <c r="Q183" s="263"/>
      <c r="R183" s="263"/>
      <c r="S183" s="263"/>
      <c r="T183" s="263"/>
      <c r="V183" s="2706"/>
      <c r="W183" s="2706"/>
    </row>
    <row r="184" spans="1:23" s="88" customFormat="1">
      <c r="A184" s="2557"/>
      <c r="B184" s="2761"/>
      <c r="C184" s="2710"/>
      <c r="D184" s="2758"/>
      <c r="E184" s="213" t="str">
        <f>職員点検資料２!E184</f>
        <v>（　　　　　　）</v>
      </c>
      <c r="F184" s="214" t="str">
        <f>IF(職員点検資料２!F184="","",職員点検資料２!F184)</f>
        <v/>
      </c>
      <c r="G184" s="2758"/>
      <c r="H184" s="2758"/>
      <c r="I184" s="2743"/>
      <c r="J184" s="2746"/>
      <c r="K184" s="2749"/>
      <c r="L184" s="2694"/>
      <c r="M184" s="2743"/>
      <c r="N184" s="2746"/>
      <c r="O184" s="2749"/>
      <c r="P184" s="2694"/>
      <c r="Q184" s="263"/>
      <c r="R184" s="263"/>
      <c r="S184" s="263"/>
      <c r="T184" s="263"/>
      <c r="V184" s="2707"/>
      <c r="W184" s="2707"/>
    </row>
  </sheetData>
  <sheetProtection sheet="1" objects="1" scenarios="1"/>
  <mergeCells count="975">
    <mergeCell ref="A1:F1"/>
    <mergeCell ref="G1:H1"/>
    <mergeCell ref="A3:A4"/>
    <mergeCell ref="B3:B4"/>
    <mergeCell ref="C3:C4"/>
    <mergeCell ref="D3:D4"/>
    <mergeCell ref="E3:F3"/>
    <mergeCell ref="G3:G4"/>
    <mergeCell ref="H3:H4"/>
    <mergeCell ref="A8:A10"/>
    <mergeCell ref="B8:B10"/>
    <mergeCell ref="C8:C10"/>
    <mergeCell ref="D8:D10"/>
    <mergeCell ref="G8:G10"/>
    <mergeCell ref="M4:N4"/>
    <mergeCell ref="O4:P4"/>
    <mergeCell ref="Q4:T4"/>
    <mergeCell ref="A5:A7"/>
    <mergeCell ref="B5:B7"/>
    <mergeCell ref="C5:C7"/>
    <mergeCell ref="D5:D7"/>
    <mergeCell ref="G5:G7"/>
    <mergeCell ref="H5:H7"/>
    <mergeCell ref="H8:H10"/>
    <mergeCell ref="M8:M10"/>
    <mergeCell ref="N8:N10"/>
    <mergeCell ref="O8:O10"/>
    <mergeCell ref="P8:P10"/>
    <mergeCell ref="I4:J4"/>
    <mergeCell ref="K4:L4"/>
    <mergeCell ref="I5:I7"/>
    <mergeCell ref="V8:V10"/>
    <mergeCell ref="M5:M7"/>
    <mergeCell ref="N5:N7"/>
    <mergeCell ref="O5:O7"/>
    <mergeCell ref="P5:P7"/>
    <mergeCell ref="V5:V7"/>
    <mergeCell ref="A14:A16"/>
    <mergeCell ref="B14:B16"/>
    <mergeCell ref="C14:C16"/>
    <mergeCell ref="D14:D16"/>
    <mergeCell ref="G14:G16"/>
    <mergeCell ref="A11:A13"/>
    <mergeCell ref="B11:B13"/>
    <mergeCell ref="C11:C13"/>
    <mergeCell ref="D11:D13"/>
    <mergeCell ref="G11:G13"/>
    <mergeCell ref="H14:H16"/>
    <mergeCell ref="M14:M16"/>
    <mergeCell ref="N14:N16"/>
    <mergeCell ref="O14:O16"/>
    <mergeCell ref="P14:P16"/>
    <mergeCell ref="V14:V16"/>
    <mergeCell ref="M11:M13"/>
    <mergeCell ref="N11:N13"/>
    <mergeCell ref="V11:V13"/>
    <mergeCell ref="H11:H13"/>
    <mergeCell ref="A20:A22"/>
    <mergeCell ref="B20:B22"/>
    <mergeCell ref="C20:C22"/>
    <mergeCell ref="D20:D22"/>
    <mergeCell ref="G20:G22"/>
    <mergeCell ref="A17:A19"/>
    <mergeCell ref="B17:B19"/>
    <mergeCell ref="C17:C19"/>
    <mergeCell ref="D17:D19"/>
    <mergeCell ref="G17:G19"/>
    <mergeCell ref="H20:H22"/>
    <mergeCell ref="M20:M22"/>
    <mergeCell ref="N20:N22"/>
    <mergeCell ref="O20:O22"/>
    <mergeCell ref="P20:P22"/>
    <mergeCell ref="V20:V22"/>
    <mergeCell ref="M17:M19"/>
    <mergeCell ref="N17:N19"/>
    <mergeCell ref="O17:O19"/>
    <mergeCell ref="P17:P19"/>
    <mergeCell ref="V17:V19"/>
    <mergeCell ref="H17:H19"/>
    <mergeCell ref="A26:A28"/>
    <mergeCell ref="B26:B28"/>
    <mergeCell ref="C26:C28"/>
    <mergeCell ref="D26:D28"/>
    <mergeCell ref="G26:G28"/>
    <mergeCell ref="A23:A25"/>
    <mergeCell ref="B23:B25"/>
    <mergeCell ref="C23:C25"/>
    <mergeCell ref="D23:D25"/>
    <mergeCell ref="G23:G25"/>
    <mergeCell ref="H26:H28"/>
    <mergeCell ref="M26:M28"/>
    <mergeCell ref="N26:N28"/>
    <mergeCell ref="O26:O28"/>
    <mergeCell ref="P26:P28"/>
    <mergeCell ref="M23:M25"/>
    <mergeCell ref="N23:N25"/>
    <mergeCell ref="O23:O25"/>
    <mergeCell ref="P23:P25"/>
    <mergeCell ref="H23:H25"/>
    <mergeCell ref="A32:A34"/>
    <mergeCell ref="B32:B34"/>
    <mergeCell ref="C32:C34"/>
    <mergeCell ref="D32:D34"/>
    <mergeCell ref="G32:G34"/>
    <mergeCell ref="A29:A31"/>
    <mergeCell ref="B29:B31"/>
    <mergeCell ref="C29:C31"/>
    <mergeCell ref="D29:D31"/>
    <mergeCell ref="G29:G31"/>
    <mergeCell ref="H32:H34"/>
    <mergeCell ref="M32:M34"/>
    <mergeCell ref="N32:N34"/>
    <mergeCell ref="O32:O34"/>
    <mergeCell ref="P32:P34"/>
    <mergeCell ref="M29:M31"/>
    <mergeCell ref="N29:N31"/>
    <mergeCell ref="O29:O31"/>
    <mergeCell ref="P29:P31"/>
    <mergeCell ref="H29:H31"/>
    <mergeCell ref="I32:I34"/>
    <mergeCell ref="J32:J34"/>
    <mergeCell ref="K32:K34"/>
    <mergeCell ref="L32:L34"/>
    <mergeCell ref="I29:I31"/>
    <mergeCell ref="J29:J31"/>
    <mergeCell ref="K29:K31"/>
    <mergeCell ref="L29:L31"/>
    <mergeCell ref="A38:A40"/>
    <mergeCell ref="B38:B40"/>
    <mergeCell ref="C38:C40"/>
    <mergeCell ref="D38:D40"/>
    <mergeCell ref="G38:G40"/>
    <mergeCell ref="A35:A37"/>
    <mergeCell ref="B35:B37"/>
    <mergeCell ref="C35:C37"/>
    <mergeCell ref="D35:D37"/>
    <mergeCell ref="G35:G37"/>
    <mergeCell ref="H38:H40"/>
    <mergeCell ref="M38:M40"/>
    <mergeCell ref="N38:N40"/>
    <mergeCell ref="O38:O40"/>
    <mergeCell ref="P38:P40"/>
    <mergeCell ref="M35:M37"/>
    <mergeCell ref="N35:N37"/>
    <mergeCell ref="O35:O37"/>
    <mergeCell ref="P35:P37"/>
    <mergeCell ref="H35:H37"/>
    <mergeCell ref="I35:I37"/>
    <mergeCell ref="J35:J37"/>
    <mergeCell ref="K35:K37"/>
    <mergeCell ref="L35:L37"/>
    <mergeCell ref="I38:I40"/>
    <mergeCell ref="J38:J40"/>
    <mergeCell ref="K38:K40"/>
    <mergeCell ref="L38:L40"/>
    <mergeCell ref="A44:A46"/>
    <mergeCell ref="B44:B46"/>
    <mergeCell ref="C44:C46"/>
    <mergeCell ref="D44:D46"/>
    <mergeCell ref="G44:G46"/>
    <mergeCell ref="A41:A43"/>
    <mergeCell ref="B41:B43"/>
    <mergeCell ref="C41:C43"/>
    <mergeCell ref="D41:D43"/>
    <mergeCell ref="G41:G43"/>
    <mergeCell ref="H44:H46"/>
    <mergeCell ref="M44:M46"/>
    <mergeCell ref="N44:N46"/>
    <mergeCell ref="O44:O46"/>
    <mergeCell ref="P44:P46"/>
    <mergeCell ref="M41:M43"/>
    <mergeCell ref="N41:N43"/>
    <mergeCell ref="O41:O43"/>
    <mergeCell ref="P41:P43"/>
    <mergeCell ref="H41:H43"/>
    <mergeCell ref="I41:I43"/>
    <mergeCell ref="J41:J43"/>
    <mergeCell ref="K41:K43"/>
    <mergeCell ref="L41:L43"/>
    <mergeCell ref="I44:I46"/>
    <mergeCell ref="J44:J46"/>
    <mergeCell ref="K44:K46"/>
    <mergeCell ref="L44:L46"/>
    <mergeCell ref="A50:A52"/>
    <mergeCell ref="B50:B52"/>
    <mergeCell ref="C50:C52"/>
    <mergeCell ref="D50:D52"/>
    <mergeCell ref="G50:G52"/>
    <mergeCell ref="A47:A49"/>
    <mergeCell ref="B47:B49"/>
    <mergeCell ref="C47:C49"/>
    <mergeCell ref="D47:D49"/>
    <mergeCell ref="G47:G49"/>
    <mergeCell ref="H50:H52"/>
    <mergeCell ref="M50:M52"/>
    <mergeCell ref="N50:N52"/>
    <mergeCell ref="O50:O52"/>
    <mergeCell ref="P50:P52"/>
    <mergeCell ref="M47:M49"/>
    <mergeCell ref="N47:N49"/>
    <mergeCell ref="O47:O49"/>
    <mergeCell ref="P47:P49"/>
    <mergeCell ref="H47:H49"/>
    <mergeCell ref="I47:I49"/>
    <mergeCell ref="J47:J49"/>
    <mergeCell ref="K47:K49"/>
    <mergeCell ref="L47:L49"/>
    <mergeCell ref="I50:I52"/>
    <mergeCell ref="J50:J52"/>
    <mergeCell ref="K50:K52"/>
    <mergeCell ref="L50:L52"/>
    <mergeCell ref="A56:A58"/>
    <mergeCell ref="B56:B58"/>
    <mergeCell ref="C56:C58"/>
    <mergeCell ref="D56:D58"/>
    <mergeCell ref="G56:G58"/>
    <mergeCell ref="A53:A55"/>
    <mergeCell ref="B53:B55"/>
    <mergeCell ref="C53:C55"/>
    <mergeCell ref="D53:D55"/>
    <mergeCell ref="G53:G55"/>
    <mergeCell ref="H56:H58"/>
    <mergeCell ref="M56:M58"/>
    <mergeCell ref="N56:N58"/>
    <mergeCell ref="O56:O58"/>
    <mergeCell ref="P56:P58"/>
    <mergeCell ref="M53:M55"/>
    <mergeCell ref="N53:N55"/>
    <mergeCell ref="O53:O55"/>
    <mergeCell ref="P53:P55"/>
    <mergeCell ref="H53:H55"/>
    <mergeCell ref="I53:I55"/>
    <mergeCell ref="J53:J55"/>
    <mergeCell ref="K53:K55"/>
    <mergeCell ref="L53:L55"/>
    <mergeCell ref="I56:I58"/>
    <mergeCell ref="J56:J58"/>
    <mergeCell ref="K56:K58"/>
    <mergeCell ref="L56:L58"/>
    <mergeCell ref="A62:A64"/>
    <mergeCell ref="B62:B64"/>
    <mergeCell ref="C62:C64"/>
    <mergeCell ref="D62:D64"/>
    <mergeCell ref="G62:G64"/>
    <mergeCell ref="A59:A61"/>
    <mergeCell ref="B59:B61"/>
    <mergeCell ref="C59:C61"/>
    <mergeCell ref="D59:D61"/>
    <mergeCell ref="G59:G61"/>
    <mergeCell ref="H62:H64"/>
    <mergeCell ref="M62:M64"/>
    <mergeCell ref="N62:N64"/>
    <mergeCell ref="O62:O64"/>
    <mergeCell ref="P62:P64"/>
    <mergeCell ref="M59:M61"/>
    <mergeCell ref="N59:N61"/>
    <mergeCell ref="O59:O61"/>
    <mergeCell ref="P59:P61"/>
    <mergeCell ref="H59:H61"/>
    <mergeCell ref="I59:I61"/>
    <mergeCell ref="J59:J61"/>
    <mergeCell ref="K59:K61"/>
    <mergeCell ref="L59:L61"/>
    <mergeCell ref="I62:I64"/>
    <mergeCell ref="J62:J64"/>
    <mergeCell ref="K62:K64"/>
    <mergeCell ref="L62:L64"/>
    <mergeCell ref="A68:A70"/>
    <mergeCell ref="B68:B70"/>
    <mergeCell ref="C68:C70"/>
    <mergeCell ref="D68:D70"/>
    <mergeCell ref="G68:G70"/>
    <mergeCell ref="A65:A67"/>
    <mergeCell ref="B65:B67"/>
    <mergeCell ref="C65:C67"/>
    <mergeCell ref="D65:D67"/>
    <mergeCell ref="G65:G67"/>
    <mergeCell ref="H68:H70"/>
    <mergeCell ref="M68:M70"/>
    <mergeCell ref="N68:N70"/>
    <mergeCell ref="O68:O70"/>
    <mergeCell ref="P68:P70"/>
    <mergeCell ref="M65:M67"/>
    <mergeCell ref="N65:N67"/>
    <mergeCell ref="O65:O67"/>
    <mergeCell ref="P65:P67"/>
    <mergeCell ref="H65:H67"/>
    <mergeCell ref="I65:I67"/>
    <mergeCell ref="J65:J67"/>
    <mergeCell ref="K65:K67"/>
    <mergeCell ref="L65:L67"/>
    <mergeCell ref="I68:I70"/>
    <mergeCell ref="J68:J70"/>
    <mergeCell ref="K68:K70"/>
    <mergeCell ref="L68:L70"/>
    <mergeCell ref="A74:A76"/>
    <mergeCell ref="B74:B76"/>
    <mergeCell ref="C74:C76"/>
    <mergeCell ref="D74:D76"/>
    <mergeCell ref="G74:G76"/>
    <mergeCell ref="A71:A73"/>
    <mergeCell ref="B71:B73"/>
    <mergeCell ref="C71:C73"/>
    <mergeCell ref="D71:D73"/>
    <mergeCell ref="G71:G73"/>
    <mergeCell ref="H74:H76"/>
    <mergeCell ref="M74:M76"/>
    <mergeCell ref="N74:N76"/>
    <mergeCell ref="O74:O76"/>
    <mergeCell ref="P74:P76"/>
    <mergeCell ref="M71:M73"/>
    <mergeCell ref="N71:N73"/>
    <mergeCell ref="O71:O73"/>
    <mergeCell ref="P71:P73"/>
    <mergeCell ref="H71:H73"/>
    <mergeCell ref="I71:I73"/>
    <mergeCell ref="J71:J73"/>
    <mergeCell ref="K71:K73"/>
    <mergeCell ref="L71:L73"/>
    <mergeCell ref="I74:I76"/>
    <mergeCell ref="J74:J76"/>
    <mergeCell ref="K74:K76"/>
    <mergeCell ref="L74:L76"/>
    <mergeCell ref="A80:A82"/>
    <mergeCell ref="B80:B82"/>
    <mergeCell ref="C80:C82"/>
    <mergeCell ref="D80:D82"/>
    <mergeCell ref="G80:G82"/>
    <mergeCell ref="A77:A79"/>
    <mergeCell ref="B77:B79"/>
    <mergeCell ref="C77:C79"/>
    <mergeCell ref="D77:D79"/>
    <mergeCell ref="G77:G79"/>
    <mergeCell ref="H80:H82"/>
    <mergeCell ref="M80:M82"/>
    <mergeCell ref="N80:N82"/>
    <mergeCell ref="O80:O82"/>
    <mergeCell ref="P80:P82"/>
    <mergeCell ref="M77:M79"/>
    <mergeCell ref="N77:N79"/>
    <mergeCell ref="O77:O79"/>
    <mergeCell ref="P77:P79"/>
    <mergeCell ref="H77:H79"/>
    <mergeCell ref="I77:I79"/>
    <mergeCell ref="J77:J79"/>
    <mergeCell ref="K77:K79"/>
    <mergeCell ref="L77:L79"/>
    <mergeCell ref="I80:I82"/>
    <mergeCell ref="J80:J82"/>
    <mergeCell ref="K80:K82"/>
    <mergeCell ref="L80:L82"/>
    <mergeCell ref="A86:A88"/>
    <mergeCell ref="B86:B88"/>
    <mergeCell ref="C86:C88"/>
    <mergeCell ref="D86:D88"/>
    <mergeCell ref="G86:G88"/>
    <mergeCell ref="A83:A85"/>
    <mergeCell ref="B83:B85"/>
    <mergeCell ref="C83:C85"/>
    <mergeCell ref="D83:D85"/>
    <mergeCell ref="G83:G85"/>
    <mergeCell ref="H86:H88"/>
    <mergeCell ref="M86:M88"/>
    <mergeCell ref="N86:N88"/>
    <mergeCell ref="O86:O88"/>
    <mergeCell ref="P86:P88"/>
    <mergeCell ref="M83:M85"/>
    <mergeCell ref="N83:N85"/>
    <mergeCell ref="O83:O85"/>
    <mergeCell ref="P83:P85"/>
    <mergeCell ref="H83:H85"/>
    <mergeCell ref="I83:I85"/>
    <mergeCell ref="J83:J85"/>
    <mergeCell ref="K83:K85"/>
    <mergeCell ref="L83:L85"/>
    <mergeCell ref="I86:I88"/>
    <mergeCell ref="J86:J88"/>
    <mergeCell ref="K86:K88"/>
    <mergeCell ref="L86:L88"/>
    <mergeCell ref="A92:A94"/>
    <mergeCell ref="B92:B94"/>
    <mergeCell ref="C92:C94"/>
    <mergeCell ref="D92:D94"/>
    <mergeCell ref="G92:G94"/>
    <mergeCell ref="A89:A91"/>
    <mergeCell ref="B89:B91"/>
    <mergeCell ref="C89:C91"/>
    <mergeCell ref="D89:D91"/>
    <mergeCell ref="G89:G91"/>
    <mergeCell ref="H92:H94"/>
    <mergeCell ref="M92:M94"/>
    <mergeCell ref="N92:N94"/>
    <mergeCell ref="O92:O94"/>
    <mergeCell ref="P92:P94"/>
    <mergeCell ref="M89:M91"/>
    <mergeCell ref="N89:N91"/>
    <mergeCell ref="O89:O91"/>
    <mergeCell ref="P89:P91"/>
    <mergeCell ref="H89:H91"/>
    <mergeCell ref="I89:I91"/>
    <mergeCell ref="J89:J91"/>
    <mergeCell ref="K89:K91"/>
    <mergeCell ref="L89:L91"/>
    <mergeCell ref="I92:I94"/>
    <mergeCell ref="J92:J94"/>
    <mergeCell ref="K92:K94"/>
    <mergeCell ref="L92:L94"/>
    <mergeCell ref="A98:A100"/>
    <mergeCell ref="B98:B100"/>
    <mergeCell ref="C98:C100"/>
    <mergeCell ref="D98:D100"/>
    <mergeCell ref="G98:G100"/>
    <mergeCell ref="A95:A97"/>
    <mergeCell ref="B95:B97"/>
    <mergeCell ref="C95:C97"/>
    <mergeCell ref="D95:D97"/>
    <mergeCell ref="G95:G97"/>
    <mergeCell ref="H98:H100"/>
    <mergeCell ref="M98:M100"/>
    <mergeCell ref="N98:N100"/>
    <mergeCell ref="O98:O100"/>
    <mergeCell ref="P98:P100"/>
    <mergeCell ref="M95:M97"/>
    <mergeCell ref="N95:N97"/>
    <mergeCell ref="O95:O97"/>
    <mergeCell ref="P95:P97"/>
    <mergeCell ref="H95:H97"/>
    <mergeCell ref="I95:I97"/>
    <mergeCell ref="J95:J97"/>
    <mergeCell ref="K95:K97"/>
    <mergeCell ref="L95:L97"/>
    <mergeCell ref="I98:I100"/>
    <mergeCell ref="J98:J100"/>
    <mergeCell ref="K98:K100"/>
    <mergeCell ref="L98:L100"/>
    <mergeCell ref="A104:A106"/>
    <mergeCell ref="B104:B106"/>
    <mergeCell ref="C104:C106"/>
    <mergeCell ref="D104:D106"/>
    <mergeCell ref="G104:G106"/>
    <mergeCell ref="A101:A103"/>
    <mergeCell ref="B101:B103"/>
    <mergeCell ref="C101:C103"/>
    <mergeCell ref="D101:D103"/>
    <mergeCell ref="G101:G103"/>
    <mergeCell ref="H104:H106"/>
    <mergeCell ref="M104:M106"/>
    <mergeCell ref="N104:N106"/>
    <mergeCell ref="O104:O106"/>
    <mergeCell ref="P104:P106"/>
    <mergeCell ref="M101:M103"/>
    <mergeCell ref="N101:N103"/>
    <mergeCell ref="O101:O103"/>
    <mergeCell ref="P101:P103"/>
    <mergeCell ref="H101:H103"/>
    <mergeCell ref="I101:I103"/>
    <mergeCell ref="J101:J103"/>
    <mergeCell ref="K101:K103"/>
    <mergeCell ref="L101:L103"/>
    <mergeCell ref="I104:I106"/>
    <mergeCell ref="J104:J106"/>
    <mergeCell ref="K104:K106"/>
    <mergeCell ref="L104:L106"/>
    <mergeCell ref="A110:A112"/>
    <mergeCell ref="B110:B112"/>
    <mergeCell ref="C110:C112"/>
    <mergeCell ref="D110:D112"/>
    <mergeCell ref="G110:G112"/>
    <mergeCell ref="A107:A109"/>
    <mergeCell ref="B107:B109"/>
    <mergeCell ref="C107:C109"/>
    <mergeCell ref="D107:D109"/>
    <mergeCell ref="G107:G109"/>
    <mergeCell ref="H110:H112"/>
    <mergeCell ref="M110:M112"/>
    <mergeCell ref="N110:N112"/>
    <mergeCell ref="O110:O112"/>
    <mergeCell ref="P110:P112"/>
    <mergeCell ref="M107:M109"/>
    <mergeCell ref="N107:N109"/>
    <mergeCell ref="O107:O109"/>
    <mergeCell ref="P107:P109"/>
    <mergeCell ref="H107:H109"/>
    <mergeCell ref="I107:I109"/>
    <mergeCell ref="J107:J109"/>
    <mergeCell ref="K107:K109"/>
    <mergeCell ref="L107:L109"/>
    <mergeCell ref="I110:I112"/>
    <mergeCell ref="J110:J112"/>
    <mergeCell ref="K110:K112"/>
    <mergeCell ref="L110:L112"/>
    <mergeCell ref="A116:A118"/>
    <mergeCell ref="B116:B118"/>
    <mergeCell ref="C116:C118"/>
    <mergeCell ref="D116:D118"/>
    <mergeCell ref="G116:G118"/>
    <mergeCell ref="A113:A115"/>
    <mergeCell ref="B113:B115"/>
    <mergeCell ref="C113:C115"/>
    <mergeCell ref="D113:D115"/>
    <mergeCell ref="G113:G115"/>
    <mergeCell ref="H116:H118"/>
    <mergeCell ref="M116:M118"/>
    <mergeCell ref="N116:N118"/>
    <mergeCell ref="O116:O118"/>
    <mergeCell ref="P116:P118"/>
    <mergeCell ref="M113:M115"/>
    <mergeCell ref="N113:N115"/>
    <mergeCell ref="O113:O115"/>
    <mergeCell ref="P113:P115"/>
    <mergeCell ref="H113:H115"/>
    <mergeCell ref="I113:I115"/>
    <mergeCell ref="J113:J115"/>
    <mergeCell ref="K113:K115"/>
    <mergeCell ref="L113:L115"/>
    <mergeCell ref="I116:I118"/>
    <mergeCell ref="J116:J118"/>
    <mergeCell ref="K116:K118"/>
    <mergeCell ref="L116:L118"/>
    <mergeCell ref="A122:A124"/>
    <mergeCell ref="B122:B124"/>
    <mergeCell ref="C122:C124"/>
    <mergeCell ref="D122:D124"/>
    <mergeCell ref="G122:G124"/>
    <mergeCell ref="A119:A121"/>
    <mergeCell ref="B119:B121"/>
    <mergeCell ref="C119:C121"/>
    <mergeCell ref="D119:D121"/>
    <mergeCell ref="G119:G121"/>
    <mergeCell ref="H122:H124"/>
    <mergeCell ref="M122:M124"/>
    <mergeCell ref="N122:N124"/>
    <mergeCell ref="O122:O124"/>
    <mergeCell ref="P122:P124"/>
    <mergeCell ref="M119:M121"/>
    <mergeCell ref="N119:N121"/>
    <mergeCell ref="O119:O121"/>
    <mergeCell ref="P119:P121"/>
    <mergeCell ref="H119:H121"/>
    <mergeCell ref="I119:I121"/>
    <mergeCell ref="J119:J121"/>
    <mergeCell ref="K119:K121"/>
    <mergeCell ref="L119:L121"/>
    <mergeCell ref="I122:I124"/>
    <mergeCell ref="J122:J124"/>
    <mergeCell ref="K122:K124"/>
    <mergeCell ref="L122:L124"/>
    <mergeCell ref="A128:A130"/>
    <mergeCell ref="B128:B130"/>
    <mergeCell ref="C128:C130"/>
    <mergeCell ref="D128:D130"/>
    <mergeCell ref="G128:G130"/>
    <mergeCell ref="A125:A127"/>
    <mergeCell ref="B125:B127"/>
    <mergeCell ref="C125:C127"/>
    <mergeCell ref="D125:D127"/>
    <mergeCell ref="G125:G127"/>
    <mergeCell ref="H128:H130"/>
    <mergeCell ref="M128:M130"/>
    <mergeCell ref="N128:N130"/>
    <mergeCell ref="O128:O130"/>
    <mergeCell ref="P128:P130"/>
    <mergeCell ref="M125:M127"/>
    <mergeCell ref="N125:N127"/>
    <mergeCell ref="O125:O127"/>
    <mergeCell ref="P125:P127"/>
    <mergeCell ref="H125:H127"/>
    <mergeCell ref="I125:I127"/>
    <mergeCell ref="J125:J127"/>
    <mergeCell ref="K125:K127"/>
    <mergeCell ref="L125:L127"/>
    <mergeCell ref="I128:I130"/>
    <mergeCell ref="J128:J130"/>
    <mergeCell ref="K128:K130"/>
    <mergeCell ref="L128:L130"/>
    <mergeCell ref="A134:A136"/>
    <mergeCell ref="B134:B136"/>
    <mergeCell ref="C134:C136"/>
    <mergeCell ref="D134:D136"/>
    <mergeCell ref="G134:G136"/>
    <mergeCell ref="A131:A133"/>
    <mergeCell ref="B131:B133"/>
    <mergeCell ref="C131:C133"/>
    <mergeCell ref="D131:D133"/>
    <mergeCell ref="G131:G133"/>
    <mergeCell ref="H134:H136"/>
    <mergeCell ref="M134:M136"/>
    <mergeCell ref="N134:N136"/>
    <mergeCell ref="O134:O136"/>
    <mergeCell ref="P134:P136"/>
    <mergeCell ref="M131:M133"/>
    <mergeCell ref="N131:N133"/>
    <mergeCell ref="O131:O133"/>
    <mergeCell ref="P131:P133"/>
    <mergeCell ref="H131:H133"/>
    <mergeCell ref="I131:I133"/>
    <mergeCell ref="J131:J133"/>
    <mergeCell ref="K131:K133"/>
    <mergeCell ref="L131:L133"/>
    <mergeCell ref="I134:I136"/>
    <mergeCell ref="J134:J136"/>
    <mergeCell ref="K134:K136"/>
    <mergeCell ref="L134:L136"/>
    <mergeCell ref="A140:A142"/>
    <mergeCell ref="B140:B142"/>
    <mergeCell ref="C140:C142"/>
    <mergeCell ref="D140:D142"/>
    <mergeCell ref="G140:G142"/>
    <mergeCell ref="A137:A139"/>
    <mergeCell ref="B137:B139"/>
    <mergeCell ref="C137:C139"/>
    <mergeCell ref="D137:D139"/>
    <mergeCell ref="G137:G139"/>
    <mergeCell ref="H140:H142"/>
    <mergeCell ref="M140:M142"/>
    <mergeCell ref="N140:N142"/>
    <mergeCell ref="O140:O142"/>
    <mergeCell ref="P140:P142"/>
    <mergeCell ref="M137:M139"/>
    <mergeCell ref="N137:N139"/>
    <mergeCell ref="O137:O139"/>
    <mergeCell ref="P137:P139"/>
    <mergeCell ref="H137:H139"/>
    <mergeCell ref="I137:I139"/>
    <mergeCell ref="J137:J139"/>
    <mergeCell ref="K137:K139"/>
    <mergeCell ref="L137:L139"/>
    <mergeCell ref="I140:I142"/>
    <mergeCell ref="J140:J142"/>
    <mergeCell ref="K140:K142"/>
    <mergeCell ref="L140:L142"/>
    <mergeCell ref="A146:A148"/>
    <mergeCell ref="B146:B148"/>
    <mergeCell ref="C146:C148"/>
    <mergeCell ref="D146:D148"/>
    <mergeCell ref="G146:G148"/>
    <mergeCell ref="A143:A145"/>
    <mergeCell ref="B143:B145"/>
    <mergeCell ref="C143:C145"/>
    <mergeCell ref="D143:D145"/>
    <mergeCell ref="G143:G145"/>
    <mergeCell ref="H146:H148"/>
    <mergeCell ref="M146:M148"/>
    <mergeCell ref="N146:N148"/>
    <mergeCell ref="O146:O148"/>
    <mergeCell ref="P146:P148"/>
    <mergeCell ref="M143:M145"/>
    <mergeCell ref="N143:N145"/>
    <mergeCell ref="O143:O145"/>
    <mergeCell ref="P143:P145"/>
    <mergeCell ref="H143:H145"/>
    <mergeCell ref="I143:I145"/>
    <mergeCell ref="J143:J145"/>
    <mergeCell ref="K143:K145"/>
    <mergeCell ref="L143:L145"/>
    <mergeCell ref="I146:I148"/>
    <mergeCell ref="J146:J148"/>
    <mergeCell ref="K146:K148"/>
    <mergeCell ref="L146:L148"/>
    <mergeCell ref="A152:A154"/>
    <mergeCell ref="B152:B154"/>
    <mergeCell ref="C152:C154"/>
    <mergeCell ref="D152:D154"/>
    <mergeCell ref="G152:G154"/>
    <mergeCell ref="A149:A151"/>
    <mergeCell ref="B149:B151"/>
    <mergeCell ref="C149:C151"/>
    <mergeCell ref="D149:D151"/>
    <mergeCell ref="G149:G151"/>
    <mergeCell ref="H152:H154"/>
    <mergeCell ref="M152:M154"/>
    <mergeCell ref="N152:N154"/>
    <mergeCell ref="O152:O154"/>
    <mergeCell ref="P152:P154"/>
    <mergeCell ref="M149:M151"/>
    <mergeCell ref="N149:N151"/>
    <mergeCell ref="O149:O151"/>
    <mergeCell ref="P149:P151"/>
    <mergeCell ref="H149:H151"/>
    <mergeCell ref="I149:I151"/>
    <mergeCell ref="J149:J151"/>
    <mergeCell ref="K149:K151"/>
    <mergeCell ref="L149:L151"/>
    <mergeCell ref="I152:I154"/>
    <mergeCell ref="J152:J154"/>
    <mergeCell ref="K152:K154"/>
    <mergeCell ref="L152:L154"/>
    <mergeCell ref="A158:A160"/>
    <mergeCell ref="B158:B160"/>
    <mergeCell ref="C158:C160"/>
    <mergeCell ref="D158:D160"/>
    <mergeCell ref="G158:G160"/>
    <mergeCell ref="A155:A157"/>
    <mergeCell ref="B155:B157"/>
    <mergeCell ref="C155:C157"/>
    <mergeCell ref="D155:D157"/>
    <mergeCell ref="G155:G157"/>
    <mergeCell ref="H158:H160"/>
    <mergeCell ref="M158:M160"/>
    <mergeCell ref="N158:N160"/>
    <mergeCell ref="O158:O160"/>
    <mergeCell ref="P158:P160"/>
    <mergeCell ref="M155:M157"/>
    <mergeCell ref="N155:N157"/>
    <mergeCell ref="O155:O157"/>
    <mergeCell ref="P155:P157"/>
    <mergeCell ref="H155:H157"/>
    <mergeCell ref="I155:I157"/>
    <mergeCell ref="J155:J157"/>
    <mergeCell ref="K155:K157"/>
    <mergeCell ref="L155:L157"/>
    <mergeCell ref="I158:I160"/>
    <mergeCell ref="J158:J160"/>
    <mergeCell ref="K158:K160"/>
    <mergeCell ref="L158:L160"/>
    <mergeCell ref="A164:A166"/>
    <mergeCell ref="B164:B166"/>
    <mergeCell ref="C164:C166"/>
    <mergeCell ref="D164:D166"/>
    <mergeCell ref="G164:G166"/>
    <mergeCell ref="A161:A163"/>
    <mergeCell ref="B161:B163"/>
    <mergeCell ref="C161:C163"/>
    <mergeCell ref="D161:D163"/>
    <mergeCell ref="G161:G163"/>
    <mergeCell ref="H164:H166"/>
    <mergeCell ref="M164:M166"/>
    <mergeCell ref="N164:N166"/>
    <mergeCell ref="O164:O166"/>
    <mergeCell ref="P164:P166"/>
    <mergeCell ref="M161:M163"/>
    <mergeCell ref="N161:N163"/>
    <mergeCell ref="O161:O163"/>
    <mergeCell ref="P161:P163"/>
    <mergeCell ref="H161:H163"/>
    <mergeCell ref="I161:I163"/>
    <mergeCell ref="J161:J163"/>
    <mergeCell ref="K161:K163"/>
    <mergeCell ref="L161:L163"/>
    <mergeCell ref="I164:I166"/>
    <mergeCell ref="J164:J166"/>
    <mergeCell ref="K164:K166"/>
    <mergeCell ref="L164:L166"/>
    <mergeCell ref="A170:A172"/>
    <mergeCell ref="B170:B172"/>
    <mergeCell ref="C170:C172"/>
    <mergeCell ref="D170:D172"/>
    <mergeCell ref="G170:G172"/>
    <mergeCell ref="A167:A169"/>
    <mergeCell ref="B167:B169"/>
    <mergeCell ref="C167:C169"/>
    <mergeCell ref="D167:D169"/>
    <mergeCell ref="G167:G169"/>
    <mergeCell ref="H170:H172"/>
    <mergeCell ref="M170:M172"/>
    <mergeCell ref="N170:N172"/>
    <mergeCell ref="O170:O172"/>
    <mergeCell ref="P170:P172"/>
    <mergeCell ref="M167:M169"/>
    <mergeCell ref="N167:N169"/>
    <mergeCell ref="O167:O169"/>
    <mergeCell ref="P167:P169"/>
    <mergeCell ref="H167:H169"/>
    <mergeCell ref="I167:I169"/>
    <mergeCell ref="J167:J169"/>
    <mergeCell ref="K167:K169"/>
    <mergeCell ref="L167:L169"/>
    <mergeCell ref="I170:I172"/>
    <mergeCell ref="J170:J172"/>
    <mergeCell ref="K170:K172"/>
    <mergeCell ref="L170:L172"/>
    <mergeCell ref="A176:A178"/>
    <mergeCell ref="B176:B178"/>
    <mergeCell ref="C176:C178"/>
    <mergeCell ref="D176:D178"/>
    <mergeCell ref="G176:G178"/>
    <mergeCell ref="A173:A175"/>
    <mergeCell ref="B173:B175"/>
    <mergeCell ref="C173:C175"/>
    <mergeCell ref="D173:D175"/>
    <mergeCell ref="G173:G175"/>
    <mergeCell ref="H176:H178"/>
    <mergeCell ref="M176:M178"/>
    <mergeCell ref="N176:N178"/>
    <mergeCell ref="O176:O178"/>
    <mergeCell ref="P176:P178"/>
    <mergeCell ref="M173:M175"/>
    <mergeCell ref="N173:N175"/>
    <mergeCell ref="O173:O175"/>
    <mergeCell ref="P173:P175"/>
    <mergeCell ref="H173:H175"/>
    <mergeCell ref="I173:I175"/>
    <mergeCell ref="J173:J175"/>
    <mergeCell ref="K173:K175"/>
    <mergeCell ref="L173:L175"/>
    <mergeCell ref="I176:I178"/>
    <mergeCell ref="J176:J178"/>
    <mergeCell ref="K176:K178"/>
    <mergeCell ref="L176:L178"/>
    <mergeCell ref="A182:A184"/>
    <mergeCell ref="B182:B184"/>
    <mergeCell ref="C182:C184"/>
    <mergeCell ref="D182:D184"/>
    <mergeCell ref="G182:G184"/>
    <mergeCell ref="A179:A181"/>
    <mergeCell ref="B179:B181"/>
    <mergeCell ref="C179:C181"/>
    <mergeCell ref="D179:D181"/>
    <mergeCell ref="G179:G181"/>
    <mergeCell ref="H182:H184"/>
    <mergeCell ref="M182:M184"/>
    <mergeCell ref="N182:N184"/>
    <mergeCell ref="O182:O184"/>
    <mergeCell ref="P182:P184"/>
    <mergeCell ref="M179:M181"/>
    <mergeCell ref="N179:N181"/>
    <mergeCell ref="O179:O181"/>
    <mergeCell ref="P179:P181"/>
    <mergeCell ref="H179:H181"/>
    <mergeCell ref="I179:I181"/>
    <mergeCell ref="J179:J181"/>
    <mergeCell ref="K179:K181"/>
    <mergeCell ref="L179:L181"/>
    <mergeCell ref="I182:I184"/>
    <mergeCell ref="J182:J184"/>
    <mergeCell ref="K182:K184"/>
    <mergeCell ref="L182:L184"/>
    <mergeCell ref="K14:K16"/>
    <mergeCell ref="L14:L16"/>
    <mergeCell ref="I17:I19"/>
    <mergeCell ref="J17:J19"/>
    <mergeCell ref="K17:K19"/>
    <mergeCell ref="L17:L19"/>
    <mergeCell ref="I20:I22"/>
    <mergeCell ref="J20:J22"/>
    <mergeCell ref="K20:K22"/>
    <mergeCell ref="L20:L22"/>
    <mergeCell ref="I3:P3"/>
    <mergeCell ref="I23:I25"/>
    <mergeCell ref="J23:J25"/>
    <mergeCell ref="K23:K25"/>
    <mergeCell ref="L23:L25"/>
    <mergeCell ref="I26:I28"/>
    <mergeCell ref="J26:J28"/>
    <mergeCell ref="K26:K28"/>
    <mergeCell ref="L26:L28"/>
    <mergeCell ref="J5:J7"/>
    <mergeCell ref="K5:K7"/>
    <mergeCell ref="L5:L7"/>
    <mergeCell ref="I8:I10"/>
    <mergeCell ref="J8:J10"/>
    <mergeCell ref="K8:K10"/>
    <mergeCell ref="L8:L10"/>
    <mergeCell ref="I11:I13"/>
    <mergeCell ref="J11:J13"/>
    <mergeCell ref="K11:K13"/>
    <mergeCell ref="L11:L13"/>
    <mergeCell ref="O11:O13"/>
    <mergeCell ref="P11:P13"/>
    <mergeCell ref="I14:I16"/>
    <mergeCell ref="J14:J16"/>
    <mergeCell ref="V182:V184"/>
    <mergeCell ref="V179:V181"/>
    <mergeCell ref="V176:V178"/>
    <mergeCell ref="V173:V175"/>
    <mergeCell ref="V170:V172"/>
    <mergeCell ref="V167:V169"/>
    <mergeCell ref="V164:V166"/>
    <mergeCell ref="V161:V163"/>
    <mergeCell ref="V158:V160"/>
    <mergeCell ref="V155:V157"/>
    <mergeCell ref="V152:V154"/>
    <mergeCell ref="V149:V151"/>
    <mergeCell ref="V146:V148"/>
    <mergeCell ref="V143:V145"/>
    <mergeCell ref="V140:V142"/>
    <mergeCell ref="V137:V139"/>
    <mergeCell ref="V134:V136"/>
    <mergeCell ref="V131:V133"/>
    <mergeCell ref="V128:V130"/>
    <mergeCell ref="V125:V127"/>
    <mergeCell ref="V122:V124"/>
    <mergeCell ref="V119:V121"/>
    <mergeCell ref="V116:V118"/>
    <mergeCell ref="V113:V115"/>
    <mergeCell ref="V110:V112"/>
    <mergeCell ref="V107:V109"/>
    <mergeCell ref="V104:V106"/>
    <mergeCell ref="V101:V103"/>
    <mergeCell ref="V98:V100"/>
    <mergeCell ref="V95:V97"/>
    <mergeCell ref="V92:V94"/>
    <mergeCell ref="V89:V91"/>
    <mergeCell ref="V86:V88"/>
    <mergeCell ref="V83:V85"/>
    <mergeCell ref="V80:V82"/>
    <mergeCell ref="V77:V79"/>
    <mergeCell ref="V74:V76"/>
    <mergeCell ref="V71:V73"/>
    <mergeCell ref="V68:V70"/>
    <mergeCell ref="V65:V67"/>
    <mergeCell ref="V62:V64"/>
    <mergeCell ref="V59:V61"/>
    <mergeCell ref="V56:V58"/>
    <mergeCell ref="V53:V55"/>
    <mergeCell ref="V50:V52"/>
    <mergeCell ref="V47:V49"/>
    <mergeCell ref="V44:V46"/>
    <mergeCell ref="V41:V43"/>
    <mergeCell ref="V38:V40"/>
    <mergeCell ref="V35:V37"/>
    <mergeCell ref="V32:V34"/>
    <mergeCell ref="V29:V31"/>
    <mergeCell ref="V26:V28"/>
    <mergeCell ref="V23:V25"/>
    <mergeCell ref="W5:W7"/>
    <mergeCell ref="W8:W10"/>
    <mergeCell ref="W11:W13"/>
    <mergeCell ref="W14:W16"/>
    <mergeCell ref="W17:W19"/>
    <mergeCell ref="W20:W22"/>
    <mergeCell ref="W23:W25"/>
    <mergeCell ref="W26:W28"/>
    <mergeCell ref="W29:W31"/>
    <mergeCell ref="W32:W34"/>
    <mergeCell ref="W35:W37"/>
    <mergeCell ref="W38:W40"/>
    <mergeCell ref="W41:W43"/>
    <mergeCell ref="W44:W46"/>
    <mergeCell ref="W47:W49"/>
    <mergeCell ref="W50:W52"/>
    <mergeCell ref="W53:W55"/>
    <mergeCell ref="W56:W58"/>
    <mergeCell ref="W59:W61"/>
    <mergeCell ref="W62:W64"/>
    <mergeCell ref="W65:W67"/>
    <mergeCell ref="W68:W70"/>
    <mergeCell ref="W71:W73"/>
    <mergeCell ref="W74:W76"/>
    <mergeCell ref="W77:W79"/>
    <mergeCell ref="W80:W82"/>
    <mergeCell ref="W83:W85"/>
    <mergeCell ref="W86:W88"/>
    <mergeCell ref="W89:W91"/>
    <mergeCell ref="W92:W94"/>
    <mergeCell ref="W95:W97"/>
    <mergeCell ref="W98:W100"/>
    <mergeCell ref="W101:W103"/>
    <mergeCell ref="W104:W106"/>
    <mergeCell ref="W107:W109"/>
    <mergeCell ref="W110:W112"/>
    <mergeCell ref="W113:W115"/>
    <mergeCell ref="W116:W118"/>
    <mergeCell ref="W119:W121"/>
    <mergeCell ref="W122:W124"/>
    <mergeCell ref="W125:W127"/>
    <mergeCell ref="W128:W130"/>
    <mergeCell ref="W131:W133"/>
    <mergeCell ref="W134:W136"/>
    <mergeCell ref="W137:W139"/>
    <mergeCell ref="W167:W169"/>
    <mergeCell ref="W170:W172"/>
    <mergeCell ref="W173:W175"/>
    <mergeCell ref="W176:W178"/>
    <mergeCell ref="W179:W181"/>
    <mergeCell ref="W182:W184"/>
    <mergeCell ref="W140:W142"/>
    <mergeCell ref="W143:W145"/>
    <mergeCell ref="W146:W148"/>
    <mergeCell ref="W149:W151"/>
    <mergeCell ref="W152:W154"/>
    <mergeCell ref="W155:W157"/>
    <mergeCell ref="W158:W160"/>
    <mergeCell ref="W161:W163"/>
    <mergeCell ref="W164:W166"/>
  </mergeCells>
  <phoneticPr fontId="3"/>
  <printOptions horizontalCentered="1"/>
  <pageMargins left="0.31496062992125984" right="0.31496062992125984" top="0.55118110236220474" bottom="0.55118110236220474" header="0.31496062992125984" footer="0.31496062992125984"/>
  <pageSetup paperSize="9" scale="84" fitToHeight="0" orientation="landscape" r:id="rId1"/>
  <rowBreaks count="2" manualBreakCount="2">
    <brk id="43" max="15" man="1"/>
    <brk id="82"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表紙</vt:lpstr>
      <vt:lpstr>管理運営</vt:lpstr>
      <vt:lpstr>利用者処遇</vt:lpstr>
      <vt:lpstr>会計</vt:lpstr>
      <vt:lpstr>会計「計算書類等提出確認表」 </vt:lpstr>
      <vt:lpstr>職員点検資料１ (記入例)</vt:lpstr>
      <vt:lpstr>職員点検資料１</vt:lpstr>
      <vt:lpstr>職員点検資料２ (記入例)</vt:lpstr>
      <vt:lpstr>職員点検資料２</vt:lpstr>
      <vt:lpstr>勤務実績１ (記入例)</vt:lpstr>
      <vt:lpstr>勤務実績１</vt:lpstr>
      <vt:lpstr>勤務実績２ (記入例)</vt:lpstr>
      <vt:lpstr>勤務実績２</vt:lpstr>
      <vt:lpstr>会計!Print_Area</vt:lpstr>
      <vt:lpstr>'会計「計算書類等提出確認表」 '!Print_Area</vt:lpstr>
      <vt:lpstr>管理運営!Print_Area</vt:lpstr>
      <vt:lpstr>勤務実績１!Print_Area</vt:lpstr>
      <vt:lpstr>'勤務実績１ (記入例)'!Print_Area</vt:lpstr>
      <vt:lpstr>勤務実績２!Print_Area</vt:lpstr>
      <vt:lpstr>'勤務実績２ (記入例)'!Print_Area</vt:lpstr>
      <vt:lpstr>職員点検資料１!Print_Area</vt:lpstr>
      <vt:lpstr>'職員点検資料１ (記入例)'!Print_Area</vt:lpstr>
      <vt:lpstr>職員点検資料２!Print_Area</vt:lpstr>
      <vt:lpstr>'職員点検資料２ (記入例)'!Print_Area</vt:lpstr>
      <vt:lpstr>表紙!Print_Area</vt:lpstr>
      <vt:lpstr>利用者処遇!Print_Area</vt:lpstr>
      <vt:lpstr>会計!Print_Titles</vt:lpstr>
      <vt:lpstr>管理運営!Print_Titles</vt:lpstr>
      <vt:lpstr>勤務実績１!Print_Titles</vt:lpstr>
      <vt:lpstr>'勤務実績１ (記入例)'!Print_Titles</vt:lpstr>
      <vt:lpstr>勤務実績２!Print_Titles</vt:lpstr>
      <vt:lpstr>'勤務実績２ (記入例)'!Print_Titles</vt:lpstr>
      <vt:lpstr>職員点検資料１!Print_Titles</vt:lpstr>
      <vt:lpstr>'職員点検資料１ (記入例)'!Print_Titles</vt:lpstr>
      <vt:lpstr>職員点検資料２!Print_Titles</vt:lpstr>
      <vt:lpstr>'職員点検資料２ (記入例)'!Print_Titles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2024-10-09T08:29:56Z</cp:lastPrinted>
  <dcterms:created xsi:type="dcterms:W3CDTF">2011-05-12T07:08:16Z</dcterms:created>
  <dcterms:modified xsi:type="dcterms:W3CDTF">2024-11-01T05:11:59Z</dcterms:modified>
</cp:coreProperties>
</file>