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雇用政策課\01 事業別フォルダー\150      勤労者総合福祉センター施設管理運営費\◆施設管理\H30 施設管理\30年間事業計画・月報\年報\"/>
    </mc:Choice>
  </mc:AlternateContent>
  <bookViews>
    <workbookView xWindow="0" yWindow="0" windowWidth="24000" windowHeight="8940"/>
  </bookViews>
  <sheets>
    <sheet name="別紙１－１" sheetId="2" r:id="rId1"/>
    <sheet name="別紙１－２" sheetId="3" r:id="rId2"/>
    <sheet name="別紙２" sheetId="4" r:id="rId3"/>
    <sheet name="別紙３" sheetId="1" r:id="rId4"/>
  </sheets>
  <definedNames>
    <definedName name="_xlnm.Print_Area" localSheetId="1">'別紙１－２'!$A$1:$O$21</definedName>
    <definedName name="_xlnm.Print_Area" localSheetId="2">別紙２!$A$1:$J$39</definedName>
    <definedName name="_xlnm.Print_Area" localSheetId="3">別紙３!$A$1:$G$154</definedName>
    <definedName name="_xlnm.Print_Titles" localSheetId="3">別紙３!$18:$18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4" l="1"/>
  <c r="D39" i="4"/>
  <c r="C39" i="4"/>
  <c r="G39" i="4" s="1"/>
  <c r="H38" i="4"/>
  <c r="G38" i="4"/>
  <c r="H37" i="4"/>
  <c r="G37" i="4"/>
  <c r="H36" i="4"/>
  <c r="G36" i="4"/>
  <c r="H35" i="4"/>
  <c r="G35" i="4"/>
  <c r="H34" i="4"/>
  <c r="G34" i="4"/>
  <c r="G33" i="4"/>
  <c r="F33" i="4"/>
  <c r="H33" i="4" s="1"/>
  <c r="H32" i="4"/>
  <c r="G32" i="4"/>
  <c r="F32" i="4"/>
  <c r="J17" i="4"/>
  <c r="F24" i="4" s="1"/>
  <c r="I17" i="4"/>
  <c r="G17" i="4"/>
  <c r="E17" i="4"/>
  <c r="C17" i="4"/>
  <c r="B17" i="4"/>
  <c r="D16" i="4"/>
  <c r="F16" i="4" s="1"/>
  <c r="H16" i="4" s="1"/>
  <c r="D15" i="4"/>
  <c r="F15" i="4" s="1"/>
  <c r="H15" i="4" s="1"/>
  <c r="D14" i="4"/>
  <c r="F14" i="4" s="1"/>
  <c r="H14" i="4" s="1"/>
  <c r="D13" i="4"/>
  <c r="F13" i="4" s="1"/>
  <c r="H13" i="4" s="1"/>
  <c r="D12" i="4"/>
  <c r="F12" i="4" s="1"/>
  <c r="H12" i="4" s="1"/>
  <c r="D11" i="4"/>
  <c r="F11" i="4" s="1"/>
  <c r="H11" i="4" s="1"/>
  <c r="D10" i="4"/>
  <c r="F10" i="4" s="1"/>
  <c r="H10" i="4" s="1"/>
  <c r="D9" i="4"/>
  <c r="F9" i="4" s="1"/>
  <c r="H9" i="4" s="1"/>
  <c r="D8" i="4"/>
  <c r="F8" i="4" s="1"/>
  <c r="H8" i="4" s="1"/>
  <c r="D7" i="4"/>
  <c r="F7" i="4" s="1"/>
  <c r="H7" i="4" s="1"/>
  <c r="D6" i="4"/>
  <c r="F6" i="4" s="1"/>
  <c r="H6" i="4" s="1"/>
  <c r="D5" i="4"/>
  <c r="F5" i="4" s="1"/>
  <c r="O20" i="3"/>
  <c r="N19" i="3"/>
  <c r="N21" i="3" s="1"/>
  <c r="M19" i="3"/>
  <c r="L19" i="3"/>
  <c r="K19" i="3"/>
  <c r="K21" i="3" s="1"/>
  <c r="J19" i="3"/>
  <c r="J21" i="3" s="1"/>
  <c r="I19" i="3"/>
  <c r="H19" i="3"/>
  <c r="G19" i="3"/>
  <c r="G21" i="3" s="1"/>
  <c r="F19" i="3"/>
  <c r="F21" i="3" s="1"/>
  <c r="E19" i="3"/>
  <c r="D19" i="3"/>
  <c r="C19" i="3"/>
  <c r="C21" i="3" s="1"/>
  <c r="O18" i="3"/>
  <c r="O17" i="3"/>
  <c r="N16" i="3"/>
  <c r="M16" i="3"/>
  <c r="L16" i="3"/>
  <c r="L21" i="3" s="1"/>
  <c r="K16" i="3"/>
  <c r="J16" i="3"/>
  <c r="I16" i="3"/>
  <c r="H16" i="3"/>
  <c r="H21" i="3" s="1"/>
  <c r="G16" i="3"/>
  <c r="F16" i="3"/>
  <c r="E16" i="3"/>
  <c r="D16" i="3"/>
  <c r="D21" i="3" s="1"/>
  <c r="C16" i="3"/>
  <c r="O15" i="3"/>
  <c r="O14" i="3"/>
  <c r="O13" i="3"/>
  <c r="O12" i="3"/>
  <c r="O11" i="3"/>
  <c r="O10" i="3"/>
  <c r="O9" i="3"/>
  <c r="O8" i="3"/>
  <c r="O7" i="3"/>
  <c r="O6" i="3"/>
  <c r="N33" i="2"/>
  <c r="M33" i="2"/>
  <c r="L33" i="2"/>
  <c r="K33" i="2"/>
  <c r="J33" i="2"/>
  <c r="I33" i="2"/>
  <c r="H33" i="2"/>
  <c r="G33" i="2"/>
  <c r="F33" i="2"/>
  <c r="E33" i="2"/>
  <c r="D33" i="2"/>
  <c r="C33" i="2"/>
  <c r="O32" i="2"/>
  <c r="O33" i="2" s="1"/>
  <c r="O31" i="2"/>
  <c r="G29" i="2"/>
  <c r="N28" i="2"/>
  <c r="N29" i="2" s="1"/>
  <c r="M28" i="2"/>
  <c r="M29" i="2" s="1"/>
  <c r="L28" i="2"/>
  <c r="L29" i="2" s="1"/>
  <c r="K28" i="2"/>
  <c r="K29" i="2" s="1"/>
  <c r="J28" i="2"/>
  <c r="J29" i="2" s="1"/>
  <c r="I28" i="2"/>
  <c r="I29" i="2" s="1"/>
  <c r="H28" i="2"/>
  <c r="H29" i="2" s="1"/>
  <c r="G28" i="2"/>
  <c r="F28" i="2"/>
  <c r="F29" i="2" s="1"/>
  <c r="E28" i="2"/>
  <c r="E29" i="2" s="1"/>
  <c r="D28" i="2"/>
  <c r="D29" i="2" s="1"/>
  <c r="C28" i="2"/>
  <c r="C29" i="2" s="1"/>
  <c r="N27" i="2"/>
  <c r="M27" i="2"/>
  <c r="L27" i="2"/>
  <c r="K27" i="2"/>
  <c r="J27" i="2"/>
  <c r="I27" i="2"/>
  <c r="H27" i="2"/>
  <c r="G27" i="2"/>
  <c r="F27" i="2"/>
  <c r="E27" i="2"/>
  <c r="D27" i="2"/>
  <c r="C27" i="2"/>
  <c r="O26" i="2"/>
  <c r="N25" i="2"/>
  <c r="M25" i="2"/>
  <c r="L25" i="2"/>
  <c r="K25" i="2"/>
  <c r="J25" i="2"/>
  <c r="I25" i="2"/>
  <c r="H25" i="2"/>
  <c r="G25" i="2"/>
  <c r="F25" i="2"/>
  <c r="E25" i="2"/>
  <c r="D25" i="2"/>
  <c r="C25" i="2"/>
  <c r="O24" i="2"/>
  <c r="O25" i="2" s="1"/>
  <c r="N23" i="2"/>
  <c r="M23" i="2"/>
  <c r="L23" i="2"/>
  <c r="K23" i="2"/>
  <c r="J23" i="2"/>
  <c r="I23" i="2"/>
  <c r="H23" i="2"/>
  <c r="G23" i="2"/>
  <c r="F23" i="2"/>
  <c r="E23" i="2"/>
  <c r="D23" i="2"/>
  <c r="C23" i="2"/>
  <c r="O22" i="2"/>
  <c r="N21" i="2"/>
  <c r="M21" i="2"/>
  <c r="L21" i="2"/>
  <c r="K21" i="2"/>
  <c r="J21" i="2"/>
  <c r="I21" i="2"/>
  <c r="H21" i="2"/>
  <c r="G21" i="2"/>
  <c r="F21" i="2"/>
  <c r="E21" i="2"/>
  <c r="D21" i="2"/>
  <c r="C21" i="2"/>
  <c r="O20" i="2"/>
  <c r="O21" i="2" s="1"/>
  <c r="N19" i="2"/>
  <c r="M19" i="2"/>
  <c r="L19" i="2"/>
  <c r="K19" i="2"/>
  <c r="J19" i="2"/>
  <c r="I19" i="2"/>
  <c r="H19" i="2"/>
  <c r="G19" i="2"/>
  <c r="F19" i="2"/>
  <c r="E19" i="2"/>
  <c r="D19" i="2"/>
  <c r="C19" i="2"/>
  <c r="O18" i="2"/>
  <c r="O19" i="2" s="1"/>
  <c r="N17" i="2"/>
  <c r="M17" i="2"/>
  <c r="L17" i="2"/>
  <c r="K17" i="2"/>
  <c r="J17" i="2"/>
  <c r="I17" i="2"/>
  <c r="H17" i="2"/>
  <c r="G17" i="2"/>
  <c r="F17" i="2"/>
  <c r="E17" i="2"/>
  <c r="D17" i="2"/>
  <c r="C17" i="2"/>
  <c r="O16" i="2"/>
  <c r="O17" i="2" s="1"/>
  <c r="N15" i="2"/>
  <c r="M15" i="2"/>
  <c r="L15" i="2"/>
  <c r="K15" i="2"/>
  <c r="J15" i="2"/>
  <c r="I15" i="2"/>
  <c r="H15" i="2"/>
  <c r="G15" i="2"/>
  <c r="F15" i="2"/>
  <c r="E15" i="2"/>
  <c r="D15" i="2"/>
  <c r="C15" i="2"/>
  <c r="O14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O12" i="2"/>
  <c r="N11" i="2"/>
  <c r="M11" i="2"/>
  <c r="L11" i="2"/>
  <c r="K11" i="2"/>
  <c r="J11" i="2"/>
  <c r="I11" i="2"/>
  <c r="H11" i="2"/>
  <c r="G11" i="2"/>
  <c r="F11" i="2"/>
  <c r="E11" i="2"/>
  <c r="D11" i="2"/>
  <c r="C11" i="2"/>
  <c r="O10" i="2"/>
  <c r="N9" i="2"/>
  <c r="M9" i="2"/>
  <c r="L9" i="2"/>
  <c r="K9" i="2"/>
  <c r="J9" i="2"/>
  <c r="I9" i="2"/>
  <c r="H9" i="2"/>
  <c r="G9" i="2"/>
  <c r="F9" i="2"/>
  <c r="E9" i="2"/>
  <c r="D9" i="2"/>
  <c r="C9" i="2"/>
  <c r="O8" i="2"/>
  <c r="O28" i="2" s="1"/>
  <c r="O29" i="2" s="1"/>
  <c r="O7" i="2"/>
  <c r="E148" i="1"/>
  <c r="C148" i="1"/>
  <c r="B148" i="1"/>
  <c r="D145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0" i="1"/>
  <c r="E69" i="1"/>
  <c r="C69" i="1"/>
  <c r="B69" i="1"/>
  <c r="D64" i="1"/>
  <c r="D59" i="1"/>
  <c r="D54" i="1"/>
  <c r="D69" i="1" s="1"/>
  <c r="E53" i="1"/>
  <c r="E149" i="1" s="1"/>
  <c r="C53" i="1"/>
  <c r="B53" i="1"/>
  <c r="D49" i="1"/>
  <c r="D46" i="1"/>
  <c r="D40" i="1"/>
  <c r="D36" i="1"/>
  <c r="D19" i="1"/>
  <c r="D53" i="1" s="1"/>
  <c r="C15" i="1"/>
  <c r="D13" i="1"/>
  <c r="E12" i="1"/>
  <c r="E15" i="1" s="1"/>
  <c r="B12" i="1"/>
  <c r="B15" i="1" s="1"/>
  <c r="D10" i="1"/>
  <c r="D9" i="1"/>
  <c r="D8" i="1"/>
  <c r="D7" i="1"/>
  <c r="D12" i="1" s="1"/>
  <c r="D15" i="1" s="1"/>
  <c r="D6" i="1"/>
  <c r="B149" i="1" l="1"/>
  <c r="O9" i="2"/>
  <c r="O15" i="2"/>
  <c r="C149" i="1"/>
  <c r="D148" i="1"/>
  <c r="O11" i="2"/>
  <c r="O27" i="2"/>
  <c r="O16" i="3"/>
  <c r="O19" i="3"/>
  <c r="E21" i="3"/>
  <c r="I21" i="3"/>
  <c r="M21" i="3"/>
  <c r="O23" i="2"/>
  <c r="F17" i="4"/>
  <c r="H5" i="4"/>
  <c r="H17" i="4" s="1"/>
  <c r="F22" i="4" s="1"/>
  <c r="F23" i="4" s="1"/>
  <c r="F25" i="4" s="1"/>
  <c r="D17" i="4"/>
  <c r="F39" i="4"/>
  <c r="H39" i="4" s="1"/>
  <c r="O21" i="3"/>
  <c r="D149" i="1"/>
  <c r="E151" i="1"/>
  <c r="E152" i="1" s="1"/>
  <c r="E154" i="1" s="1"/>
  <c r="F26" i="4" l="1"/>
  <c r="H25" i="4"/>
</calcChain>
</file>

<file path=xl/sharedStrings.xml><?xml version="1.0" encoding="utf-8"?>
<sst xmlns="http://schemas.openxmlformats.org/spreadsheetml/2006/main" count="328" uniqueCount="285">
  <si>
    <t>別紙３</t>
    <phoneticPr fontId="5"/>
  </si>
  <si>
    <t>平成30年度 施設の管理に係る経費の決算書</t>
    <rPh sb="0" eb="2">
      <t>ヘイセイ</t>
    </rPh>
    <rPh sb="4" eb="6">
      <t>ネンド</t>
    </rPh>
    <rPh sb="7" eb="9">
      <t>シセツ</t>
    </rPh>
    <rPh sb="10" eb="12">
      <t>カンリ</t>
    </rPh>
    <rPh sb="13" eb="14">
      <t>カカ</t>
    </rPh>
    <rPh sb="15" eb="17">
      <t>ケイヒ</t>
    </rPh>
    <rPh sb="18" eb="21">
      <t>ケッサンショ</t>
    </rPh>
    <phoneticPr fontId="5"/>
  </si>
  <si>
    <t>（平成３０年４月１日から平成３１年３月３１日まで）</t>
    <rPh sb="1" eb="3">
      <t>ヘイセイ</t>
    </rPh>
    <rPh sb="5" eb="6">
      <t>ネン</t>
    </rPh>
    <rPh sb="7" eb="8">
      <t>ガツ</t>
    </rPh>
    <rPh sb="9" eb="10">
      <t>ニチ</t>
    </rPh>
    <rPh sb="12" eb="14">
      <t>ヘイセイ</t>
    </rPh>
    <rPh sb="16" eb="17">
      <t>ネン</t>
    </rPh>
    <rPh sb="18" eb="19">
      <t>ガツ</t>
    </rPh>
    <rPh sb="21" eb="22">
      <t>ニチ</t>
    </rPh>
    <phoneticPr fontId="5"/>
  </si>
  <si>
    <t>〔収入の部〕</t>
    <rPh sb="1" eb="3">
      <t>シュウニュウ</t>
    </rPh>
    <rPh sb="4" eb="5">
      <t>ブ</t>
    </rPh>
    <phoneticPr fontId="5"/>
  </si>
  <si>
    <t>（単位　円）</t>
    <rPh sb="1" eb="3">
      <t>タンイ</t>
    </rPh>
    <rPh sb="4" eb="5">
      <t>エン</t>
    </rPh>
    <phoneticPr fontId="5"/>
  </si>
  <si>
    <t>項　　目</t>
    <rPh sb="0" eb="1">
      <t>コウ</t>
    </rPh>
    <rPh sb="3" eb="4">
      <t>メ</t>
    </rPh>
    <phoneticPr fontId="5"/>
  </si>
  <si>
    <t>当初予算額</t>
    <rPh sb="0" eb="2">
      <t>トウショ</t>
    </rPh>
    <rPh sb="2" eb="4">
      <t>ヨサン</t>
    </rPh>
    <rPh sb="4" eb="5">
      <t>ガク</t>
    </rPh>
    <phoneticPr fontId="5"/>
  </si>
  <si>
    <t>補正額</t>
    <rPh sb="0" eb="2">
      <t>ホセイ</t>
    </rPh>
    <rPh sb="2" eb="3">
      <t>ガク</t>
    </rPh>
    <phoneticPr fontId="5"/>
  </si>
  <si>
    <t>最終予算額</t>
    <rPh sb="0" eb="2">
      <t>サイシュウ</t>
    </rPh>
    <rPh sb="2" eb="4">
      <t>ヨサン</t>
    </rPh>
    <rPh sb="4" eb="5">
      <t>ガク</t>
    </rPh>
    <phoneticPr fontId="5"/>
  </si>
  <si>
    <t>決算額</t>
    <rPh sb="0" eb="2">
      <t>ケッサン</t>
    </rPh>
    <rPh sb="2" eb="3">
      <t>ガク</t>
    </rPh>
    <phoneticPr fontId="5"/>
  </si>
  <si>
    <t>備　　考</t>
    <rPh sb="0" eb="1">
      <t>ソナエ</t>
    </rPh>
    <rPh sb="3" eb="4">
      <t>コウ</t>
    </rPh>
    <phoneticPr fontId="5"/>
  </si>
  <si>
    <t>指定管理料</t>
    <rPh sb="0" eb="2">
      <t>シテイ</t>
    </rPh>
    <rPh sb="2" eb="4">
      <t>カンリ</t>
    </rPh>
    <rPh sb="4" eb="5">
      <t>リョウ</t>
    </rPh>
    <phoneticPr fontId="5"/>
  </si>
  <si>
    <t>相模原市からの指定管理料</t>
    <rPh sb="0" eb="4">
      <t>サガミハラシ</t>
    </rPh>
    <rPh sb="7" eb="9">
      <t>シテイ</t>
    </rPh>
    <rPh sb="9" eb="11">
      <t>カンリ</t>
    </rPh>
    <rPh sb="11" eb="12">
      <t>リョウ</t>
    </rPh>
    <phoneticPr fontId="5"/>
  </si>
  <si>
    <t>利用料金</t>
    <rPh sb="0" eb="2">
      <t>リヨウ</t>
    </rPh>
    <rPh sb="2" eb="3">
      <t>リョウ</t>
    </rPh>
    <rPh sb="3" eb="4">
      <t>キン</t>
    </rPh>
    <phoneticPr fontId="5"/>
  </si>
  <si>
    <t>専用利用料金、個人利用料金</t>
    <rPh sb="0" eb="2">
      <t>センヨウ</t>
    </rPh>
    <rPh sb="2" eb="4">
      <t>リヨウ</t>
    </rPh>
    <rPh sb="4" eb="6">
      <t>リョウキン</t>
    </rPh>
    <rPh sb="7" eb="9">
      <t>コジン</t>
    </rPh>
    <rPh sb="9" eb="11">
      <t>リヨウ</t>
    </rPh>
    <rPh sb="11" eb="13">
      <t>リョウキン</t>
    </rPh>
    <phoneticPr fontId="5"/>
  </si>
  <si>
    <t>自主事業収入</t>
    <rPh sb="0" eb="2">
      <t>ジシュ</t>
    </rPh>
    <rPh sb="2" eb="4">
      <t>ジギョウ</t>
    </rPh>
    <rPh sb="4" eb="6">
      <t>シュウニュウ</t>
    </rPh>
    <phoneticPr fontId="5"/>
  </si>
  <si>
    <t>自主事業参加費</t>
    <rPh sb="0" eb="2">
      <t>ジシュ</t>
    </rPh>
    <rPh sb="2" eb="4">
      <t>ジギョウ</t>
    </rPh>
    <rPh sb="4" eb="7">
      <t>サンカヒ</t>
    </rPh>
    <phoneticPr fontId="5"/>
  </si>
  <si>
    <t>その他収入</t>
    <rPh sb="2" eb="3">
      <t>タ</t>
    </rPh>
    <rPh sb="3" eb="5">
      <t>シュウニュウ</t>
    </rPh>
    <phoneticPr fontId="5"/>
  </si>
  <si>
    <t>自動販売機売上手数料</t>
    <rPh sb="5" eb="7">
      <t>ウリアゲ</t>
    </rPh>
    <phoneticPr fontId="5"/>
  </si>
  <si>
    <t>雑収入</t>
    <rPh sb="0" eb="3">
      <t>ザツシュウニュウ</t>
    </rPh>
    <phoneticPr fontId="5"/>
  </si>
  <si>
    <t>管理運営事業基金</t>
    <rPh sb="0" eb="2">
      <t>カンリ</t>
    </rPh>
    <rPh sb="2" eb="4">
      <t>ウンエイ</t>
    </rPh>
    <rPh sb="4" eb="6">
      <t>ジギョウ</t>
    </rPh>
    <rPh sb="6" eb="8">
      <t>キキン</t>
    </rPh>
    <phoneticPr fontId="5"/>
  </si>
  <si>
    <t>新受付システム整備費用として財団資産を補正</t>
    <rPh sb="0" eb="1">
      <t>シン</t>
    </rPh>
    <rPh sb="1" eb="3">
      <t>ウケツケ</t>
    </rPh>
    <rPh sb="7" eb="9">
      <t>セイビ</t>
    </rPh>
    <rPh sb="9" eb="11">
      <t>ヒヨウ</t>
    </rPh>
    <rPh sb="14" eb="16">
      <t>ザイダン</t>
    </rPh>
    <rPh sb="16" eb="18">
      <t>シサン</t>
    </rPh>
    <rPh sb="19" eb="21">
      <t>ホセイ</t>
    </rPh>
    <phoneticPr fontId="5"/>
  </si>
  <si>
    <t>小計</t>
    <rPh sb="0" eb="2">
      <t>ショウケイ</t>
    </rPh>
    <phoneticPr fontId="5"/>
  </si>
  <si>
    <t>前期繰越収支差額</t>
    <rPh sb="0" eb="2">
      <t>ゼンキ</t>
    </rPh>
    <rPh sb="2" eb="4">
      <t>クリコシ</t>
    </rPh>
    <rPh sb="4" eb="6">
      <t>シュウシ</t>
    </rPh>
    <rPh sb="6" eb="8">
      <t>サガク</t>
    </rPh>
    <phoneticPr fontId="5"/>
  </si>
  <si>
    <t>１階女子便所洋式化改修費用</t>
    <rPh sb="1" eb="2">
      <t>カイ</t>
    </rPh>
    <rPh sb="2" eb="4">
      <t>ジョシ</t>
    </rPh>
    <rPh sb="4" eb="6">
      <t>ベンジョ</t>
    </rPh>
    <rPh sb="6" eb="8">
      <t>ヨウシキ</t>
    </rPh>
    <rPh sb="8" eb="9">
      <t>カ</t>
    </rPh>
    <rPh sb="9" eb="11">
      <t>カイシュウ</t>
    </rPh>
    <rPh sb="11" eb="12">
      <t>ヒ</t>
    </rPh>
    <rPh sb="12" eb="13">
      <t>ヨウ</t>
    </rPh>
    <phoneticPr fontId="5"/>
  </si>
  <si>
    <t>収入合計</t>
    <rPh sb="0" eb="2">
      <t>シュウニュウ</t>
    </rPh>
    <rPh sb="2" eb="4">
      <t>ゴウケイ</t>
    </rPh>
    <phoneticPr fontId="5"/>
  </si>
  <si>
    <t>（Ａ）</t>
    <phoneticPr fontId="5"/>
  </si>
  <si>
    <t>〔支出の部〕</t>
    <rPh sb="1" eb="3">
      <t>シシュツ</t>
    </rPh>
    <rPh sb="4" eb="5">
      <t>ブ</t>
    </rPh>
    <phoneticPr fontId="5"/>
  </si>
  <si>
    <t>備　　考</t>
    <phoneticPr fontId="5"/>
  </si>
  <si>
    <t>会議費</t>
    <rPh sb="0" eb="3">
      <t>カイギヒ</t>
    </rPh>
    <phoneticPr fontId="5"/>
  </si>
  <si>
    <t>①ピラティス講座</t>
    <rPh sb="6" eb="8">
      <t>コウザ</t>
    </rPh>
    <phoneticPr fontId="5"/>
  </si>
  <si>
    <t>②実用ボールペン字講座</t>
    <rPh sb="1" eb="3">
      <t>ジツヨウ</t>
    </rPh>
    <rPh sb="8" eb="9">
      <t>ジ</t>
    </rPh>
    <rPh sb="9" eb="11">
      <t>コウザ</t>
    </rPh>
    <phoneticPr fontId="5"/>
  </si>
  <si>
    <t>③収納講座</t>
    <rPh sb="1" eb="3">
      <t>シュウノウ</t>
    </rPh>
    <rPh sb="3" eb="5">
      <t>コウザ</t>
    </rPh>
    <phoneticPr fontId="5"/>
  </si>
  <si>
    <t>④ＴＯＥＩＣテスト対策講座</t>
    <rPh sb="9" eb="11">
      <t>タイサク</t>
    </rPh>
    <rPh sb="11" eb="13">
      <t>コウザ</t>
    </rPh>
    <phoneticPr fontId="5"/>
  </si>
  <si>
    <t>⑤一眼レフカメラ講座</t>
    <rPh sb="1" eb="3">
      <t>イチガン</t>
    </rPh>
    <rPh sb="8" eb="10">
      <t>コウザ</t>
    </rPh>
    <phoneticPr fontId="5"/>
  </si>
  <si>
    <t>⑥介護セミナー</t>
    <rPh sb="1" eb="3">
      <t>カイゴ</t>
    </rPh>
    <phoneticPr fontId="5"/>
  </si>
  <si>
    <t>⑦働く人の労働法講座</t>
    <rPh sb="1" eb="2">
      <t>ハタラ</t>
    </rPh>
    <rPh sb="3" eb="4">
      <t>ヒト</t>
    </rPh>
    <rPh sb="5" eb="8">
      <t>ロウドウホウ</t>
    </rPh>
    <rPh sb="8" eb="10">
      <t>コウザ</t>
    </rPh>
    <phoneticPr fontId="5"/>
  </si>
  <si>
    <t>⑧太極拳教室</t>
    <rPh sb="1" eb="4">
      <t>タイキョクケン</t>
    </rPh>
    <rPh sb="4" eb="6">
      <t>キョウシツ</t>
    </rPh>
    <phoneticPr fontId="5"/>
  </si>
  <si>
    <t>⑨親子で楽しむ星空教室</t>
    <rPh sb="1" eb="3">
      <t>オヤコ</t>
    </rPh>
    <rPh sb="4" eb="5">
      <t>タノ</t>
    </rPh>
    <rPh sb="7" eb="9">
      <t>ホシゾラ</t>
    </rPh>
    <rPh sb="9" eb="11">
      <t>キョウシツ</t>
    </rPh>
    <phoneticPr fontId="5"/>
  </si>
  <si>
    <t>⑩はじめてのウクレレ教室</t>
    <rPh sb="10" eb="12">
      <t>キョウシツ</t>
    </rPh>
    <phoneticPr fontId="5"/>
  </si>
  <si>
    <t>⑪水彩画教室</t>
    <rPh sb="1" eb="4">
      <t>スイサイガ</t>
    </rPh>
    <rPh sb="4" eb="6">
      <t>キョウシツ</t>
    </rPh>
    <phoneticPr fontId="5"/>
  </si>
  <si>
    <t>⑫木彫り・木版画教室</t>
    <rPh sb="1" eb="2">
      <t>キ</t>
    </rPh>
    <rPh sb="2" eb="3">
      <t>ボ</t>
    </rPh>
    <rPh sb="5" eb="8">
      <t>モクハンガ</t>
    </rPh>
    <rPh sb="8" eb="10">
      <t>キョウシツ</t>
    </rPh>
    <phoneticPr fontId="5"/>
  </si>
  <si>
    <t>⑬就職・転職実践講座</t>
    <rPh sb="1" eb="3">
      <t>シュウショク</t>
    </rPh>
    <rPh sb="4" eb="6">
      <t>テンショク</t>
    </rPh>
    <rPh sb="6" eb="8">
      <t>ジッセン</t>
    </rPh>
    <rPh sb="8" eb="10">
      <t>コウザ</t>
    </rPh>
    <phoneticPr fontId="5"/>
  </si>
  <si>
    <t>⑭無料相談会</t>
    <rPh sb="1" eb="3">
      <t>ムリョウ</t>
    </rPh>
    <rPh sb="3" eb="6">
      <t>ソウダンカイ</t>
    </rPh>
    <phoneticPr fontId="5"/>
  </si>
  <si>
    <t>・土曜コンサート選定謝礼</t>
    <rPh sb="1" eb="3">
      <t>ドヨウ</t>
    </rPh>
    <rPh sb="8" eb="10">
      <t>センテイ</t>
    </rPh>
    <rPh sb="10" eb="12">
      <t>シャレイ</t>
    </rPh>
    <phoneticPr fontId="5"/>
  </si>
  <si>
    <t>・新春落語公演出演者謝礼</t>
    <rPh sb="1" eb="3">
      <t>シンシュン</t>
    </rPh>
    <rPh sb="3" eb="5">
      <t>ラクゴ</t>
    </rPh>
    <rPh sb="5" eb="7">
      <t>コウエン</t>
    </rPh>
    <rPh sb="7" eb="10">
      <t>シュツエンシャ</t>
    </rPh>
    <rPh sb="10" eb="12">
      <t>シャレイ</t>
    </rPh>
    <phoneticPr fontId="5"/>
  </si>
  <si>
    <t>諸謝金</t>
    <rPh sb="0" eb="3">
      <t>ショシャキン</t>
    </rPh>
    <phoneticPr fontId="5"/>
  </si>
  <si>
    <t>講座等謝礼</t>
    <phoneticPr fontId="5"/>
  </si>
  <si>
    <t>・TOEICテスト講座教材費</t>
    <rPh sb="9" eb="11">
      <t>コウザ</t>
    </rPh>
    <rPh sb="11" eb="13">
      <t>キョウザイ</t>
    </rPh>
    <rPh sb="13" eb="14">
      <t>ヒ</t>
    </rPh>
    <phoneticPr fontId="5"/>
  </si>
  <si>
    <t>・水彩画教室画材代</t>
    <phoneticPr fontId="5"/>
  </si>
  <si>
    <t>・木彫り・木版画教室材料費</t>
    <rPh sb="1" eb="2">
      <t>キ</t>
    </rPh>
    <rPh sb="2" eb="3">
      <t>ボ</t>
    </rPh>
    <rPh sb="5" eb="8">
      <t>モクハンガ</t>
    </rPh>
    <rPh sb="8" eb="10">
      <t>キョウシツ</t>
    </rPh>
    <rPh sb="10" eb="13">
      <t>ザイリョウヒ</t>
    </rPh>
    <phoneticPr fontId="5"/>
  </si>
  <si>
    <t>委託料</t>
    <rPh sb="0" eb="3">
      <t>イタクリョウ</t>
    </rPh>
    <phoneticPr fontId="5"/>
  </si>
  <si>
    <t>自主事業委託料</t>
    <rPh sb="0" eb="2">
      <t>ジシュ</t>
    </rPh>
    <rPh sb="2" eb="4">
      <t>ジギョウ</t>
    </rPh>
    <rPh sb="4" eb="7">
      <t>イタクリョウ</t>
    </rPh>
    <phoneticPr fontId="5"/>
  </si>
  <si>
    <t>・TOEICテスト講座委託料</t>
    <rPh sb="9" eb="11">
      <t>コウザ</t>
    </rPh>
    <rPh sb="11" eb="14">
      <t>イタクリョウ</t>
    </rPh>
    <phoneticPr fontId="5"/>
  </si>
  <si>
    <t>・フラッグフットボール教室委託料</t>
    <rPh sb="11" eb="13">
      <t>キョウシツ</t>
    </rPh>
    <rPh sb="13" eb="16">
      <t>イタクリョウ</t>
    </rPh>
    <phoneticPr fontId="5"/>
  </si>
  <si>
    <t>・水彩画教室パソコン委託料</t>
    <rPh sb="1" eb="4">
      <t>スイサイガ</t>
    </rPh>
    <rPh sb="4" eb="6">
      <t>キョウシツ</t>
    </rPh>
    <rPh sb="10" eb="12">
      <t>イタク</t>
    </rPh>
    <rPh sb="12" eb="13">
      <t>リョウ</t>
    </rPh>
    <phoneticPr fontId="5"/>
  </si>
  <si>
    <t>・FP３級講座委託料</t>
    <rPh sb="4" eb="5">
      <t>キュウ</t>
    </rPh>
    <rPh sb="5" eb="7">
      <t>コウザ</t>
    </rPh>
    <rPh sb="7" eb="10">
      <t>イタクリョウ</t>
    </rPh>
    <phoneticPr fontId="5"/>
  </si>
  <si>
    <t>・簿記３級講座委託料</t>
    <rPh sb="1" eb="3">
      <t>ボキ</t>
    </rPh>
    <rPh sb="4" eb="5">
      <t>キュウ</t>
    </rPh>
    <rPh sb="5" eb="7">
      <t>コウザ</t>
    </rPh>
    <rPh sb="7" eb="10">
      <t>イタクリョウ</t>
    </rPh>
    <phoneticPr fontId="5"/>
  </si>
  <si>
    <t>消耗品</t>
    <rPh sb="0" eb="2">
      <t>ショウモウ</t>
    </rPh>
    <rPh sb="2" eb="3">
      <t>ヒン</t>
    </rPh>
    <phoneticPr fontId="5"/>
  </si>
  <si>
    <t>自主事業消耗品（教材費等）</t>
    <phoneticPr fontId="5"/>
  </si>
  <si>
    <t>・新春落語公演出演者お茶代</t>
    <rPh sb="1" eb="3">
      <t>シンシュン</t>
    </rPh>
    <rPh sb="3" eb="5">
      <t>ラクゴ</t>
    </rPh>
    <rPh sb="5" eb="7">
      <t>コウエン</t>
    </rPh>
    <rPh sb="7" eb="9">
      <t>シュツエン</t>
    </rPh>
    <rPh sb="9" eb="10">
      <t>シャ</t>
    </rPh>
    <rPh sb="11" eb="12">
      <t>チャ</t>
    </rPh>
    <rPh sb="12" eb="13">
      <t>ダイ</t>
    </rPh>
    <phoneticPr fontId="5"/>
  </si>
  <si>
    <t>・映画鑑賞会協力団体昼食代</t>
    <rPh sb="1" eb="3">
      <t>エイガ</t>
    </rPh>
    <rPh sb="3" eb="6">
      <t>カンショウカイ</t>
    </rPh>
    <rPh sb="6" eb="8">
      <t>キョウリョク</t>
    </rPh>
    <rPh sb="8" eb="10">
      <t>ダンタイ</t>
    </rPh>
    <rPh sb="10" eb="12">
      <t>チュウショク</t>
    </rPh>
    <rPh sb="12" eb="13">
      <t>ダイ</t>
    </rPh>
    <phoneticPr fontId="5"/>
  </si>
  <si>
    <t>通信運搬費</t>
    <phoneticPr fontId="5"/>
  </si>
  <si>
    <t>※使用料賃借料から</t>
    <phoneticPr fontId="5"/>
  </si>
  <si>
    <t>12,000充当</t>
    <rPh sb="6" eb="8">
      <t>ジュウトウ</t>
    </rPh>
    <phoneticPr fontId="5"/>
  </si>
  <si>
    <t>事業実施分</t>
    <rPh sb="0" eb="2">
      <t>ジギョウ</t>
    </rPh>
    <rPh sb="2" eb="4">
      <t>ジッシ</t>
    </rPh>
    <rPh sb="4" eb="5">
      <t>ブン</t>
    </rPh>
    <phoneticPr fontId="5"/>
  </si>
  <si>
    <t>小　　計</t>
    <rPh sb="0" eb="1">
      <t>ショウ</t>
    </rPh>
    <rPh sb="3" eb="4">
      <t>ケイ</t>
    </rPh>
    <phoneticPr fontId="5"/>
  </si>
  <si>
    <t>給料手当</t>
    <rPh sb="0" eb="2">
      <t>キュウリョウ</t>
    </rPh>
    <rPh sb="2" eb="4">
      <t>テアテ</t>
    </rPh>
    <phoneticPr fontId="5"/>
  </si>
  <si>
    <t>職員、嘱託職員給与、諸手当</t>
    <rPh sb="0" eb="2">
      <t>ショクイン</t>
    </rPh>
    <rPh sb="3" eb="5">
      <t>ショクタク</t>
    </rPh>
    <rPh sb="5" eb="7">
      <t>ショクイン</t>
    </rPh>
    <rPh sb="7" eb="9">
      <t>キュウヨ</t>
    </rPh>
    <rPh sb="10" eb="13">
      <t>ショテアテ</t>
    </rPh>
    <phoneticPr fontId="5"/>
  </si>
  <si>
    <t>・職員(局長按分)給与・賞与・手当</t>
    <rPh sb="1" eb="3">
      <t>ショクイン</t>
    </rPh>
    <rPh sb="4" eb="6">
      <t>キョクチョウ</t>
    </rPh>
    <rPh sb="6" eb="8">
      <t>アンブン</t>
    </rPh>
    <rPh sb="9" eb="11">
      <t>キュウヨ</t>
    </rPh>
    <rPh sb="12" eb="14">
      <t>ショウヨ</t>
    </rPh>
    <rPh sb="15" eb="17">
      <t>テアテ</t>
    </rPh>
    <phoneticPr fontId="5"/>
  </si>
  <si>
    <t>・職員（係長）給与・賞与・手当</t>
    <rPh sb="1" eb="3">
      <t>ショクイン</t>
    </rPh>
    <rPh sb="4" eb="6">
      <t>カカリチョウ</t>
    </rPh>
    <rPh sb="7" eb="9">
      <t>キュウヨ</t>
    </rPh>
    <rPh sb="10" eb="12">
      <t>ショウヨ</t>
    </rPh>
    <rPh sb="13" eb="15">
      <t>テアテ</t>
    </rPh>
    <phoneticPr fontId="5"/>
  </si>
  <si>
    <r>
      <t>・職員（次長按分）給与・賞与・手当</t>
    </r>
    <r>
      <rPr>
        <sz val="10"/>
        <color indexed="8"/>
        <rFont val="Century"/>
        <family val="1"/>
      </rPr>
      <t xml:space="preserve">     </t>
    </r>
    <rPh sb="1" eb="3">
      <t>ショクイン</t>
    </rPh>
    <rPh sb="4" eb="6">
      <t>ジチョウ</t>
    </rPh>
    <rPh sb="6" eb="8">
      <t>アンブン</t>
    </rPh>
    <rPh sb="9" eb="11">
      <t>キュウヨ</t>
    </rPh>
    <rPh sb="12" eb="14">
      <t>ショウヨ</t>
    </rPh>
    <rPh sb="15" eb="17">
      <t>テアテ</t>
    </rPh>
    <phoneticPr fontId="5"/>
  </si>
  <si>
    <t>・嘱託職員給与・賞与・手当</t>
    <rPh sb="1" eb="3">
      <t>ショクタク</t>
    </rPh>
    <rPh sb="3" eb="5">
      <t>ショクイン</t>
    </rPh>
    <rPh sb="5" eb="7">
      <t>キュウヨ</t>
    </rPh>
    <rPh sb="8" eb="10">
      <t>ショウヨ</t>
    </rPh>
    <rPh sb="11" eb="13">
      <t>テアテ</t>
    </rPh>
    <phoneticPr fontId="5"/>
  </si>
  <si>
    <t>福利厚生費</t>
    <rPh sb="0" eb="2">
      <t>フクリ</t>
    </rPh>
    <rPh sb="2" eb="5">
      <t>コウセイヒ</t>
    </rPh>
    <phoneticPr fontId="5"/>
  </si>
  <si>
    <t>職員、嘱託職員給与、臨時職員福利厚生費</t>
    <rPh sb="0" eb="2">
      <t>ショクイン</t>
    </rPh>
    <rPh sb="3" eb="5">
      <t>ショクタク</t>
    </rPh>
    <rPh sb="5" eb="7">
      <t>ショクイン</t>
    </rPh>
    <rPh sb="7" eb="9">
      <t>キュウヨ</t>
    </rPh>
    <rPh sb="10" eb="12">
      <t>リンジ</t>
    </rPh>
    <rPh sb="12" eb="14">
      <t>ショクイン</t>
    </rPh>
    <rPh sb="14" eb="16">
      <t>フクリ</t>
    </rPh>
    <rPh sb="16" eb="19">
      <t>コウセイヒ</t>
    </rPh>
    <phoneticPr fontId="5"/>
  </si>
  <si>
    <t>・嘱託職員</t>
    <rPh sb="1" eb="3">
      <t>ショクタク</t>
    </rPh>
    <rPh sb="3" eb="5">
      <t>ショクイン</t>
    </rPh>
    <phoneticPr fontId="5"/>
  </si>
  <si>
    <t>・プロパー職員（係長）</t>
    <rPh sb="5" eb="7">
      <t>ショクイン</t>
    </rPh>
    <rPh sb="8" eb="10">
      <t>カカリチョウ</t>
    </rPh>
    <phoneticPr fontId="5"/>
  </si>
  <si>
    <t>・嘱託職員（局長会館分）</t>
    <rPh sb="1" eb="3">
      <t>ショクタク</t>
    </rPh>
    <rPh sb="3" eb="5">
      <t>ショクイン</t>
    </rPh>
    <rPh sb="6" eb="8">
      <t>キョクチョウ</t>
    </rPh>
    <rPh sb="8" eb="10">
      <t>カイカン</t>
    </rPh>
    <rPh sb="10" eb="11">
      <t>ブン</t>
    </rPh>
    <phoneticPr fontId="5"/>
  </si>
  <si>
    <t>・プロパー職員（次長会館分）</t>
    <rPh sb="5" eb="7">
      <t>ショクイン</t>
    </rPh>
    <rPh sb="8" eb="10">
      <t>ジチョウ</t>
    </rPh>
    <rPh sb="10" eb="12">
      <t>カイカン</t>
    </rPh>
    <rPh sb="12" eb="13">
      <t>ブン</t>
    </rPh>
    <phoneticPr fontId="5"/>
  </si>
  <si>
    <t>賃金</t>
    <rPh sb="0" eb="2">
      <t>チンギン</t>
    </rPh>
    <phoneticPr fontId="5"/>
  </si>
  <si>
    <t>臨時職員賃金</t>
    <rPh sb="0" eb="2">
      <t>リンジ</t>
    </rPh>
    <rPh sb="2" eb="4">
      <t>ショクイン</t>
    </rPh>
    <rPh sb="4" eb="6">
      <t>チンギン</t>
    </rPh>
    <phoneticPr fontId="5"/>
  </si>
  <si>
    <t>・臨時職員賃金・手当</t>
    <rPh sb="1" eb="3">
      <t>リンジ</t>
    </rPh>
    <rPh sb="3" eb="5">
      <t>ショクイン</t>
    </rPh>
    <rPh sb="5" eb="7">
      <t>チンギン</t>
    </rPh>
    <rPh sb="8" eb="10">
      <t>テアテ</t>
    </rPh>
    <phoneticPr fontId="5"/>
  </si>
  <si>
    <t>・臨時職員（夜間）賃金・手当</t>
    <rPh sb="1" eb="3">
      <t>リンジ</t>
    </rPh>
    <rPh sb="3" eb="5">
      <t>ショクイン</t>
    </rPh>
    <rPh sb="6" eb="8">
      <t>ヤカン</t>
    </rPh>
    <rPh sb="9" eb="11">
      <t>チンギン</t>
    </rPh>
    <rPh sb="12" eb="14">
      <t>テアテ</t>
    </rPh>
    <phoneticPr fontId="5"/>
  </si>
  <si>
    <t>人件費</t>
    <rPh sb="0" eb="3">
      <t>ジンケンヒ</t>
    </rPh>
    <phoneticPr fontId="5"/>
  </si>
  <si>
    <t>消耗品費</t>
    <rPh sb="0" eb="2">
      <t>ショウモウ</t>
    </rPh>
    <rPh sb="2" eb="3">
      <t>ヒン</t>
    </rPh>
    <rPh sb="3" eb="4">
      <t>ヒ</t>
    </rPh>
    <phoneticPr fontId="5"/>
  </si>
  <si>
    <t>消耗品費（事務用品、会館維持課交換部品、書籍等）</t>
    <rPh sb="0" eb="2">
      <t>ショウモウ</t>
    </rPh>
    <rPh sb="2" eb="3">
      <t>ヒン</t>
    </rPh>
    <rPh sb="3" eb="4">
      <t>ヒ</t>
    </rPh>
    <rPh sb="5" eb="7">
      <t>ジム</t>
    </rPh>
    <rPh sb="7" eb="9">
      <t>ヨウヒン</t>
    </rPh>
    <rPh sb="10" eb="12">
      <t>カイカン</t>
    </rPh>
    <rPh sb="12" eb="15">
      <t>イジカ</t>
    </rPh>
    <rPh sb="15" eb="17">
      <t>コウカン</t>
    </rPh>
    <rPh sb="17" eb="19">
      <t>ブヒン</t>
    </rPh>
    <rPh sb="20" eb="22">
      <t>ショセキ</t>
    </rPh>
    <rPh sb="22" eb="23">
      <t>トウ</t>
    </rPh>
    <phoneticPr fontId="5"/>
  </si>
  <si>
    <t>・事務用品・館内ディスプレイ用品代　　           　</t>
    <rPh sb="1" eb="4">
      <t>ジムヨウ</t>
    </rPh>
    <rPh sb="4" eb="5">
      <t>ヒン</t>
    </rPh>
    <rPh sb="6" eb="7">
      <t>カン</t>
    </rPh>
    <rPh sb="7" eb="8">
      <t>ナイ</t>
    </rPh>
    <rPh sb="14" eb="16">
      <t>ヨウヒン</t>
    </rPh>
    <rPh sb="16" eb="17">
      <t>ダイ</t>
    </rPh>
    <phoneticPr fontId="5"/>
  </si>
  <si>
    <t>・小田急ＤＳ分消耗品費</t>
    <rPh sb="1" eb="4">
      <t>オダキュウ</t>
    </rPh>
    <rPh sb="6" eb="7">
      <t>ブン</t>
    </rPh>
    <rPh sb="7" eb="9">
      <t>ショウモウ</t>
    </rPh>
    <rPh sb="9" eb="10">
      <t>ヒン</t>
    </rPh>
    <rPh sb="10" eb="11">
      <t>ヒ</t>
    </rPh>
    <phoneticPr fontId="5"/>
  </si>
  <si>
    <r>
      <t>・年間購読新聞代</t>
    </r>
    <r>
      <rPr>
        <sz val="10"/>
        <color indexed="8"/>
        <rFont val="Century"/>
        <family val="1"/>
      </rPr>
      <t xml:space="preserve">                      </t>
    </r>
    <r>
      <rPr>
        <sz val="10"/>
        <color indexed="8"/>
        <rFont val="ＭＳ ゴシック"/>
        <family val="3"/>
        <charset val="128"/>
      </rPr>
      <t>　</t>
    </r>
    <rPh sb="1" eb="3">
      <t>ネンカン</t>
    </rPh>
    <rPh sb="3" eb="5">
      <t>コウドク</t>
    </rPh>
    <rPh sb="5" eb="7">
      <t>シンブン</t>
    </rPh>
    <rPh sb="7" eb="8">
      <t>ダイ</t>
    </rPh>
    <phoneticPr fontId="5"/>
  </si>
  <si>
    <t>・リソグラフ及びインク代</t>
    <rPh sb="6" eb="7">
      <t>オヨ</t>
    </rPh>
    <rPh sb="11" eb="12">
      <t>ダイ</t>
    </rPh>
    <phoneticPr fontId="5"/>
  </si>
  <si>
    <t>・その他館内維持部品等</t>
    <rPh sb="3" eb="4">
      <t>タ</t>
    </rPh>
    <rPh sb="4" eb="6">
      <t>カンナイ</t>
    </rPh>
    <rPh sb="6" eb="8">
      <t>イジ</t>
    </rPh>
    <rPh sb="8" eb="10">
      <t>ブヒン</t>
    </rPh>
    <rPh sb="10" eb="11">
      <t>トウ</t>
    </rPh>
    <phoneticPr fontId="5"/>
  </si>
  <si>
    <t>燃料費</t>
    <rPh sb="0" eb="2">
      <t>ネンリョウ</t>
    </rPh>
    <rPh sb="2" eb="3">
      <t>ヒ</t>
    </rPh>
    <phoneticPr fontId="5"/>
  </si>
  <si>
    <t>・車両ガソリン代</t>
    <rPh sb="1" eb="3">
      <t>シャリョウ</t>
    </rPh>
    <rPh sb="7" eb="8">
      <t>ダイ</t>
    </rPh>
    <phoneticPr fontId="5"/>
  </si>
  <si>
    <t>・軽油代</t>
    <rPh sb="1" eb="3">
      <t>ケイユ</t>
    </rPh>
    <rPh sb="3" eb="4">
      <t>ダイ</t>
    </rPh>
    <phoneticPr fontId="5"/>
  </si>
  <si>
    <t>旅費交通費</t>
    <rPh sb="0" eb="2">
      <t>リョヒ</t>
    </rPh>
    <rPh sb="2" eb="5">
      <t>コウツウヒ</t>
    </rPh>
    <phoneticPr fontId="5"/>
  </si>
  <si>
    <t>・職員研修等出張旅費</t>
    <rPh sb="1" eb="3">
      <t>ショクイン</t>
    </rPh>
    <rPh sb="3" eb="5">
      <t>ケンシュウ</t>
    </rPh>
    <rPh sb="5" eb="6">
      <t>トウ</t>
    </rPh>
    <rPh sb="6" eb="8">
      <t>シュッチョウ</t>
    </rPh>
    <rPh sb="8" eb="10">
      <t>リョヒ</t>
    </rPh>
    <phoneticPr fontId="5"/>
  </si>
  <si>
    <t>・嘱託職員研修等出張旅費</t>
    <rPh sb="1" eb="3">
      <t>ショクタク</t>
    </rPh>
    <rPh sb="3" eb="5">
      <t>ショクイン</t>
    </rPh>
    <rPh sb="5" eb="7">
      <t>ケンシュウ</t>
    </rPh>
    <rPh sb="7" eb="8">
      <t>トウ</t>
    </rPh>
    <rPh sb="8" eb="10">
      <t>シュッチョウ</t>
    </rPh>
    <rPh sb="10" eb="12">
      <t>リョヒ</t>
    </rPh>
    <phoneticPr fontId="5"/>
  </si>
  <si>
    <t>印刷製本費</t>
    <rPh sb="0" eb="2">
      <t>インサツ</t>
    </rPh>
    <rPh sb="2" eb="4">
      <t>セイホン</t>
    </rPh>
    <rPh sb="4" eb="5">
      <t>ヒ</t>
    </rPh>
    <phoneticPr fontId="5"/>
  </si>
  <si>
    <t>会館用各種印刷物</t>
    <rPh sb="0" eb="2">
      <t>カイカン</t>
    </rPh>
    <rPh sb="2" eb="3">
      <t>ヨウ</t>
    </rPh>
    <rPh sb="3" eb="5">
      <t>カクシュ</t>
    </rPh>
    <rPh sb="5" eb="8">
      <t>インサツブツ</t>
    </rPh>
    <phoneticPr fontId="5"/>
  </si>
  <si>
    <t>・会館パンフレット印刷費</t>
    <rPh sb="1" eb="3">
      <t>カイカン</t>
    </rPh>
    <rPh sb="9" eb="11">
      <t>インサツ</t>
    </rPh>
    <rPh sb="11" eb="12">
      <t>ヒ</t>
    </rPh>
    <phoneticPr fontId="5"/>
  </si>
  <si>
    <t>・会館案内チラシ印刷費</t>
    <rPh sb="1" eb="3">
      <t>カイカン</t>
    </rPh>
    <rPh sb="3" eb="5">
      <t>アンナイ</t>
    </rPh>
    <rPh sb="8" eb="10">
      <t>インサツ</t>
    </rPh>
    <rPh sb="10" eb="11">
      <t>ヒ</t>
    </rPh>
    <phoneticPr fontId="5"/>
  </si>
  <si>
    <t>・名刺印刷費</t>
    <rPh sb="1" eb="3">
      <t>メイシ</t>
    </rPh>
    <rPh sb="3" eb="5">
      <t>インサツ</t>
    </rPh>
    <rPh sb="5" eb="6">
      <t>ヒ</t>
    </rPh>
    <phoneticPr fontId="5"/>
  </si>
  <si>
    <t>光熱水費</t>
    <rPh sb="0" eb="2">
      <t>コウネツ</t>
    </rPh>
    <rPh sb="2" eb="3">
      <t>スイ</t>
    </rPh>
    <rPh sb="3" eb="4">
      <t>ヒ</t>
    </rPh>
    <phoneticPr fontId="5"/>
  </si>
  <si>
    <t xml:space="preserve">・電気　                 </t>
    <rPh sb="1" eb="3">
      <t>デンキ</t>
    </rPh>
    <phoneticPr fontId="5"/>
  </si>
  <si>
    <t xml:space="preserve">・ガス　                                     </t>
  </si>
  <si>
    <r>
      <t>・水道　</t>
    </r>
    <r>
      <rPr>
        <sz val="10"/>
        <color indexed="8"/>
        <rFont val="Century"/>
        <family val="1"/>
      </rPr>
      <t xml:space="preserve">                               </t>
    </r>
    <rPh sb="1" eb="3">
      <t>スイドウ</t>
    </rPh>
    <phoneticPr fontId="5"/>
  </si>
  <si>
    <t>（自動販売機光熱費負担金）</t>
    <rPh sb="1" eb="6">
      <t>ジドウハンバイキ</t>
    </rPh>
    <rPh sb="6" eb="9">
      <t>コウネツヒ</t>
    </rPh>
    <rPh sb="9" eb="12">
      <t>フタンキン</t>
    </rPh>
    <phoneticPr fontId="5"/>
  </si>
  <si>
    <t>修繕費</t>
    <rPh sb="0" eb="2">
      <t>シュウゼン</t>
    </rPh>
    <rPh sb="2" eb="3">
      <t>ヒ</t>
    </rPh>
    <phoneticPr fontId="5"/>
  </si>
  <si>
    <t>・財団負担分</t>
    <rPh sb="1" eb="3">
      <t>ザイダン</t>
    </rPh>
    <rPh sb="3" eb="5">
      <t>フタン</t>
    </rPh>
    <rPh sb="5" eb="6">
      <t>ブン</t>
    </rPh>
    <phoneticPr fontId="5"/>
  </si>
  <si>
    <t>・小田急DS負担分</t>
    <rPh sb="1" eb="4">
      <t>オダキュウ</t>
    </rPh>
    <rPh sb="6" eb="8">
      <t>フタン</t>
    </rPh>
    <rPh sb="8" eb="9">
      <t>ブン</t>
    </rPh>
    <phoneticPr fontId="5"/>
  </si>
  <si>
    <t>小田急按分</t>
    <rPh sb="0" eb="3">
      <t>オダキュウ</t>
    </rPh>
    <rPh sb="3" eb="5">
      <t>アンブン</t>
    </rPh>
    <phoneticPr fontId="5"/>
  </si>
  <si>
    <t>保険料</t>
    <rPh sb="0" eb="2">
      <t>ホケン</t>
    </rPh>
    <rPh sb="2" eb="3">
      <t>リョウ</t>
    </rPh>
    <phoneticPr fontId="5"/>
  </si>
  <si>
    <t>動産保険等</t>
    <rPh sb="0" eb="2">
      <t>ドウサン</t>
    </rPh>
    <rPh sb="2" eb="4">
      <t>ホケン</t>
    </rPh>
    <rPh sb="4" eb="5">
      <t>トウ</t>
    </rPh>
    <phoneticPr fontId="5"/>
  </si>
  <si>
    <t>・軽自動車車両保険</t>
    <rPh sb="1" eb="5">
      <t>ケイジドウシャ</t>
    </rPh>
    <rPh sb="5" eb="7">
      <t>シャリョウ</t>
    </rPh>
    <rPh sb="7" eb="9">
      <t>ホケン</t>
    </rPh>
    <phoneticPr fontId="5"/>
  </si>
  <si>
    <t>・動産保険・施設賠償保険</t>
    <rPh sb="1" eb="3">
      <t>ドウサン</t>
    </rPh>
    <rPh sb="3" eb="5">
      <t>ホケン</t>
    </rPh>
    <rPh sb="6" eb="8">
      <t>シセツ</t>
    </rPh>
    <rPh sb="8" eb="10">
      <t>バイショウ</t>
    </rPh>
    <rPh sb="10" eb="12">
      <t>ホケン</t>
    </rPh>
    <phoneticPr fontId="5"/>
  </si>
  <si>
    <t>通信運搬費</t>
    <rPh sb="0" eb="2">
      <t>ツウシン</t>
    </rPh>
    <rPh sb="2" eb="4">
      <t>ウンパン</t>
    </rPh>
    <rPh sb="4" eb="5">
      <t>ヒ</t>
    </rPh>
    <phoneticPr fontId="5"/>
  </si>
  <si>
    <t xml:space="preserve">・電話代（事務室）         </t>
    <rPh sb="1" eb="3">
      <t>デンワ</t>
    </rPh>
    <rPh sb="3" eb="4">
      <t>ダイ</t>
    </rPh>
    <rPh sb="5" eb="8">
      <t>ジムシツ</t>
    </rPh>
    <phoneticPr fontId="5"/>
  </si>
  <si>
    <t xml:space="preserve">・電話代（公衆電話）　         </t>
    <rPh sb="1" eb="3">
      <t>デンワ</t>
    </rPh>
    <rPh sb="3" eb="4">
      <t>ダイ</t>
    </rPh>
    <rPh sb="5" eb="7">
      <t>コウシュウ</t>
    </rPh>
    <rPh sb="7" eb="9">
      <t>デンワ</t>
    </rPh>
    <phoneticPr fontId="5"/>
  </si>
  <si>
    <t xml:space="preserve">・郵便料　   </t>
    <phoneticPr fontId="5"/>
  </si>
  <si>
    <t xml:space="preserve">      </t>
    <phoneticPr fontId="5"/>
  </si>
  <si>
    <t>委託料</t>
    <rPh sb="0" eb="2">
      <t>イタク</t>
    </rPh>
    <rPh sb="2" eb="3">
      <t>リョウ</t>
    </rPh>
    <phoneticPr fontId="5"/>
  </si>
  <si>
    <t>・ホール音響・監視カメラ保守点検</t>
    <rPh sb="7" eb="9">
      <t>カンシ</t>
    </rPh>
    <rPh sb="12" eb="16">
      <t>ホシュテンケン</t>
    </rPh>
    <phoneticPr fontId="5"/>
  </si>
  <si>
    <t>・ホール舞台吊物保守点検　　　　</t>
    <rPh sb="10" eb="12">
      <t>テンケン</t>
    </rPh>
    <phoneticPr fontId="5"/>
  </si>
  <si>
    <t>・ホール舞台照明設備保守点検　　</t>
    <rPh sb="4" eb="6">
      <t>ブタイ</t>
    </rPh>
    <rPh sb="6" eb="8">
      <t>ショウメイ</t>
    </rPh>
    <rPh sb="8" eb="10">
      <t>セツビ</t>
    </rPh>
    <rPh sb="10" eb="12">
      <t>ホシュ</t>
    </rPh>
    <rPh sb="12" eb="14">
      <t>テンケン</t>
    </rPh>
    <phoneticPr fontId="5"/>
  </si>
  <si>
    <t>・ホールピアノ保守点検</t>
    <rPh sb="7" eb="9">
      <t>ホシュ</t>
    </rPh>
    <rPh sb="9" eb="11">
      <t>テンケン</t>
    </rPh>
    <phoneticPr fontId="5"/>
  </si>
  <si>
    <t>・植栽管理　　</t>
    <phoneticPr fontId="5"/>
  </si>
  <si>
    <t>・トレーニング機器保守点検</t>
    <rPh sb="11" eb="13">
      <t>テンケン</t>
    </rPh>
    <phoneticPr fontId="5"/>
  </si>
  <si>
    <t>・陶芸窯保守点検　　　　</t>
    <phoneticPr fontId="5"/>
  </si>
  <si>
    <t>・施設管理システムハード保守点検　　</t>
    <rPh sb="14" eb="16">
      <t>テンケン</t>
    </rPh>
    <phoneticPr fontId="5"/>
  </si>
  <si>
    <t>・施設管理システムソフト保守</t>
    <phoneticPr fontId="5"/>
  </si>
  <si>
    <t>・会計システムソフトウエア保守</t>
    <phoneticPr fontId="5"/>
  </si>
  <si>
    <t>・リース物件引き取り</t>
    <rPh sb="4" eb="6">
      <t>ブッケン</t>
    </rPh>
    <rPh sb="6" eb="7">
      <t>ヒ</t>
    </rPh>
    <rPh sb="8" eb="9">
      <t>ト</t>
    </rPh>
    <phoneticPr fontId="5"/>
  </si>
  <si>
    <t>・産業廃棄物処理委託</t>
    <rPh sb="1" eb="3">
      <t>サンギョウ</t>
    </rPh>
    <rPh sb="3" eb="5">
      <t>ハイキ</t>
    </rPh>
    <rPh sb="5" eb="6">
      <t>ブツ</t>
    </rPh>
    <rPh sb="6" eb="8">
      <t>ショリ</t>
    </rPh>
    <rPh sb="8" eb="10">
      <t>イタク</t>
    </rPh>
    <phoneticPr fontId="5"/>
  </si>
  <si>
    <t>・ダクト清掃工事委託</t>
    <rPh sb="4" eb="6">
      <t>セイソウ</t>
    </rPh>
    <rPh sb="6" eb="8">
      <t>コウジ</t>
    </rPh>
    <rPh sb="8" eb="10">
      <t>イタク</t>
    </rPh>
    <phoneticPr fontId="5"/>
  </si>
  <si>
    <t>小田急DS管理費</t>
    <rPh sb="0" eb="3">
      <t>オダキュウ</t>
    </rPh>
    <rPh sb="5" eb="8">
      <t>カンリヒ</t>
    </rPh>
    <phoneticPr fontId="5"/>
  </si>
  <si>
    <t>小田急DS管理費（修繕費及び消耗品費除く。）</t>
    <rPh sb="0" eb="3">
      <t>オダキュウ</t>
    </rPh>
    <rPh sb="5" eb="8">
      <t>カンリヒ</t>
    </rPh>
    <rPh sb="9" eb="11">
      <t>シュウゼン</t>
    </rPh>
    <rPh sb="11" eb="12">
      <t>ヒ</t>
    </rPh>
    <rPh sb="12" eb="13">
      <t>オヨ</t>
    </rPh>
    <rPh sb="14" eb="16">
      <t>ショウモウ</t>
    </rPh>
    <rPh sb="16" eb="17">
      <t>ヒン</t>
    </rPh>
    <rPh sb="17" eb="18">
      <t>ヒ</t>
    </rPh>
    <rPh sb="18" eb="19">
      <t>ノゾ</t>
    </rPh>
    <phoneticPr fontId="5"/>
  </si>
  <si>
    <t>使用料及び賃借料</t>
    <rPh sb="0" eb="2">
      <t>シヨウ</t>
    </rPh>
    <rPh sb="2" eb="3">
      <t>リョウ</t>
    </rPh>
    <rPh sb="3" eb="4">
      <t>オヨ</t>
    </rPh>
    <rPh sb="5" eb="7">
      <t>チンシャク</t>
    </rPh>
    <rPh sb="7" eb="8">
      <t>リョウ</t>
    </rPh>
    <phoneticPr fontId="5"/>
  </si>
  <si>
    <t>リース料、下水道利用料等</t>
    <rPh sb="3" eb="4">
      <t>リョウ</t>
    </rPh>
    <rPh sb="5" eb="8">
      <t>ゲスイドウ</t>
    </rPh>
    <rPh sb="8" eb="11">
      <t>リヨウリョウ</t>
    </rPh>
    <rPh sb="11" eb="12">
      <t>トウ</t>
    </rPh>
    <phoneticPr fontId="5"/>
  </si>
  <si>
    <t>・カラオケ装置賃借料　</t>
    <rPh sb="9" eb="10">
      <t>リョウ</t>
    </rPh>
    <phoneticPr fontId="5"/>
  </si>
  <si>
    <t>・受付システム賃借料</t>
    <phoneticPr fontId="5"/>
  </si>
  <si>
    <t>・印刷機器賃借料</t>
    <rPh sb="1" eb="3">
      <t>インサツ</t>
    </rPh>
    <rPh sb="3" eb="5">
      <t>キキ</t>
    </rPh>
    <phoneticPr fontId="5"/>
  </si>
  <si>
    <t>・トレーニング機器賃借料</t>
    <rPh sb="7" eb="9">
      <t>キキ</t>
    </rPh>
    <rPh sb="9" eb="12">
      <t>チンシャクリョウ</t>
    </rPh>
    <phoneticPr fontId="5"/>
  </si>
  <si>
    <t>・会計システム賃借料</t>
    <rPh sb="1" eb="3">
      <t>カイケイ</t>
    </rPh>
    <rPh sb="7" eb="10">
      <t>チンシャクリョウ</t>
    </rPh>
    <phoneticPr fontId="5"/>
  </si>
  <si>
    <t>・共済システム賃借料　</t>
    <rPh sb="1" eb="3">
      <t>キョウサイ</t>
    </rPh>
    <rPh sb="7" eb="10">
      <t>チンシャクリョウ</t>
    </rPh>
    <phoneticPr fontId="5"/>
  </si>
  <si>
    <t>・市建物使用料(自動販売機等）</t>
    <rPh sb="13" eb="14">
      <t>トウ</t>
    </rPh>
    <phoneticPr fontId="5"/>
  </si>
  <si>
    <t>・軽自動車リース</t>
    <rPh sb="1" eb="5">
      <t>ケイジドウシャ</t>
    </rPh>
    <phoneticPr fontId="5"/>
  </si>
  <si>
    <t>・NHK受信料</t>
    <rPh sb="4" eb="7">
      <t>ジュシンリョウ</t>
    </rPh>
    <phoneticPr fontId="5"/>
  </si>
  <si>
    <t>・下水道使用料　</t>
    <phoneticPr fontId="5"/>
  </si>
  <si>
    <t>・その他</t>
    <rPh sb="3" eb="4">
      <t>タ</t>
    </rPh>
    <phoneticPr fontId="5"/>
  </si>
  <si>
    <t>負担金</t>
    <rPh sb="0" eb="3">
      <t>フタンキン</t>
    </rPh>
    <phoneticPr fontId="5"/>
  </si>
  <si>
    <t>・防災協会会費</t>
    <rPh sb="1" eb="3">
      <t>ボウサイ</t>
    </rPh>
    <rPh sb="3" eb="5">
      <t>キョウカイ</t>
    </rPh>
    <rPh sb="5" eb="7">
      <t>カイヒ</t>
    </rPh>
    <phoneticPr fontId="5"/>
  </si>
  <si>
    <t>・公益法人協会講習参加費</t>
    <rPh sb="1" eb="3">
      <t>コウエキ</t>
    </rPh>
    <rPh sb="3" eb="5">
      <t>ホウジン</t>
    </rPh>
    <rPh sb="5" eb="7">
      <t>キョウカイ</t>
    </rPh>
    <rPh sb="7" eb="9">
      <t>コウシュウ</t>
    </rPh>
    <rPh sb="9" eb="12">
      <t>サンカヒ</t>
    </rPh>
    <phoneticPr fontId="5"/>
  </si>
  <si>
    <t>・甲種防火管理者講習参加費</t>
    <rPh sb="1" eb="3">
      <t>コウシュ</t>
    </rPh>
    <rPh sb="3" eb="5">
      <t>ボウカ</t>
    </rPh>
    <rPh sb="5" eb="8">
      <t>カンリシャ</t>
    </rPh>
    <rPh sb="8" eb="10">
      <t>コウシュウ</t>
    </rPh>
    <rPh sb="10" eb="13">
      <t>サンカヒ</t>
    </rPh>
    <phoneticPr fontId="5"/>
  </si>
  <si>
    <t>・相模原市主催研修受講費</t>
    <rPh sb="1" eb="5">
      <t>サガミハラシ</t>
    </rPh>
    <rPh sb="5" eb="7">
      <t>シュサイ</t>
    </rPh>
    <rPh sb="7" eb="9">
      <t>ケンシュウ</t>
    </rPh>
    <rPh sb="9" eb="11">
      <t>ジュコウ</t>
    </rPh>
    <rPh sb="11" eb="12">
      <t>ヒ</t>
    </rPh>
    <phoneticPr fontId="5"/>
  </si>
  <si>
    <t>手数料</t>
    <rPh sb="0" eb="2">
      <t>テスウ</t>
    </rPh>
    <rPh sb="2" eb="3">
      <t>リョウ</t>
    </rPh>
    <phoneticPr fontId="5"/>
  </si>
  <si>
    <t>振込み手数料等</t>
    <rPh sb="0" eb="2">
      <t>フリコ</t>
    </rPh>
    <rPh sb="3" eb="6">
      <t>テスウリョウ</t>
    </rPh>
    <rPh sb="6" eb="7">
      <t>トウ</t>
    </rPh>
    <phoneticPr fontId="5"/>
  </si>
  <si>
    <t>会議費</t>
    <rPh sb="0" eb="2">
      <t>カイギ</t>
    </rPh>
    <rPh sb="2" eb="3">
      <t>ヒ</t>
    </rPh>
    <phoneticPr fontId="5"/>
  </si>
  <si>
    <t>理事会・評議員会等</t>
    <rPh sb="0" eb="3">
      <t>リジカイ</t>
    </rPh>
    <rPh sb="4" eb="7">
      <t>ヒョウギイン</t>
    </rPh>
    <rPh sb="7" eb="8">
      <t>カイ</t>
    </rPh>
    <rPh sb="8" eb="9">
      <t>トウ</t>
    </rPh>
    <phoneticPr fontId="5"/>
  </si>
  <si>
    <t>租税公課</t>
    <rPh sb="0" eb="2">
      <t>ソゼイ</t>
    </rPh>
    <rPh sb="2" eb="4">
      <t>コウカ</t>
    </rPh>
    <phoneticPr fontId="5"/>
  </si>
  <si>
    <t>・印紙代　　</t>
    <rPh sb="1" eb="3">
      <t>インシ</t>
    </rPh>
    <rPh sb="3" eb="4">
      <t>ダイ</t>
    </rPh>
    <phoneticPr fontId="5"/>
  </si>
  <si>
    <t>・消費税</t>
    <rPh sb="1" eb="4">
      <t>ショウヒゼイ</t>
    </rPh>
    <phoneticPr fontId="5"/>
  </si>
  <si>
    <t>・法人税</t>
    <rPh sb="1" eb="3">
      <t>ホウジン</t>
    </rPh>
    <phoneticPr fontId="5"/>
  </si>
  <si>
    <t>広告宣伝費</t>
    <rPh sb="0" eb="2">
      <t>コウコク</t>
    </rPh>
    <rPh sb="2" eb="5">
      <t>センデンヒ</t>
    </rPh>
    <phoneticPr fontId="5"/>
  </si>
  <si>
    <t>雑費</t>
    <rPh sb="0" eb="2">
      <t>ザッピ</t>
    </rPh>
    <phoneticPr fontId="5"/>
  </si>
  <si>
    <t>什器備品費</t>
    <rPh sb="0" eb="2">
      <t>ジュウキ</t>
    </rPh>
    <rPh sb="2" eb="4">
      <t>ビヒン</t>
    </rPh>
    <rPh sb="4" eb="5">
      <t>ヒ</t>
    </rPh>
    <phoneticPr fontId="5"/>
  </si>
  <si>
    <t>新受付システム整備費用として</t>
    <rPh sb="0" eb="1">
      <t>シン</t>
    </rPh>
    <rPh sb="1" eb="3">
      <t>ウケツケ</t>
    </rPh>
    <rPh sb="7" eb="9">
      <t>セイビ</t>
    </rPh>
    <rPh sb="9" eb="11">
      <t>ヒヨウ</t>
    </rPh>
    <phoneticPr fontId="5"/>
  </si>
  <si>
    <t>物件費</t>
    <rPh sb="0" eb="3">
      <t>ブッケンヒ</t>
    </rPh>
    <phoneticPr fontId="5"/>
  </si>
  <si>
    <t>支出合計</t>
    <rPh sb="0" eb="2">
      <t>シシュツ</t>
    </rPh>
    <rPh sb="2" eb="4">
      <t>ゴウケイ</t>
    </rPh>
    <phoneticPr fontId="5"/>
  </si>
  <si>
    <t xml:space="preserve"> (Ｂ)</t>
    <phoneticPr fontId="5"/>
  </si>
  <si>
    <t>当期収支差額 (Ａ)－(Ｂ)</t>
    <rPh sb="0" eb="2">
      <t>トウキ</t>
    </rPh>
    <rPh sb="2" eb="4">
      <t>シュウシ</t>
    </rPh>
    <rPh sb="4" eb="6">
      <t>サガク</t>
    </rPh>
    <phoneticPr fontId="5"/>
  </si>
  <si>
    <t>団体決算確定前の次期繰越収支差額</t>
    <rPh sb="0" eb="2">
      <t>ダンタイ</t>
    </rPh>
    <rPh sb="2" eb="4">
      <t>ケッサン</t>
    </rPh>
    <rPh sb="4" eb="6">
      <t>カクテイ</t>
    </rPh>
    <rPh sb="6" eb="7">
      <t>マエ</t>
    </rPh>
    <rPh sb="8" eb="10">
      <t>ジキ</t>
    </rPh>
    <rPh sb="10" eb="12">
      <t>クリコシ</t>
    </rPh>
    <rPh sb="12" eb="14">
      <t>シュウシ</t>
    </rPh>
    <rPh sb="14" eb="16">
      <t>サガク</t>
    </rPh>
    <phoneticPr fontId="5"/>
  </si>
  <si>
    <t>　ア　+　イ　＝</t>
    <phoneticPr fontId="5"/>
  </si>
  <si>
    <t>　―　ウ</t>
    <phoneticPr fontId="5"/>
  </si>
  <si>
    <t>他会計への繰入支出</t>
    <rPh sb="0" eb="1">
      <t>ホカ</t>
    </rPh>
    <rPh sb="1" eb="3">
      <t>カイケイ</t>
    </rPh>
    <rPh sb="5" eb="7">
      <t>クリイレ</t>
    </rPh>
    <rPh sb="7" eb="9">
      <t>シシュツ</t>
    </rPh>
    <phoneticPr fontId="5"/>
  </si>
  <si>
    <t>　―　エ</t>
    <phoneticPr fontId="5"/>
  </si>
  <si>
    <t>次期繰越収支差額 　ウ　－　エ　＝　</t>
    <rPh sb="0" eb="2">
      <t>ジキ</t>
    </rPh>
    <rPh sb="2" eb="4">
      <t>クリコシ</t>
    </rPh>
    <rPh sb="4" eb="6">
      <t>シュウシ</t>
    </rPh>
    <rPh sb="6" eb="8">
      <t>サガク</t>
    </rPh>
    <phoneticPr fontId="5"/>
  </si>
  <si>
    <t>別紙１－１</t>
    <rPh sb="0" eb="2">
      <t>ベッシ</t>
    </rPh>
    <phoneticPr fontId="5"/>
  </si>
  <si>
    <t>平成３０年度 施設別利用回数・利用率</t>
    <rPh sb="0" eb="1">
      <t>ヒラ</t>
    </rPh>
    <rPh sb="1" eb="2">
      <t>シゲル</t>
    </rPh>
    <rPh sb="4" eb="6">
      <t>ネンド</t>
    </rPh>
    <rPh sb="7" eb="9">
      <t>シセツ</t>
    </rPh>
    <rPh sb="9" eb="10">
      <t>ベツ</t>
    </rPh>
    <rPh sb="10" eb="12">
      <t>リヨウ</t>
    </rPh>
    <rPh sb="12" eb="14">
      <t>カイスウ</t>
    </rPh>
    <rPh sb="15" eb="18">
      <t>リヨウリツ</t>
    </rPh>
    <phoneticPr fontId="5"/>
  </si>
  <si>
    <t>上段･･･利用回数（回）</t>
    <rPh sb="0" eb="2">
      <t>ジョウダン</t>
    </rPh>
    <rPh sb="5" eb="7">
      <t>リヨウ</t>
    </rPh>
    <rPh sb="7" eb="9">
      <t>カイスウ</t>
    </rPh>
    <rPh sb="10" eb="11">
      <t>カイ</t>
    </rPh>
    <phoneticPr fontId="5"/>
  </si>
  <si>
    <t>下段･･･利用率（％）</t>
    <rPh sb="0" eb="2">
      <t>ゲダン</t>
    </rPh>
    <rPh sb="5" eb="8">
      <t>リヨウリツ</t>
    </rPh>
    <phoneticPr fontId="5"/>
  </si>
  <si>
    <t>４月</t>
    <rPh sb="0" eb="2">
      <t>４ツキ</t>
    </rPh>
    <phoneticPr fontId="5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</si>
  <si>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</si>
  <si>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</si>
  <si>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</si>
  <si>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</si>
  <si>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</si>
  <si>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</si>
  <si>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</si>
  <si>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</si>
  <si>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</si>
  <si>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</si>
  <si>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</si>
  <si>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　計</t>
    <rPh sb="0" eb="1">
      <t>ゴウ</t>
    </rPh>
    <rPh sb="2" eb="3">
      <t>ケイ</t>
    </rPh>
    <phoneticPr fontId="5"/>
  </si>
  <si>
    <t>利用可能回数(回）</t>
    <rPh sb="0" eb="2">
      <t>リヨウ</t>
    </rPh>
    <rPh sb="2" eb="4">
      <t>カノウ</t>
    </rPh>
    <rPh sb="4" eb="6">
      <t>カイスウ</t>
    </rPh>
    <rPh sb="7" eb="8">
      <t>カイ</t>
    </rPh>
    <phoneticPr fontId="5"/>
  </si>
  <si>
    <t>施　　設　　名</t>
    <rPh sb="0" eb="1">
      <t>ホドコ</t>
    </rPh>
    <rPh sb="3" eb="4">
      <t>セツ</t>
    </rPh>
    <rPh sb="6" eb="7">
      <t>メイ</t>
    </rPh>
    <phoneticPr fontId="5"/>
  </si>
  <si>
    <t>ホール</t>
    <phoneticPr fontId="5"/>
  </si>
  <si>
    <t>多目的室</t>
    <rPh sb="0" eb="3">
      <t>タモクテキ</t>
    </rPh>
    <rPh sb="3" eb="4">
      <t>シツ</t>
    </rPh>
    <phoneticPr fontId="5"/>
  </si>
  <si>
    <t>第１研修室</t>
    <rPh sb="2" eb="5">
      <t>ケンシュウシツ</t>
    </rPh>
    <phoneticPr fontId="5"/>
  </si>
  <si>
    <t>第２研修室</t>
    <rPh sb="2" eb="5">
      <t>ケンシュウシツ</t>
    </rPh>
    <phoneticPr fontId="5"/>
  </si>
  <si>
    <t>第１会議室</t>
    <rPh sb="2" eb="5">
      <t>カイギシツ</t>
    </rPh>
    <phoneticPr fontId="5"/>
  </si>
  <si>
    <t>第２会議室</t>
    <rPh sb="2" eb="5">
      <t>カイギシツ</t>
    </rPh>
    <phoneticPr fontId="5"/>
  </si>
  <si>
    <t>工芸室</t>
    <rPh sb="0" eb="2">
      <t>コウゲイ</t>
    </rPh>
    <rPh sb="2" eb="3">
      <t>シツ</t>
    </rPh>
    <phoneticPr fontId="5"/>
  </si>
  <si>
    <t>教養文化室</t>
    <rPh sb="0" eb="2">
      <t>キョウヨウ</t>
    </rPh>
    <rPh sb="2" eb="4">
      <t>ブンカ</t>
    </rPh>
    <rPh sb="4" eb="5">
      <t>シツ</t>
    </rPh>
    <phoneticPr fontId="5"/>
  </si>
  <si>
    <t>音楽練習室</t>
    <rPh sb="0" eb="2">
      <t>オンガク</t>
    </rPh>
    <rPh sb="2" eb="5">
      <t>レンシュウシツ</t>
    </rPh>
    <phoneticPr fontId="5"/>
  </si>
  <si>
    <t>リハーサル室</t>
    <rPh sb="5" eb="6">
      <t>シツ</t>
    </rPh>
    <phoneticPr fontId="5"/>
  </si>
  <si>
    <t>合　　計</t>
    <rPh sb="0" eb="1">
      <t>ゴウ</t>
    </rPh>
    <rPh sb="3" eb="4">
      <t>ケイ</t>
    </rPh>
    <phoneticPr fontId="5"/>
  </si>
  <si>
    <t>利用可能日数(日）</t>
    <rPh sb="0" eb="2">
      <t>リヨウ</t>
    </rPh>
    <rPh sb="2" eb="4">
      <t>カノウ</t>
    </rPh>
    <rPh sb="4" eb="6">
      <t>ニッスウ</t>
    </rPh>
    <rPh sb="7" eb="8">
      <t>ニチ</t>
    </rPh>
    <phoneticPr fontId="5"/>
  </si>
  <si>
    <t>利用日数（日）</t>
    <rPh sb="0" eb="2">
      <t>リヨウ</t>
    </rPh>
    <rPh sb="2" eb="3">
      <t>ニチ</t>
    </rPh>
    <rPh sb="3" eb="4">
      <t>スウ</t>
    </rPh>
    <rPh sb="5" eb="6">
      <t>ニチ</t>
    </rPh>
    <phoneticPr fontId="5"/>
  </si>
  <si>
    <t>利用率（％）</t>
    <rPh sb="0" eb="3">
      <t>リヨウリツ</t>
    </rPh>
    <phoneticPr fontId="5"/>
  </si>
  <si>
    <t>＊利用可能回数＝１ヶ月の開所日数　　×　貸出施設数　×　区分（午前、午後、夜間）
　　　　　　　　　　　　(２７日間～３０日間)　　　　(１０施設)　　　　　(３区分)</t>
    <rPh sb="1" eb="3">
      <t>リヨウ</t>
    </rPh>
    <rPh sb="3" eb="5">
      <t>カノウ</t>
    </rPh>
    <rPh sb="5" eb="7">
      <t>カイスウ</t>
    </rPh>
    <rPh sb="8" eb="11">
      <t>イッカゲツ</t>
    </rPh>
    <rPh sb="12" eb="14">
      <t>カイショ</t>
    </rPh>
    <rPh sb="14" eb="15">
      <t>ニチ</t>
    </rPh>
    <rPh sb="15" eb="16">
      <t>スウ</t>
    </rPh>
    <rPh sb="20" eb="21">
      <t>カ</t>
    </rPh>
    <rPh sb="21" eb="22">
      <t>ダ</t>
    </rPh>
    <rPh sb="22" eb="24">
      <t>シセツ</t>
    </rPh>
    <rPh sb="24" eb="25">
      <t>スウ</t>
    </rPh>
    <rPh sb="28" eb="30">
      <t>クブン</t>
    </rPh>
    <rPh sb="31" eb="33">
      <t>ゴゼン</t>
    </rPh>
    <rPh sb="34" eb="36">
      <t>ゴゴ</t>
    </rPh>
    <rPh sb="37" eb="39">
      <t>ヤカン</t>
    </rPh>
    <rPh sb="71" eb="73">
      <t>シセツ</t>
    </rPh>
    <rPh sb="81" eb="83">
      <t>クブン</t>
    </rPh>
    <phoneticPr fontId="5"/>
  </si>
  <si>
    <t>＊利用可能日数＝１ヶ月の開所日数（暦－閉所日数）　　×　貸出施設数
　　　　　　　　　　　　　(２７日間～３０日間)　　　　　　　　　　　　　(１０施設)</t>
    <rPh sb="1" eb="3">
      <t>リヨウ</t>
    </rPh>
    <rPh sb="3" eb="5">
      <t>カノウ</t>
    </rPh>
    <rPh sb="5" eb="7">
      <t>ニッスウ</t>
    </rPh>
    <rPh sb="8" eb="11">
      <t>イッカゲツ</t>
    </rPh>
    <rPh sb="12" eb="14">
      <t>カイショ</t>
    </rPh>
    <rPh sb="14" eb="15">
      <t>ニチ</t>
    </rPh>
    <rPh sb="15" eb="16">
      <t>スウ</t>
    </rPh>
    <rPh sb="17" eb="18">
      <t>コヨミ</t>
    </rPh>
    <rPh sb="19" eb="21">
      <t>ヘイショ</t>
    </rPh>
    <rPh sb="21" eb="22">
      <t>ビ</t>
    </rPh>
    <rPh sb="22" eb="23">
      <t>スウ</t>
    </rPh>
    <rPh sb="28" eb="29">
      <t>カ</t>
    </rPh>
    <rPh sb="29" eb="30">
      <t>ダ</t>
    </rPh>
    <rPh sb="30" eb="32">
      <t>シセツ</t>
    </rPh>
    <rPh sb="32" eb="33">
      <t>スウ</t>
    </rPh>
    <rPh sb="74" eb="76">
      <t>シセツ</t>
    </rPh>
    <phoneticPr fontId="5"/>
  </si>
  <si>
    <t>＊利用日数は、午前、午後、夜間のうち１回でも利用があればカウント</t>
    <rPh sb="7" eb="9">
      <t>ゴゼン</t>
    </rPh>
    <rPh sb="10" eb="12">
      <t>ゴゴ</t>
    </rPh>
    <rPh sb="13" eb="15">
      <t>ヤカン</t>
    </rPh>
    <rPh sb="19" eb="20">
      <t>カイ</t>
    </rPh>
    <rPh sb="22" eb="24">
      <t>リヨウ</t>
    </rPh>
    <phoneticPr fontId="5"/>
  </si>
  <si>
    <t>別紙１－２</t>
    <rPh sb="0" eb="2">
      <t>ベッシ</t>
    </rPh>
    <phoneticPr fontId="5"/>
  </si>
  <si>
    <t>平成３０年度　施設別利用者数</t>
    <rPh sb="0" eb="2">
      <t>ヘイセイ</t>
    </rPh>
    <rPh sb="4" eb="6">
      <t>ネンド</t>
    </rPh>
    <rPh sb="7" eb="8">
      <t>ホドコ</t>
    </rPh>
    <rPh sb="8" eb="9">
      <t>セツ</t>
    </rPh>
    <rPh sb="9" eb="10">
      <t>ベツ</t>
    </rPh>
    <rPh sb="10" eb="11">
      <t>リ</t>
    </rPh>
    <rPh sb="11" eb="12">
      <t>ヨウ</t>
    </rPh>
    <rPh sb="12" eb="13">
      <t>シャ</t>
    </rPh>
    <rPh sb="13" eb="14">
      <t>スウ</t>
    </rPh>
    <phoneticPr fontId="5"/>
  </si>
  <si>
    <t>　</t>
    <phoneticPr fontId="5"/>
  </si>
  <si>
    <t>（単位　人）</t>
    <rPh sb="1" eb="3">
      <t>タンイ</t>
    </rPh>
    <rPh sb="4" eb="5">
      <t>ヒト</t>
    </rPh>
    <phoneticPr fontId="5"/>
  </si>
  <si>
    <t>施設名</t>
    <rPh sb="0" eb="2">
      <t>シセツ</t>
    </rPh>
    <rPh sb="2" eb="3">
      <t>メイ</t>
    </rPh>
    <phoneticPr fontId="5"/>
  </si>
  <si>
    <t>専　　用　　利　　用</t>
    <rPh sb="0" eb="1">
      <t>セン</t>
    </rPh>
    <rPh sb="3" eb="4">
      <t>ヨウ</t>
    </rPh>
    <rPh sb="6" eb="7">
      <t>リ</t>
    </rPh>
    <rPh sb="9" eb="10">
      <t>ヨウ</t>
    </rPh>
    <phoneticPr fontId="5"/>
  </si>
  <si>
    <t>第２会議室</t>
    <rPh sb="2" eb="4">
      <t>カイギ</t>
    </rPh>
    <rPh sb="4" eb="5">
      <t>シツ</t>
    </rPh>
    <phoneticPr fontId="5"/>
  </si>
  <si>
    <t>計</t>
    <rPh sb="0" eb="1">
      <t>ケイ</t>
    </rPh>
    <phoneticPr fontId="5"/>
  </si>
  <si>
    <t>個人利用</t>
    <rPh sb="0" eb="2">
      <t>コジン</t>
    </rPh>
    <rPh sb="2" eb="4">
      <t>リヨウ</t>
    </rPh>
    <phoneticPr fontId="5"/>
  </si>
  <si>
    <t>トレーニング
室</t>
    <rPh sb="7" eb="8">
      <t>シツ</t>
    </rPh>
    <phoneticPr fontId="5"/>
  </si>
  <si>
    <t xml:space="preserve"> </t>
    <phoneticPr fontId="5"/>
  </si>
  <si>
    <t>卓球
(多目的室)</t>
    <rPh sb="0" eb="2">
      <t>タッキュウ</t>
    </rPh>
    <rPh sb="4" eb="7">
      <t>タモクテキ</t>
    </rPh>
    <rPh sb="7" eb="8">
      <t>シツ</t>
    </rPh>
    <phoneticPr fontId="5"/>
  </si>
  <si>
    <t>レストラン</t>
    <phoneticPr fontId="5"/>
  </si>
  <si>
    <t>別紙２</t>
    <rPh sb="0" eb="2">
      <t>ベッシ</t>
    </rPh>
    <phoneticPr fontId="5"/>
  </si>
  <si>
    <t>平成３０年度利用料金収入月別内訳表</t>
    <rPh sb="0" eb="2">
      <t>ヘイセイ</t>
    </rPh>
    <rPh sb="4" eb="5">
      <t>ネン</t>
    </rPh>
    <rPh sb="5" eb="6">
      <t>ド</t>
    </rPh>
    <rPh sb="6" eb="8">
      <t>リヨウ</t>
    </rPh>
    <rPh sb="8" eb="10">
      <t>リョウキン</t>
    </rPh>
    <rPh sb="10" eb="12">
      <t>シュウニュウ</t>
    </rPh>
    <rPh sb="12" eb="14">
      <t>ツキベツ</t>
    </rPh>
    <rPh sb="14" eb="16">
      <t>ウチワケ</t>
    </rPh>
    <rPh sb="16" eb="17">
      <t>ヒョウ</t>
    </rPh>
    <phoneticPr fontId="5"/>
  </si>
  <si>
    <t>施設利用料
(ａ)</t>
    <rPh sb="0" eb="2">
      <t>シセツ</t>
    </rPh>
    <rPh sb="2" eb="5">
      <t>リヨウリョウ</t>
    </rPh>
    <phoneticPr fontId="5"/>
  </si>
  <si>
    <t>付属設備
(ｂ)</t>
    <rPh sb="0" eb="2">
      <t>フゾク</t>
    </rPh>
    <rPh sb="2" eb="4">
      <t>セツビ</t>
    </rPh>
    <phoneticPr fontId="5"/>
  </si>
  <si>
    <t>施設･付属計
(c)=(a)+(b)</t>
    <rPh sb="0" eb="2">
      <t>シセツ</t>
    </rPh>
    <rPh sb="3" eb="5">
      <t>フゾク</t>
    </rPh>
    <rPh sb="5" eb="6">
      <t>ケイ</t>
    </rPh>
    <phoneticPr fontId="5"/>
  </si>
  <si>
    <t>還付金
(d)</t>
    <rPh sb="0" eb="3">
      <t>カンプキン</t>
    </rPh>
    <phoneticPr fontId="5"/>
  </si>
  <si>
    <t>専用利用合計
(e)=(c)-(d)</t>
    <rPh sb="0" eb="2">
      <t>センヨウ</t>
    </rPh>
    <rPh sb="2" eb="4">
      <t>リヨウ</t>
    </rPh>
    <rPh sb="4" eb="6">
      <t>ゴウケイ</t>
    </rPh>
    <phoneticPr fontId="5"/>
  </si>
  <si>
    <t>個人利用料
(f)</t>
    <rPh sb="0" eb="2">
      <t>コジン</t>
    </rPh>
    <rPh sb="2" eb="5">
      <t>リヨウリョウ</t>
    </rPh>
    <phoneticPr fontId="5"/>
  </si>
  <si>
    <t>総合計
(g)=(e)+(f)</t>
    <rPh sb="0" eb="1">
      <t>ソウ</t>
    </rPh>
    <rPh sb="1" eb="3">
      <t>ゴウケイ</t>
    </rPh>
    <phoneticPr fontId="5"/>
  </si>
  <si>
    <t>今年度
専用利用
利用料金</t>
    <rPh sb="0" eb="3">
      <t>コンネンド</t>
    </rPh>
    <rPh sb="4" eb="6">
      <t>センヨウ</t>
    </rPh>
    <rPh sb="6" eb="8">
      <t>リヨウ</t>
    </rPh>
    <rPh sb="9" eb="11">
      <t>リヨウ</t>
    </rPh>
    <rPh sb="11" eb="13">
      <t>リョウキン</t>
    </rPh>
    <phoneticPr fontId="5"/>
  </si>
  <si>
    <t>次年度
専用利用
前受金</t>
    <rPh sb="0" eb="3">
      <t>ジネンド</t>
    </rPh>
    <rPh sb="4" eb="6">
      <t>センヨウ</t>
    </rPh>
    <rPh sb="6" eb="8">
      <t>リヨウ</t>
    </rPh>
    <rPh sb="9" eb="12">
      <t>マエウケキン</t>
    </rPh>
    <phoneticPr fontId="5"/>
  </si>
  <si>
    <t>4月</t>
    <rPh sb="1" eb="2">
      <t>ツキ</t>
    </rPh>
    <phoneticPr fontId="5"/>
  </si>
  <si>
    <t>5月</t>
    <rPh sb="1" eb="2">
      <t>ツキ</t>
    </rPh>
    <phoneticPr fontId="5"/>
  </si>
  <si>
    <t>6月</t>
    <rPh sb="1" eb="2">
      <t>ツキ</t>
    </rPh>
    <phoneticPr fontId="5"/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</si>
  <si>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</si>
  <si>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</si>
  <si>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</si>
  <si>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</si>
  <si>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</si>
  <si>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</si>
  <si>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</si>
  <si>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</si>
  <si>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  <rPh sb="1" eb="2">
      <t>ツキ</t>
    </rPh>
    <phoneticPr fontId="5"/>
  </si>
  <si>
    <t>合計</t>
    <rPh sb="0" eb="2">
      <t>ゴウケイ</t>
    </rPh>
    <phoneticPr fontId="5"/>
  </si>
  <si>
    <t>○予算金額、決算金額の比較</t>
    <rPh sb="1" eb="3">
      <t>ヨサン</t>
    </rPh>
    <rPh sb="3" eb="5">
      <t>キンガク</t>
    </rPh>
    <rPh sb="6" eb="8">
      <t>ケッサン</t>
    </rPh>
    <rPh sb="8" eb="10">
      <t>キンガク</t>
    </rPh>
    <rPh sb="11" eb="13">
      <t>ヒカク</t>
    </rPh>
    <phoneticPr fontId="5"/>
  </si>
  <si>
    <t>平成30年度予算金額</t>
    <rPh sb="0" eb="2">
      <t>ヘイセイ</t>
    </rPh>
    <rPh sb="4" eb="6">
      <t>ネンド</t>
    </rPh>
    <rPh sb="6" eb="8">
      <t>ヨサン</t>
    </rPh>
    <rPh sb="8" eb="10">
      <t>キンガク</t>
    </rPh>
    <phoneticPr fontId="5"/>
  </si>
  <si>
    <t>A</t>
    <phoneticPr fontId="5"/>
  </si>
  <si>
    <t>平成29年度からの前受金額</t>
    <rPh sb="0" eb="2">
      <t>ヘイセイ</t>
    </rPh>
    <rPh sb="4" eb="6">
      <t>ネンド</t>
    </rPh>
    <rPh sb="9" eb="11">
      <t>マエウ</t>
    </rPh>
    <rPh sb="11" eb="12">
      <t>キン</t>
    </rPh>
    <rPh sb="12" eb="13">
      <t>ガク</t>
    </rPh>
    <phoneticPr fontId="5"/>
  </si>
  <si>
    <t>B</t>
    <phoneticPr fontId="5"/>
  </si>
  <si>
    <t>平成30年度利用料金収入金額</t>
    <rPh sb="0" eb="2">
      <t>ヘイセイ</t>
    </rPh>
    <rPh sb="4" eb="6">
      <t>ネンド</t>
    </rPh>
    <rPh sb="6" eb="8">
      <t>リヨウ</t>
    </rPh>
    <rPh sb="8" eb="9">
      <t>リョウ</t>
    </rPh>
    <rPh sb="9" eb="10">
      <t>キン</t>
    </rPh>
    <rPh sb="10" eb="12">
      <t>シュウニュウ</t>
    </rPh>
    <rPh sb="12" eb="14">
      <t>キンガク</t>
    </rPh>
    <phoneticPr fontId="5"/>
  </si>
  <si>
    <t>C</t>
    <phoneticPr fontId="5"/>
  </si>
  <si>
    <t>平成30年度合計収入金額</t>
    <rPh sb="0" eb="2">
      <t>ヘイセイ</t>
    </rPh>
    <rPh sb="4" eb="6">
      <t>ネンド</t>
    </rPh>
    <rPh sb="6" eb="8">
      <t>ゴウケイ</t>
    </rPh>
    <rPh sb="8" eb="10">
      <t>シュウニュウ</t>
    </rPh>
    <rPh sb="10" eb="12">
      <t>キンガク</t>
    </rPh>
    <phoneticPr fontId="5"/>
  </si>
  <si>
    <t>D=B+C</t>
    <phoneticPr fontId="5"/>
  </si>
  <si>
    <t>2019年度への前受金額</t>
    <rPh sb="4" eb="6">
      <t>ネンド</t>
    </rPh>
    <rPh sb="8" eb="10">
      <t>マエウケ</t>
    </rPh>
    <rPh sb="10" eb="11">
      <t>キン</t>
    </rPh>
    <rPh sb="11" eb="12">
      <t>ガク</t>
    </rPh>
    <phoneticPr fontId="5"/>
  </si>
  <si>
    <t>E</t>
    <phoneticPr fontId="5"/>
  </si>
  <si>
    <t>平成30年度決算金額</t>
    <rPh sb="0" eb="2">
      <t>ヘイセイ</t>
    </rPh>
    <rPh sb="4" eb="6">
      <t>ネンド</t>
    </rPh>
    <rPh sb="6" eb="8">
      <t>ケッサン</t>
    </rPh>
    <rPh sb="8" eb="10">
      <t>キンガク</t>
    </rPh>
    <phoneticPr fontId="5"/>
  </si>
  <si>
    <t>F=D-E</t>
    <phoneticPr fontId="5"/>
  </si>
  <si>
    <t>（予算充足率）</t>
    <rPh sb="1" eb="3">
      <t>ヨサン</t>
    </rPh>
    <rPh sb="3" eb="5">
      <t>ジュウソク</t>
    </rPh>
    <rPh sb="5" eb="6">
      <t>リツ</t>
    </rPh>
    <phoneticPr fontId="5"/>
  </si>
  <si>
    <t>平成30年度予算と決算の比較</t>
    <rPh sb="0" eb="2">
      <t>ヘイセイ</t>
    </rPh>
    <rPh sb="4" eb="6">
      <t>ネンド</t>
    </rPh>
    <rPh sb="6" eb="8">
      <t>ヨサン</t>
    </rPh>
    <rPh sb="9" eb="11">
      <t>ケッサン</t>
    </rPh>
    <rPh sb="12" eb="14">
      <t>ヒカク</t>
    </rPh>
    <phoneticPr fontId="5"/>
  </si>
  <si>
    <t>G=F-A</t>
    <phoneticPr fontId="5"/>
  </si>
  <si>
    <t>※予算＞決算となりました｡</t>
    <rPh sb="1" eb="3">
      <t>ヨサン</t>
    </rPh>
    <rPh sb="4" eb="6">
      <t>ケッサン</t>
    </rPh>
    <phoneticPr fontId="5"/>
  </si>
  <si>
    <t>利用料金減免分（規則第１２条）適用別内訳表</t>
    <rPh sb="0" eb="2">
      <t>リヨウ</t>
    </rPh>
    <rPh sb="2" eb="4">
      <t>リョウキン</t>
    </rPh>
    <rPh sb="4" eb="6">
      <t>ゲンメン</t>
    </rPh>
    <rPh sb="6" eb="7">
      <t>ブン</t>
    </rPh>
    <rPh sb="8" eb="10">
      <t>キソク</t>
    </rPh>
    <rPh sb="10" eb="11">
      <t>ダイ</t>
    </rPh>
    <rPh sb="13" eb="14">
      <t>ジョウ</t>
    </rPh>
    <rPh sb="15" eb="17">
      <t>テキヨウ</t>
    </rPh>
    <rPh sb="17" eb="18">
      <t>ベツ</t>
    </rPh>
    <rPh sb="18" eb="20">
      <t>ウチワケ</t>
    </rPh>
    <rPh sb="20" eb="21">
      <t>ヒョウ</t>
    </rPh>
    <phoneticPr fontId="5"/>
  </si>
  <si>
    <t>規則</t>
    <rPh sb="0" eb="2">
      <t>キソク</t>
    </rPh>
    <phoneticPr fontId="5"/>
  </si>
  <si>
    <t>減免率</t>
    <rPh sb="0" eb="2">
      <t>ゲンメン</t>
    </rPh>
    <rPh sb="2" eb="3">
      <t>リツ</t>
    </rPh>
    <phoneticPr fontId="5"/>
  </si>
  <si>
    <t>専用利用</t>
    <rPh sb="0" eb="2">
      <t>センヨウ</t>
    </rPh>
    <rPh sb="2" eb="4">
      <t>リヨウ</t>
    </rPh>
    <phoneticPr fontId="5"/>
  </si>
  <si>
    <t>合　　　計</t>
    <rPh sb="0" eb="1">
      <t>ゴウ</t>
    </rPh>
    <rPh sb="4" eb="5">
      <t>ケイ</t>
    </rPh>
    <phoneticPr fontId="5"/>
  </si>
  <si>
    <t>件　数</t>
    <rPh sb="0" eb="1">
      <t>ケン</t>
    </rPh>
    <rPh sb="2" eb="3">
      <t>カズ</t>
    </rPh>
    <phoneticPr fontId="5"/>
  </si>
  <si>
    <t>金　額 (円)</t>
    <rPh sb="0" eb="1">
      <t>キン</t>
    </rPh>
    <rPh sb="2" eb="3">
      <t>ガク</t>
    </rPh>
    <rPh sb="5" eb="6">
      <t>エン</t>
    </rPh>
    <phoneticPr fontId="5"/>
  </si>
  <si>
    <t>１号</t>
    <rPh sb="1" eb="2">
      <t>ゴウ</t>
    </rPh>
    <phoneticPr fontId="5"/>
  </si>
  <si>
    <t>１００％</t>
    <phoneticPr fontId="5"/>
  </si>
  <si>
    <t>２号</t>
    <rPh sb="1" eb="2">
      <t>ゴウ</t>
    </rPh>
    <phoneticPr fontId="5"/>
  </si>
  <si>
    <t>５０％</t>
    <phoneticPr fontId="5"/>
  </si>
  <si>
    <t>３号</t>
    <rPh sb="1" eb="2">
      <t>ゴウ</t>
    </rPh>
    <phoneticPr fontId="5"/>
  </si>
  <si>
    <t>４号</t>
    <rPh sb="1" eb="2">
      <t>ゴウ</t>
    </rPh>
    <phoneticPr fontId="5"/>
  </si>
  <si>
    <t>５号</t>
    <rPh sb="1" eb="2">
      <t>ゴウ</t>
    </rPh>
    <phoneticPr fontId="5"/>
  </si>
  <si>
    <t>６号</t>
    <rPh sb="1" eb="2">
      <t>ゴウ</t>
    </rPh>
    <phoneticPr fontId="5"/>
  </si>
  <si>
    <t>７号</t>
    <rPh sb="1" eb="2">
      <t>ゴウ</t>
    </rPh>
    <phoneticPr fontId="5"/>
  </si>
  <si>
    <t>－－－</t>
    <phoneticPr fontId="5"/>
  </si>
  <si>
    <t>合 計</t>
    <rPh sb="0" eb="1">
      <t>ゴウ</t>
    </rPh>
    <rPh sb="2" eb="3">
      <t>ケイ</t>
    </rPh>
    <phoneticPr fontId="5"/>
  </si>
  <si>
    <t>特定求職者雇用開発助成金及び利息収入</t>
    <rPh sb="0" eb="2">
      <t>トクテイ</t>
    </rPh>
    <rPh sb="2" eb="4">
      <t>キュウショク</t>
    </rPh>
    <rPh sb="4" eb="5">
      <t>シャ</t>
    </rPh>
    <rPh sb="5" eb="7">
      <t>コヨウ</t>
    </rPh>
    <rPh sb="7" eb="9">
      <t>カイハツ</t>
    </rPh>
    <rPh sb="9" eb="12">
      <t>ジョセイキン</t>
    </rPh>
    <rPh sb="12" eb="13">
      <t>オヨ</t>
    </rPh>
    <rPh sb="14" eb="16">
      <t>リソク</t>
    </rPh>
    <rPh sb="16" eb="18">
      <t>シュウニュウ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</si>
</sst>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\(#,##0;[Red]\(\-#,##0\)"/>
    <numFmt numFmtId="177" formatCode="#,##0&quot;円&quot;;[Red]\▲#,##0&quot;円&quot;"/>
    <numFmt numFmtId="178" formatCode="#,##0&quot;円&quot;;[Red]\-#,##0&quot;円&quot;"/>
    <numFmt numFmtId="179" formatCode="#,##0_)&quot;回&quot;;[Red]\(#,##0\)&quot;回&quot;"/>
    <numFmt numFmtId="180" formatCode="#,##0.0"/>
    <numFmt numFmtId="181" formatCode="0.0%\ "/>
    <numFmt numFmtId="182" formatCode="#,##0\ &quot;日&quot;"/>
    <numFmt numFmtId="183" formatCode="#,##0_ ;[Red]\-#,##0\ "/>
    <numFmt numFmtId="184" formatCode="#,##0;&quot;△ &quot;#,##0"/>
    <numFmt numFmtId="185" formatCode="0.0%"/>
    <numFmt numFmtId="186" formatCode="#,##0;&quot;▲ &quot;#,##0"/>
    <numFmt numFmtId="187" formatCode="#,##0_ 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Century"/>
      <family val="1"/>
    </font>
    <font>
      <sz val="11"/>
      <color rgb="FFFF0000"/>
      <name val="Century"/>
      <family val="1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10"/>
      <name val="Century"/>
      <family val="1"/>
    </font>
    <font>
      <sz val="11"/>
      <name val="ＭＳ Ｐ明朝"/>
      <family val="1"/>
      <charset val="128"/>
    </font>
    <font>
      <sz val="11"/>
      <color indexed="8"/>
      <name val="Century"/>
      <family val="1"/>
    </font>
    <font>
      <sz val="11"/>
      <color indexed="8"/>
      <name val="ＭＳ Ｐ明朝"/>
      <family val="1"/>
      <charset val="128"/>
    </font>
    <font>
      <sz val="10"/>
      <color indexed="8"/>
      <name val="Century"/>
      <family val="1"/>
    </font>
    <font>
      <sz val="10"/>
      <color indexed="10"/>
      <name val="ＭＳ ゴシック"/>
      <family val="3"/>
      <charset val="128"/>
    </font>
    <font>
      <b/>
      <sz val="11"/>
      <name val="ＭＳ Ｐゴシック"/>
      <family val="3"/>
      <charset val="128"/>
    </font>
    <font>
      <sz val="9.5"/>
      <name val="ＭＳ ゴシック"/>
      <family val="3"/>
      <charset val="128"/>
    </font>
    <font>
      <sz val="10"/>
      <name val="Century"/>
      <family val="1"/>
    </font>
    <font>
      <b/>
      <u/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6.8"/>
      <name val="ＭＳ Ｐゴシック"/>
      <family val="3"/>
      <charset val="128"/>
    </font>
    <font>
      <b/>
      <u/>
      <sz val="17"/>
      <name val="ＭＳ Ｐゴシック"/>
      <family val="3"/>
      <charset val="128"/>
    </font>
    <font>
      <sz val="10.5"/>
      <color indexed="12"/>
      <name val="Century"/>
      <family val="1"/>
    </font>
    <font>
      <sz val="10.5"/>
      <name val="Century"/>
      <family val="1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.5"/>
      <color indexed="10"/>
      <name val="Century"/>
      <family val="1"/>
    </font>
    <font>
      <sz val="14"/>
      <name val="ＭＳ ゴシック"/>
      <family val="3"/>
      <charset val="128"/>
    </font>
    <font>
      <sz val="16"/>
      <name val="HGSｺﾞｼｯｸM"/>
      <family val="3"/>
      <charset val="128"/>
    </font>
    <font>
      <sz val="10"/>
      <color indexed="12"/>
      <name val="Century"/>
      <family val="1"/>
    </font>
    <font>
      <sz val="11"/>
      <color indexed="12"/>
      <name val="Century"/>
      <family val="1"/>
    </font>
    <font>
      <sz val="9"/>
      <color indexed="12"/>
      <name val="Century"/>
      <family val="1"/>
    </font>
    <font>
      <sz val="9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sz val="14"/>
      <color indexed="10"/>
      <name val="ＭＳ ゴシック"/>
      <family val="3"/>
      <charset val="128"/>
    </font>
    <font>
      <sz val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8"/>
      </right>
      <top style="hair">
        <color indexed="64"/>
      </top>
      <bottom/>
      <diagonal/>
    </border>
    <border>
      <left style="thin">
        <color indexed="8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423">
    <xf numFmtId="0" fontId="0" fillId="0" borderId="0" xfId="0">
      <alignment vertical="center"/>
    </xf>
    <xf numFmtId="38" fontId="2" fillId="2" borderId="0" xfId="1" applyFont="1" applyFill="1">
      <alignment vertical="center"/>
    </xf>
    <xf numFmtId="38" fontId="4" fillId="2" borderId="0" xfId="1" applyFont="1" applyFill="1" applyAlignment="1">
      <alignment horizontal="right" vertical="center"/>
    </xf>
    <xf numFmtId="49" fontId="2" fillId="2" borderId="0" xfId="1" applyNumberFormat="1" applyFont="1" applyFill="1">
      <alignment vertical="center"/>
    </xf>
    <xf numFmtId="38" fontId="8" fillId="2" borderId="0" xfId="1" applyFont="1" applyFill="1">
      <alignment vertical="center"/>
    </xf>
    <xf numFmtId="38" fontId="7" fillId="2" borderId="1" xfId="1" applyFont="1" applyFill="1" applyBorder="1" applyAlignment="1">
      <alignment horizontal="right" vertical="center"/>
    </xf>
    <xf numFmtId="38" fontId="7" fillId="2" borderId="1" xfId="1" applyFont="1" applyFill="1" applyBorder="1" applyAlignment="1">
      <alignment vertical="center"/>
    </xf>
    <xf numFmtId="38" fontId="2" fillId="2" borderId="2" xfId="1" applyFont="1" applyFill="1" applyBorder="1" applyAlignment="1">
      <alignment horizontal="center" vertical="center"/>
    </xf>
    <xf numFmtId="38" fontId="2" fillId="2" borderId="3" xfId="1" applyFont="1" applyFill="1" applyBorder="1" applyAlignment="1">
      <alignment horizontal="center" vertical="center"/>
    </xf>
    <xf numFmtId="38" fontId="2" fillId="2" borderId="4" xfId="1" applyFont="1" applyFill="1" applyBorder="1" applyAlignment="1">
      <alignment horizontal="center" vertical="center"/>
    </xf>
    <xf numFmtId="38" fontId="2" fillId="2" borderId="5" xfId="1" applyFont="1" applyFill="1" applyBorder="1" applyAlignment="1">
      <alignment horizontal="center" vertical="center"/>
    </xf>
    <xf numFmtId="38" fontId="2" fillId="2" borderId="6" xfId="1" applyFont="1" applyFill="1" applyBorder="1" applyAlignment="1">
      <alignment horizontal="center" vertical="center"/>
    </xf>
    <xf numFmtId="38" fontId="2" fillId="2" borderId="7" xfId="1" applyFont="1" applyFill="1" applyBorder="1">
      <alignment vertical="center"/>
    </xf>
    <xf numFmtId="38" fontId="2" fillId="2" borderId="8" xfId="1" applyFont="1" applyFill="1" applyBorder="1">
      <alignment vertical="center"/>
    </xf>
    <xf numFmtId="38" fontId="9" fillId="2" borderId="9" xfId="1" applyFont="1" applyFill="1" applyBorder="1">
      <alignment vertical="center"/>
    </xf>
    <xf numFmtId="38" fontId="9" fillId="2" borderId="10" xfId="1" applyFont="1" applyFill="1" applyBorder="1">
      <alignment vertical="center"/>
    </xf>
    <xf numFmtId="38" fontId="9" fillId="2" borderId="11" xfId="1" applyFont="1" applyFill="1" applyBorder="1">
      <alignment vertical="center"/>
    </xf>
    <xf numFmtId="38" fontId="9" fillId="2" borderId="12" xfId="1" applyFont="1" applyFill="1" applyBorder="1">
      <alignment vertical="center"/>
    </xf>
    <xf numFmtId="38" fontId="2" fillId="2" borderId="13" xfId="1" applyFont="1" applyFill="1" applyBorder="1">
      <alignment vertical="center"/>
    </xf>
    <xf numFmtId="38" fontId="2" fillId="2" borderId="14" xfId="1" applyFont="1" applyFill="1" applyBorder="1">
      <alignment vertical="center"/>
    </xf>
    <xf numFmtId="38" fontId="9" fillId="2" borderId="15" xfId="1" applyFont="1" applyFill="1" applyBorder="1">
      <alignment vertical="center"/>
    </xf>
    <xf numFmtId="38" fontId="9" fillId="2" borderId="16" xfId="1" applyFont="1" applyFill="1" applyBorder="1">
      <alignment vertical="center"/>
    </xf>
    <xf numFmtId="38" fontId="9" fillId="2" borderId="17" xfId="1" applyFont="1" applyFill="1" applyBorder="1">
      <alignment vertical="center"/>
    </xf>
    <xf numFmtId="38" fontId="9" fillId="2" borderId="18" xfId="1" applyFont="1" applyFill="1" applyBorder="1">
      <alignment vertical="center"/>
    </xf>
    <xf numFmtId="38" fontId="2" fillId="2" borderId="19" xfId="1" applyFont="1" applyFill="1" applyBorder="1">
      <alignment vertical="center"/>
    </xf>
    <xf numFmtId="38" fontId="9" fillId="2" borderId="20" xfId="1" applyFont="1" applyFill="1" applyBorder="1">
      <alignment vertical="center"/>
    </xf>
    <xf numFmtId="38" fontId="2" fillId="2" borderId="21" xfId="1" applyFont="1" applyFill="1" applyBorder="1">
      <alignment vertical="center"/>
    </xf>
    <xf numFmtId="38" fontId="10" fillId="2" borderId="22" xfId="1" applyFont="1" applyFill="1" applyBorder="1">
      <alignment vertical="center"/>
    </xf>
    <xf numFmtId="38" fontId="10" fillId="2" borderId="23" xfId="1" applyFont="1" applyFill="1" applyBorder="1">
      <alignment vertical="center"/>
    </xf>
    <xf numFmtId="38" fontId="9" fillId="2" borderId="23" xfId="1" applyFont="1" applyFill="1" applyBorder="1">
      <alignment vertical="center"/>
    </xf>
    <xf numFmtId="38" fontId="10" fillId="2" borderId="24" xfId="1" applyFont="1" applyFill="1" applyBorder="1">
      <alignment vertical="center"/>
    </xf>
    <xf numFmtId="38" fontId="11" fillId="0" borderId="25" xfId="1" applyFont="1" applyFill="1" applyBorder="1" applyAlignment="1">
      <alignment horizontal="center" vertical="center"/>
    </xf>
    <xf numFmtId="38" fontId="9" fillId="0" borderId="26" xfId="1" applyFont="1" applyFill="1" applyBorder="1">
      <alignment vertical="center"/>
    </xf>
    <xf numFmtId="38" fontId="9" fillId="0" borderId="27" xfId="1" applyFont="1" applyFill="1" applyBorder="1">
      <alignment vertical="center"/>
    </xf>
    <xf numFmtId="38" fontId="9" fillId="0" borderId="28" xfId="1" applyFont="1" applyFill="1" applyBorder="1">
      <alignment vertical="center"/>
    </xf>
    <xf numFmtId="38" fontId="9" fillId="0" borderId="29" xfId="1" applyFont="1" applyFill="1" applyBorder="1">
      <alignment vertical="center"/>
    </xf>
    <xf numFmtId="38" fontId="11" fillId="0" borderId="30" xfId="1" applyFont="1" applyFill="1" applyBorder="1">
      <alignment vertical="center"/>
    </xf>
    <xf numFmtId="38" fontId="2" fillId="3" borderId="31" xfId="1" applyFont="1" applyFill="1" applyBorder="1">
      <alignment vertical="center"/>
    </xf>
    <xf numFmtId="38" fontId="2" fillId="0" borderId="32" xfId="1" applyFont="1" applyFill="1" applyBorder="1" applyAlignment="1">
      <alignment horizontal="center" vertical="center"/>
    </xf>
    <xf numFmtId="38" fontId="9" fillId="0" borderId="33" xfId="1" applyFont="1" applyFill="1" applyBorder="1">
      <alignment vertical="center"/>
    </xf>
    <xf numFmtId="38" fontId="9" fillId="0" borderId="34" xfId="1" applyFont="1" applyFill="1" applyBorder="1">
      <alignment vertical="center"/>
    </xf>
    <xf numFmtId="38" fontId="9" fillId="0" borderId="35" xfId="1" applyFont="1" applyFill="1" applyBorder="1">
      <alignment vertical="center"/>
    </xf>
    <xf numFmtId="38" fontId="9" fillId="0" borderId="36" xfId="1" applyFont="1" applyFill="1" applyBorder="1">
      <alignment vertical="center"/>
    </xf>
    <xf numFmtId="38" fontId="11" fillId="0" borderId="32" xfId="1" applyFont="1" applyFill="1" applyBorder="1">
      <alignment vertical="center"/>
    </xf>
    <xf numFmtId="38" fontId="2" fillId="0" borderId="21" xfId="1" applyFont="1" applyFill="1" applyBorder="1" applyAlignment="1">
      <alignment horizontal="center" vertical="center"/>
    </xf>
    <xf numFmtId="38" fontId="9" fillId="0" borderId="22" xfId="1" applyFont="1" applyFill="1" applyBorder="1">
      <alignment vertical="center"/>
    </xf>
    <xf numFmtId="38" fontId="9" fillId="0" borderId="23" xfId="1" applyFont="1" applyFill="1" applyBorder="1">
      <alignment vertical="center"/>
    </xf>
    <xf numFmtId="38" fontId="9" fillId="0" borderId="37" xfId="1" applyFont="1" applyFill="1" applyBorder="1">
      <alignment vertical="center"/>
    </xf>
    <xf numFmtId="38" fontId="9" fillId="0" borderId="38" xfId="1" applyFont="1" applyFill="1" applyBorder="1">
      <alignment vertical="center"/>
    </xf>
    <xf numFmtId="38" fontId="2" fillId="0" borderId="21" xfId="1" applyFont="1" applyFill="1" applyBorder="1">
      <alignment vertical="center"/>
    </xf>
    <xf numFmtId="38" fontId="11" fillId="3" borderId="25" xfId="1" applyFont="1" applyFill="1" applyBorder="1" applyAlignment="1">
      <alignment horizontal="center" vertical="center"/>
    </xf>
    <xf numFmtId="38" fontId="9" fillId="3" borderId="26" xfId="1" applyFont="1" applyFill="1" applyBorder="1">
      <alignment vertical="center"/>
    </xf>
    <xf numFmtId="38" fontId="9" fillId="3" borderId="27" xfId="1" applyFont="1" applyFill="1" applyBorder="1">
      <alignment vertical="center"/>
    </xf>
    <xf numFmtId="38" fontId="9" fillId="3" borderId="28" xfId="1" applyFont="1" applyFill="1" applyBorder="1">
      <alignment vertical="center"/>
    </xf>
    <xf numFmtId="38" fontId="9" fillId="3" borderId="29" xfId="1" applyFont="1" applyFill="1" applyBorder="1">
      <alignment vertical="center"/>
    </xf>
    <xf numFmtId="38" fontId="11" fillId="3" borderId="30" xfId="1" applyFont="1" applyFill="1" applyBorder="1">
      <alignment vertical="center"/>
    </xf>
    <xf numFmtId="38" fontId="12" fillId="2" borderId="2" xfId="1" applyFont="1" applyFill="1" applyBorder="1" applyAlignment="1">
      <alignment horizontal="center" vertical="center"/>
    </xf>
    <xf numFmtId="38" fontId="12" fillId="2" borderId="3" xfId="1" applyFont="1" applyFill="1" applyBorder="1" applyAlignment="1">
      <alignment horizontal="center" vertical="center"/>
    </xf>
    <xf numFmtId="38" fontId="12" fillId="2" borderId="4" xfId="1" applyFont="1" applyFill="1" applyBorder="1" applyAlignment="1">
      <alignment horizontal="center" vertical="center"/>
    </xf>
    <xf numFmtId="38" fontId="12" fillId="2" borderId="5" xfId="1" applyFont="1" applyFill="1" applyBorder="1" applyAlignment="1">
      <alignment horizontal="center" vertical="center"/>
    </xf>
    <xf numFmtId="38" fontId="12" fillId="2" borderId="6" xfId="1" applyFont="1" applyFill="1" applyBorder="1" applyAlignment="1">
      <alignment horizontal="center" vertical="center"/>
    </xf>
    <xf numFmtId="38" fontId="12" fillId="2" borderId="2" xfId="1" applyFont="1" applyFill="1" applyBorder="1" applyAlignment="1">
      <alignment vertical="center"/>
    </xf>
    <xf numFmtId="38" fontId="12" fillId="2" borderId="39" xfId="1" applyFont="1" applyFill="1" applyBorder="1">
      <alignment vertical="center"/>
    </xf>
    <xf numFmtId="38" fontId="9" fillId="2" borderId="40" xfId="1" applyFont="1" applyFill="1" applyBorder="1">
      <alignment vertical="center"/>
    </xf>
    <xf numFmtId="38" fontId="9" fillId="2" borderId="41" xfId="1" applyFont="1" applyFill="1" applyBorder="1" applyAlignment="1">
      <alignment vertical="center"/>
    </xf>
    <xf numFmtId="38" fontId="9" fillId="2" borderId="42" xfId="1" applyFont="1" applyFill="1" applyBorder="1">
      <alignment vertical="center"/>
    </xf>
    <xf numFmtId="38" fontId="12" fillId="2" borderId="43" xfId="1" applyFont="1" applyFill="1" applyBorder="1">
      <alignment vertical="center"/>
    </xf>
    <xf numFmtId="38" fontId="12" fillId="4" borderId="43" xfId="1" applyFont="1" applyFill="1" applyBorder="1" applyAlignment="1">
      <alignment horizontal="right" vertical="center"/>
    </xf>
    <xf numFmtId="38" fontId="12" fillId="2" borderId="44" xfId="1" applyFont="1" applyFill="1" applyBorder="1">
      <alignment vertical="center"/>
    </xf>
    <xf numFmtId="38" fontId="9" fillId="2" borderId="45" xfId="1" applyFont="1" applyFill="1" applyBorder="1">
      <alignment vertical="center"/>
    </xf>
    <xf numFmtId="38" fontId="9" fillId="2" borderId="46" xfId="1" applyFont="1" applyFill="1" applyBorder="1">
      <alignment vertical="center"/>
    </xf>
    <xf numFmtId="38" fontId="9" fillId="2" borderId="47" xfId="1" applyFont="1" applyFill="1" applyBorder="1" applyAlignment="1">
      <alignment vertical="center"/>
    </xf>
    <xf numFmtId="38" fontId="9" fillId="2" borderId="48" xfId="1" applyFont="1" applyFill="1" applyBorder="1">
      <alignment vertical="center"/>
    </xf>
    <xf numFmtId="38" fontId="12" fillId="2" borderId="49" xfId="1" applyFont="1" applyFill="1" applyBorder="1" applyAlignment="1">
      <alignment vertical="center"/>
    </xf>
    <xf numFmtId="38" fontId="13" fillId="5" borderId="49" xfId="1" applyFont="1" applyFill="1" applyBorder="1" applyAlignment="1">
      <alignment horizontal="right" vertical="center"/>
    </xf>
    <xf numFmtId="38" fontId="14" fillId="2" borderId="47" xfId="1" applyFont="1" applyFill="1" applyBorder="1" applyAlignment="1">
      <alignment vertical="center"/>
    </xf>
    <xf numFmtId="38" fontId="9" fillId="2" borderId="47" xfId="1" applyFont="1" applyFill="1" applyBorder="1" applyAlignment="1">
      <alignment horizontal="left" vertical="center"/>
    </xf>
    <xf numFmtId="49" fontId="2" fillId="2" borderId="0" xfId="1" applyNumberFormat="1" applyFont="1" applyFill="1" applyBorder="1">
      <alignment vertical="center"/>
    </xf>
    <xf numFmtId="38" fontId="2" fillId="2" borderId="0" xfId="1" applyFont="1" applyFill="1" applyBorder="1" applyAlignment="1">
      <alignment horizontal="right" vertical="center"/>
    </xf>
    <xf numFmtId="38" fontId="9" fillId="2" borderId="47" xfId="1" applyFont="1" applyFill="1" applyBorder="1" applyAlignment="1">
      <alignment horizontal="center" vertical="center"/>
    </xf>
    <xf numFmtId="38" fontId="12" fillId="2" borderId="50" xfId="1" applyFont="1" applyFill="1" applyBorder="1">
      <alignment vertical="center"/>
    </xf>
    <xf numFmtId="38" fontId="9" fillId="2" borderId="51" xfId="1" applyFont="1" applyFill="1" applyBorder="1">
      <alignment vertical="center"/>
    </xf>
    <xf numFmtId="38" fontId="9" fillId="2" borderId="11" xfId="1" applyFont="1" applyFill="1" applyBorder="1" applyAlignment="1">
      <alignment vertical="center"/>
    </xf>
    <xf numFmtId="38" fontId="12" fillId="2" borderId="8" xfId="1" applyFont="1" applyFill="1" applyBorder="1" applyAlignment="1">
      <alignment horizontal="left" vertical="center"/>
    </xf>
    <xf numFmtId="38" fontId="13" fillId="5" borderId="8" xfId="1" applyFont="1" applyFill="1" applyBorder="1" applyAlignment="1">
      <alignment horizontal="right" vertical="center"/>
    </xf>
    <xf numFmtId="38" fontId="12" fillId="2" borderId="49" xfId="1" applyFont="1" applyFill="1" applyBorder="1" applyAlignment="1">
      <alignment horizontal="left" vertical="center"/>
    </xf>
    <xf numFmtId="38" fontId="9" fillId="2" borderId="47" xfId="1" applyFont="1" applyFill="1" applyBorder="1" applyAlignment="1">
      <alignment vertical="center" wrapText="1"/>
    </xf>
    <xf numFmtId="38" fontId="9" fillId="2" borderId="52" xfId="1" applyFont="1" applyFill="1" applyBorder="1">
      <alignment vertical="center"/>
    </xf>
    <xf numFmtId="38" fontId="12" fillId="2" borderId="49" xfId="1" applyFont="1" applyFill="1" applyBorder="1">
      <alignment vertical="center"/>
    </xf>
    <xf numFmtId="38" fontId="12" fillId="2" borderId="53" xfId="1" applyFont="1" applyFill="1" applyBorder="1">
      <alignment vertical="center"/>
    </xf>
    <xf numFmtId="38" fontId="9" fillId="2" borderId="54" xfId="1" applyFont="1" applyFill="1" applyBorder="1">
      <alignment vertical="center"/>
    </xf>
    <xf numFmtId="38" fontId="9" fillId="2" borderId="55" xfId="1" applyFont="1" applyFill="1" applyBorder="1">
      <alignment vertical="center"/>
    </xf>
    <xf numFmtId="38" fontId="14" fillId="2" borderId="56" xfId="1" applyFont="1" applyFill="1" applyBorder="1" applyAlignment="1">
      <alignment vertical="center"/>
    </xf>
    <xf numFmtId="38" fontId="9" fillId="2" borderId="57" xfId="1" applyFont="1" applyFill="1" applyBorder="1">
      <alignment vertical="center"/>
    </xf>
    <xf numFmtId="38" fontId="12" fillId="2" borderId="58" xfId="1" applyFont="1" applyFill="1" applyBorder="1">
      <alignment vertical="center"/>
    </xf>
    <xf numFmtId="38" fontId="13" fillId="5" borderId="58" xfId="1" applyFont="1" applyFill="1" applyBorder="1" applyAlignment="1">
      <alignment horizontal="right" vertical="center"/>
    </xf>
    <xf numFmtId="38" fontId="15" fillId="2" borderId="45" xfId="1" applyFont="1" applyFill="1" applyBorder="1">
      <alignment vertical="center"/>
    </xf>
    <xf numFmtId="38" fontId="15" fillId="2" borderId="46" xfId="1" applyFont="1" applyFill="1" applyBorder="1">
      <alignment vertical="center"/>
    </xf>
    <xf numFmtId="38" fontId="16" fillId="0" borderId="47" xfId="1" applyFont="1" applyFill="1" applyBorder="1" applyAlignment="1">
      <alignment vertical="center" wrapText="1"/>
    </xf>
    <xf numFmtId="38" fontId="10" fillId="2" borderId="48" xfId="1" applyFont="1" applyFill="1" applyBorder="1">
      <alignment vertical="center"/>
    </xf>
    <xf numFmtId="38" fontId="12" fillId="2" borderId="59" xfId="1" applyFont="1" applyFill="1" applyBorder="1">
      <alignment vertical="center"/>
    </xf>
    <xf numFmtId="38" fontId="15" fillId="2" borderId="60" xfId="1" applyFont="1" applyFill="1" applyBorder="1">
      <alignment vertical="center"/>
    </xf>
    <xf numFmtId="38" fontId="15" fillId="2" borderId="61" xfId="1" applyFont="1" applyFill="1" applyBorder="1">
      <alignment vertical="center"/>
    </xf>
    <xf numFmtId="38" fontId="16" fillId="0" borderId="62" xfId="1" applyFont="1" applyFill="1" applyBorder="1" applyAlignment="1">
      <alignment vertical="top"/>
    </xf>
    <xf numFmtId="38" fontId="10" fillId="2" borderId="63" xfId="1" applyFont="1" applyFill="1" applyBorder="1">
      <alignment vertical="center"/>
    </xf>
    <xf numFmtId="38" fontId="12" fillId="2" borderId="64" xfId="1" applyFont="1" applyFill="1" applyBorder="1" applyAlignment="1">
      <alignment horizontal="left" vertical="center"/>
    </xf>
    <xf numFmtId="38" fontId="13" fillId="5" borderId="64" xfId="1" applyFont="1" applyFill="1" applyBorder="1" applyAlignment="1">
      <alignment horizontal="right" vertical="center"/>
    </xf>
    <xf numFmtId="38" fontId="12" fillId="4" borderId="39" xfId="1" applyFont="1" applyFill="1" applyBorder="1">
      <alignment vertical="center"/>
    </xf>
    <xf numFmtId="38" fontId="15" fillId="4" borderId="9" xfId="1" applyFont="1" applyFill="1" applyBorder="1">
      <alignment vertical="center"/>
    </xf>
    <xf numFmtId="38" fontId="15" fillId="4" borderId="40" xfId="1" applyFont="1" applyFill="1" applyBorder="1">
      <alignment vertical="center"/>
    </xf>
    <xf numFmtId="38" fontId="16" fillId="4" borderId="40" xfId="1" applyFont="1" applyFill="1" applyBorder="1" applyAlignment="1">
      <alignment vertical="center"/>
    </xf>
    <xf numFmtId="38" fontId="10" fillId="4" borderId="65" xfId="1" applyFont="1" applyFill="1" applyBorder="1">
      <alignment vertical="center"/>
    </xf>
    <xf numFmtId="38" fontId="12" fillId="4" borderId="43" xfId="1" applyFont="1" applyFill="1" applyBorder="1" applyAlignment="1">
      <alignment horizontal="left" vertical="center"/>
    </xf>
    <xf numFmtId="38" fontId="13" fillId="4" borderId="43" xfId="1" applyFont="1" applyFill="1" applyBorder="1" applyAlignment="1">
      <alignment horizontal="right" vertical="center"/>
    </xf>
    <xf numFmtId="38" fontId="12" fillId="4" borderId="59" xfId="1" applyFont="1" applyFill="1" applyBorder="1" applyAlignment="1">
      <alignment horizontal="center" vertical="center"/>
    </xf>
    <xf numFmtId="38" fontId="15" fillId="4" borderId="60" xfId="1" applyFont="1" applyFill="1" applyBorder="1">
      <alignment vertical="center"/>
    </xf>
    <xf numFmtId="38" fontId="15" fillId="4" borderId="61" xfId="1" applyFont="1" applyFill="1" applyBorder="1">
      <alignment vertical="center"/>
    </xf>
    <xf numFmtId="38" fontId="15" fillId="4" borderId="61" xfId="1" applyFont="1" applyFill="1" applyBorder="1" applyAlignment="1">
      <alignment vertical="center"/>
    </xf>
    <xf numFmtId="38" fontId="9" fillId="4" borderId="61" xfId="1" applyFont="1" applyFill="1" applyBorder="1" applyAlignment="1">
      <alignment vertical="center"/>
    </xf>
    <xf numFmtId="38" fontId="12" fillId="4" borderId="64" xfId="1" applyFont="1" applyFill="1" applyBorder="1" applyAlignment="1">
      <alignment horizontal="left" vertical="center"/>
    </xf>
    <xf numFmtId="38" fontId="13" fillId="4" borderId="64" xfId="1" applyFont="1" applyFill="1" applyBorder="1" applyAlignment="1">
      <alignment horizontal="right" vertical="center"/>
    </xf>
    <xf numFmtId="38" fontId="9" fillId="2" borderId="46" xfId="1" applyFont="1" applyFill="1" applyBorder="1" applyAlignment="1">
      <alignment vertical="center"/>
    </xf>
    <xf numFmtId="38" fontId="9" fillId="2" borderId="51" xfId="1" applyFont="1" applyFill="1" applyBorder="1" applyAlignment="1">
      <alignment vertical="center"/>
    </xf>
    <xf numFmtId="38" fontId="12" fillId="2" borderId="8" xfId="1" applyFont="1" applyFill="1" applyBorder="1" applyAlignment="1">
      <alignment horizontal="left" vertical="center" shrinkToFit="1"/>
    </xf>
    <xf numFmtId="38" fontId="13" fillId="4" borderId="8" xfId="1" applyFont="1" applyFill="1" applyBorder="1" applyAlignment="1">
      <alignment horizontal="right" vertical="center"/>
    </xf>
    <xf numFmtId="38" fontId="13" fillId="4" borderId="49" xfId="1" applyFont="1" applyFill="1" applyBorder="1" applyAlignment="1">
      <alignment horizontal="right" vertical="center"/>
    </xf>
    <xf numFmtId="38" fontId="14" fillId="2" borderId="46" xfId="1" applyFont="1" applyFill="1" applyBorder="1" applyAlignment="1">
      <alignment vertical="center"/>
    </xf>
    <xf numFmtId="38" fontId="12" fillId="2" borderId="8" xfId="1" applyFont="1" applyFill="1" applyBorder="1">
      <alignment vertical="center"/>
    </xf>
    <xf numFmtId="38" fontId="15" fillId="2" borderId="47" xfId="1" applyFont="1" applyFill="1" applyBorder="1" applyAlignment="1">
      <alignment vertical="center"/>
    </xf>
    <xf numFmtId="38" fontId="15" fillId="2" borderId="48" xfId="1" applyFont="1" applyFill="1" applyBorder="1">
      <alignment vertical="center"/>
    </xf>
    <xf numFmtId="38" fontId="16" fillId="2" borderId="47" xfId="1" applyFont="1" applyFill="1" applyBorder="1" applyAlignment="1">
      <alignment vertical="center" shrinkToFit="1"/>
    </xf>
    <xf numFmtId="38" fontId="15" fillId="2" borderId="54" xfId="1" applyFont="1" applyFill="1" applyBorder="1">
      <alignment vertical="center"/>
    </xf>
    <xf numFmtId="38" fontId="15" fillId="2" borderId="55" xfId="1" applyFont="1" applyFill="1" applyBorder="1">
      <alignment vertical="center"/>
    </xf>
    <xf numFmtId="38" fontId="16" fillId="2" borderId="56" xfId="1" applyFont="1" applyFill="1" applyBorder="1" applyAlignment="1">
      <alignment vertical="center"/>
    </xf>
    <xf numFmtId="38" fontId="15" fillId="2" borderId="66" xfId="1" applyFont="1" applyFill="1" applyBorder="1">
      <alignment vertical="center"/>
    </xf>
    <xf numFmtId="38" fontId="15" fillId="4" borderId="65" xfId="1" applyFont="1" applyFill="1" applyBorder="1">
      <alignment vertical="center"/>
    </xf>
    <xf numFmtId="38" fontId="10" fillId="2" borderId="45" xfId="1" applyFont="1" applyFill="1" applyBorder="1">
      <alignment vertical="center"/>
    </xf>
    <xf numFmtId="38" fontId="10" fillId="2" borderId="46" xfId="1" applyFont="1" applyFill="1" applyBorder="1">
      <alignment vertical="center"/>
    </xf>
    <xf numFmtId="38" fontId="2" fillId="2" borderId="67" xfId="1" applyFont="1" applyFill="1" applyBorder="1">
      <alignment vertical="center"/>
    </xf>
    <xf numFmtId="38" fontId="9" fillId="2" borderId="66" xfId="1" applyFont="1" applyFill="1" applyBorder="1">
      <alignment vertical="center"/>
    </xf>
    <xf numFmtId="176" fontId="13" fillId="5" borderId="49" xfId="1" applyNumberFormat="1" applyFont="1" applyFill="1" applyBorder="1" applyAlignment="1">
      <alignment horizontal="right" vertical="center"/>
    </xf>
    <xf numFmtId="38" fontId="10" fillId="2" borderId="54" xfId="1" applyFont="1" applyFill="1" applyBorder="1">
      <alignment vertical="center"/>
    </xf>
    <xf numFmtId="38" fontId="10" fillId="2" borderId="55" xfId="1" applyFont="1" applyFill="1" applyBorder="1">
      <alignment vertical="center"/>
    </xf>
    <xf numFmtId="38" fontId="12" fillId="2" borderId="58" xfId="1" applyFont="1" applyFill="1" applyBorder="1" applyAlignment="1">
      <alignment horizontal="left" vertical="center"/>
    </xf>
    <xf numFmtId="38" fontId="12" fillId="2" borderId="8" xfId="1" applyFont="1" applyFill="1" applyBorder="1" applyAlignment="1">
      <alignment vertical="center"/>
    </xf>
    <xf numFmtId="38" fontId="12" fillId="2" borderId="0" xfId="1" applyFont="1" applyFill="1" applyBorder="1" applyAlignment="1">
      <alignment horizontal="left" vertical="center"/>
    </xf>
    <xf numFmtId="38" fontId="12" fillId="2" borderId="44" xfId="1" applyFont="1" applyFill="1" applyBorder="1" applyAlignment="1">
      <alignment vertical="center"/>
    </xf>
    <xf numFmtId="38" fontId="12" fillId="2" borderId="53" xfId="1" applyFont="1" applyFill="1" applyBorder="1" applyAlignment="1">
      <alignment vertical="center"/>
    </xf>
    <xf numFmtId="38" fontId="9" fillId="2" borderId="68" xfId="1" applyFont="1" applyFill="1" applyBorder="1">
      <alignment vertical="center"/>
    </xf>
    <xf numFmtId="38" fontId="12" fillId="0" borderId="14" xfId="1" applyFont="1" applyFill="1" applyBorder="1">
      <alignment vertical="center"/>
    </xf>
    <xf numFmtId="38" fontId="10" fillId="2" borderId="44" xfId="1" applyFont="1" applyFill="1" applyBorder="1">
      <alignment vertical="center"/>
    </xf>
    <xf numFmtId="38" fontId="12" fillId="0" borderId="49" xfId="1" applyFont="1" applyFill="1" applyBorder="1">
      <alignment vertical="center"/>
    </xf>
    <xf numFmtId="38" fontId="12" fillId="0" borderId="67" xfId="1" applyFont="1" applyFill="1" applyBorder="1">
      <alignment vertical="center"/>
    </xf>
    <xf numFmtId="38" fontId="9" fillId="2" borderId="69" xfId="1" applyFont="1" applyFill="1" applyBorder="1">
      <alignment vertical="center"/>
    </xf>
    <xf numFmtId="38" fontId="12" fillId="2" borderId="14" xfId="1" applyFont="1" applyFill="1" applyBorder="1" applyAlignment="1">
      <alignment vertical="center" shrinkToFit="1"/>
    </xf>
    <xf numFmtId="38" fontId="13" fillId="5" borderId="14" xfId="1" applyFont="1" applyFill="1" applyBorder="1" applyAlignment="1">
      <alignment horizontal="right" vertical="center"/>
    </xf>
    <xf numFmtId="38" fontId="9" fillId="2" borderId="70" xfId="1" applyFont="1" applyFill="1" applyBorder="1">
      <alignment vertical="center"/>
    </xf>
    <xf numFmtId="38" fontId="12" fillId="0" borderId="71" xfId="1" applyFont="1" applyFill="1" applyBorder="1">
      <alignment vertical="center"/>
    </xf>
    <xf numFmtId="38" fontId="9" fillId="2" borderId="72" xfId="1" applyFont="1" applyFill="1" applyBorder="1">
      <alignment vertical="center"/>
    </xf>
    <xf numFmtId="38" fontId="2" fillId="2" borderId="0" xfId="1" applyFont="1" applyFill="1" applyBorder="1">
      <alignment vertical="center"/>
    </xf>
    <xf numFmtId="38" fontId="12" fillId="2" borderId="73" xfId="1" applyFont="1" applyFill="1" applyBorder="1">
      <alignment vertical="center"/>
    </xf>
    <xf numFmtId="38" fontId="12" fillId="2" borderId="67" xfId="1" applyFont="1" applyFill="1" applyBorder="1">
      <alignment vertical="center"/>
    </xf>
    <xf numFmtId="38" fontId="12" fillId="2" borderId="13" xfId="1" applyFont="1" applyFill="1" applyBorder="1">
      <alignment vertical="center"/>
    </xf>
    <xf numFmtId="38" fontId="2" fillId="2" borderId="50" xfId="1" applyFont="1" applyFill="1" applyBorder="1">
      <alignment vertical="center"/>
    </xf>
    <xf numFmtId="38" fontId="2" fillId="2" borderId="44" xfId="1" applyFont="1" applyFill="1" applyBorder="1">
      <alignment vertical="center"/>
    </xf>
    <xf numFmtId="38" fontId="2" fillId="2" borderId="49" xfId="1" applyFont="1" applyFill="1" applyBorder="1">
      <alignment vertical="center"/>
    </xf>
    <xf numFmtId="38" fontId="10" fillId="2" borderId="20" xfId="1" applyFont="1" applyFill="1" applyBorder="1">
      <alignment vertical="center"/>
    </xf>
    <xf numFmtId="38" fontId="10" fillId="2" borderId="51" xfId="1" applyFont="1" applyFill="1" applyBorder="1">
      <alignment vertical="center"/>
    </xf>
    <xf numFmtId="38" fontId="9" fillId="2" borderId="13" xfId="1" applyFont="1" applyFill="1" applyBorder="1">
      <alignment vertical="center"/>
    </xf>
    <xf numFmtId="38" fontId="18" fillId="4" borderId="43" xfId="1" applyFont="1" applyFill="1" applyBorder="1" applyAlignment="1">
      <alignment horizontal="right" vertical="center"/>
    </xf>
    <xf numFmtId="38" fontId="12" fillId="4" borderId="74" xfId="1" applyFont="1" applyFill="1" applyBorder="1" applyAlignment="1">
      <alignment horizontal="center" vertical="center"/>
    </xf>
    <xf numFmtId="38" fontId="15" fillId="4" borderId="75" xfId="1" applyFont="1" applyFill="1" applyBorder="1">
      <alignment vertical="center"/>
    </xf>
    <xf numFmtId="38" fontId="15" fillId="4" borderId="76" xfId="1" applyFont="1" applyFill="1" applyBorder="1">
      <alignment vertical="center"/>
    </xf>
    <xf numFmtId="38" fontId="15" fillId="4" borderId="77" xfId="1" applyFont="1" applyFill="1" applyBorder="1" applyAlignment="1">
      <alignment vertical="center"/>
    </xf>
    <xf numFmtId="38" fontId="15" fillId="4" borderId="78" xfId="1" applyFont="1" applyFill="1" applyBorder="1">
      <alignment vertical="center"/>
    </xf>
    <xf numFmtId="38" fontId="12" fillId="4" borderId="79" xfId="1" applyFont="1" applyFill="1" applyBorder="1" applyAlignment="1">
      <alignment horizontal="left" vertical="center"/>
    </xf>
    <xf numFmtId="38" fontId="18" fillId="4" borderId="49" xfId="1" applyFont="1" applyFill="1" applyBorder="1" applyAlignment="1">
      <alignment horizontal="right" vertical="center"/>
    </xf>
    <xf numFmtId="38" fontId="11" fillId="3" borderId="80" xfId="1" applyFont="1" applyFill="1" applyBorder="1" applyAlignment="1">
      <alignment horizontal="center" vertical="center"/>
    </xf>
    <xf numFmtId="38" fontId="9" fillId="3" borderId="26" xfId="0" applyNumberFormat="1" applyFont="1" applyFill="1" applyBorder="1">
      <alignment vertical="center"/>
    </xf>
    <xf numFmtId="38" fontId="9" fillId="3" borderId="27" xfId="0" applyNumberFormat="1" applyFont="1" applyFill="1" applyBorder="1">
      <alignment vertical="center"/>
    </xf>
    <xf numFmtId="38" fontId="9" fillId="3" borderId="28" xfId="0" applyNumberFormat="1" applyFont="1" applyFill="1" applyBorder="1">
      <alignment vertical="center"/>
    </xf>
    <xf numFmtId="38" fontId="9" fillId="3" borderId="29" xfId="0" applyNumberFormat="1" applyFont="1" applyFill="1" applyBorder="1">
      <alignment vertical="center"/>
    </xf>
    <xf numFmtId="0" fontId="11" fillId="3" borderId="31" xfId="0" applyFont="1" applyFill="1" applyBorder="1">
      <alignment vertical="center"/>
    </xf>
    <xf numFmtId="0" fontId="2" fillId="3" borderId="81" xfId="0" applyFont="1" applyFill="1" applyBorder="1">
      <alignment vertical="center"/>
    </xf>
    <xf numFmtId="49" fontId="2" fillId="2" borderId="0" xfId="0" applyNumberFormat="1" applyFont="1" applyFill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>
      <alignment vertical="center"/>
    </xf>
    <xf numFmtId="0" fontId="2" fillId="2" borderId="27" xfId="0" applyFont="1" applyFill="1" applyBorder="1">
      <alignment vertical="center"/>
    </xf>
    <xf numFmtId="177" fontId="9" fillId="3" borderId="27" xfId="1" applyNumberFormat="1" applyFont="1" applyFill="1" applyBorder="1">
      <alignment vertical="center"/>
    </xf>
    <xf numFmtId="49" fontId="2" fillId="3" borderId="31" xfId="1" applyNumberFormat="1" applyFont="1" applyFill="1" applyBorder="1">
      <alignment vertical="center"/>
    </xf>
    <xf numFmtId="38" fontId="2" fillId="3" borderId="81" xfId="1" applyFont="1" applyFill="1" applyBorder="1">
      <alignment vertical="center"/>
    </xf>
    <xf numFmtId="0" fontId="20" fillId="2" borderId="0" xfId="0" applyFont="1" applyFill="1" applyBorder="1" applyAlignment="1">
      <alignment horizontal="center" vertical="center"/>
    </xf>
    <xf numFmtId="178" fontId="21" fillId="2" borderId="0" xfId="0" applyNumberFormat="1" applyFont="1" applyFill="1">
      <alignment vertical="center"/>
    </xf>
    <xf numFmtId="0" fontId="2" fillId="2" borderId="67" xfId="0" applyFont="1" applyFill="1" applyBorder="1">
      <alignment vertical="center"/>
    </xf>
    <xf numFmtId="0" fontId="2" fillId="2" borderId="0" xfId="0" applyFont="1" applyFill="1" applyBorder="1" applyAlignment="1">
      <alignment horizontal="left" vertical="center"/>
    </xf>
    <xf numFmtId="178" fontId="9" fillId="3" borderId="27" xfId="1" applyNumberFormat="1" applyFont="1" applyFill="1" applyBorder="1">
      <alignment vertical="center"/>
    </xf>
    <xf numFmtId="49" fontId="2" fillId="3" borderId="27" xfId="1" applyNumberFormat="1" applyFont="1" applyFill="1" applyBorder="1">
      <alignment vertical="center"/>
    </xf>
    <xf numFmtId="38" fontId="12" fillId="2" borderId="0" xfId="1" applyFont="1" applyFill="1">
      <alignment vertical="center"/>
    </xf>
    <xf numFmtId="38" fontId="12" fillId="2" borderId="0" xfId="1" applyFont="1" applyFill="1" applyBorder="1">
      <alignment vertical="center"/>
    </xf>
    <xf numFmtId="0" fontId="1" fillId="0" borderId="0" xfId="2" applyFill="1" applyAlignment="1">
      <alignment vertical="center"/>
    </xf>
    <xf numFmtId="0" fontId="4" fillId="0" borderId="0" xfId="2" applyFont="1" applyFill="1" applyAlignment="1">
      <alignment horizontal="right" vertical="center"/>
    </xf>
    <xf numFmtId="0" fontId="23" fillId="0" borderId="0" xfId="2" applyFont="1" applyFill="1" applyAlignment="1">
      <alignment vertical="center"/>
    </xf>
    <xf numFmtId="0" fontId="7" fillId="0" borderId="0" xfId="2" applyFont="1" applyFill="1" applyAlignment="1"/>
    <xf numFmtId="0" fontId="7" fillId="0" borderId="0" xfId="2" applyFont="1" applyFill="1" applyAlignment="1">
      <alignment vertical="top"/>
    </xf>
    <xf numFmtId="0" fontId="4" fillId="0" borderId="82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vertical="center"/>
    </xf>
    <xf numFmtId="0" fontId="9" fillId="0" borderId="5" xfId="2" applyFont="1" applyFill="1" applyBorder="1" applyAlignment="1">
      <alignment vertical="center"/>
    </xf>
    <xf numFmtId="0" fontId="9" fillId="0" borderId="6" xfId="2" applyFont="1" applyFill="1" applyBorder="1" applyAlignment="1">
      <alignment vertical="center"/>
    </xf>
    <xf numFmtId="179" fontId="9" fillId="0" borderId="84" xfId="3" applyNumberFormat="1" applyFont="1" applyFill="1" applyBorder="1" applyAlignment="1">
      <alignment vertical="center"/>
    </xf>
    <xf numFmtId="0" fontId="9" fillId="0" borderId="85" xfId="2" applyFont="1" applyFill="1" applyBorder="1" applyAlignment="1">
      <alignment vertical="center"/>
    </xf>
    <xf numFmtId="0" fontId="9" fillId="0" borderId="86" xfId="2" applyFont="1" applyFill="1" applyBorder="1" applyAlignment="1">
      <alignment vertical="center"/>
    </xf>
    <xf numFmtId="0" fontId="9" fillId="2" borderId="86" xfId="2" applyFont="1" applyFill="1" applyBorder="1" applyAlignment="1">
      <alignment vertical="center"/>
    </xf>
    <xf numFmtId="0" fontId="9" fillId="0" borderId="87" xfId="2" applyFont="1" applyFill="1" applyBorder="1" applyAlignment="1">
      <alignment vertical="center"/>
    </xf>
    <xf numFmtId="179" fontId="9" fillId="0" borderId="84" xfId="2" applyNumberFormat="1" applyFont="1" applyFill="1" applyBorder="1" applyAlignment="1">
      <alignment vertical="center"/>
    </xf>
    <xf numFmtId="180" fontId="21" fillId="3" borderId="62" xfId="2" applyNumberFormat="1" applyFont="1" applyFill="1" applyBorder="1" applyAlignment="1">
      <alignment vertical="center"/>
    </xf>
    <xf numFmtId="181" fontId="21" fillId="3" borderId="64" xfId="2" applyNumberFormat="1" applyFont="1" applyFill="1" applyBorder="1" applyAlignment="1">
      <alignment vertical="center"/>
    </xf>
    <xf numFmtId="0" fontId="9" fillId="0" borderId="41" xfId="2" applyFont="1" applyFill="1" applyBorder="1" applyAlignment="1">
      <alignment vertical="center"/>
    </xf>
    <xf numFmtId="179" fontId="9" fillId="0" borderId="43" xfId="3" applyNumberFormat="1" applyFont="1" applyFill="1" applyBorder="1" applyAlignment="1">
      <alignment vertical="center"/>
    </xf>
    <xf numFmtId="180" fontId="21" fillId="3" borderId="88" xfId="2" applyNumberFormat="1" applyFont="1" applyFill="1" applyBorder="1" applyAlignment="1">
      <alignment vertical="center"/>
    </xf>
    <xf numFmtId="181" fontId="9" fillId="3" borderId="89" xfId="2" applyNumberFormat="1" applyFont="1" applyFill="1" applyBorder="1" applyAlignment="1">
      <alignment vertical="center"/>
    </xf>
    <xf numFmtId="0" fontId="24" fillId="0" borderId="0" xfId="2" applyFont="1" applyFill="1" applyBorder="1" applyAlignment="1">
      <alignment horizontal="center" vertical="center"/>
    </xf>
    <xf numFmtId="0" fontId="24" fillId="0" borderId="41" xfId="2" applyFont="1" applyFill="1" applyBorder="1" applyAlignment="1">
      <alignment vertical="center"/>
    </xf>
    <xf numFmtId="181" fontId="24" fillId="0" borderId="41" xfId="2" applyNumberFormat="1" applyFont="1" applyFill="1" applyBorder="1" applyAlignment="1">
      <alignment vertical="center"/>
    </xf>
    <xf numFmtId="3" fontId="9" fillId="0" borderId="9" xfId="2" applyNumberFormat="1" applyFont="1" applyFill="1" applyBorder="1" applyAlignment="1">
      <alignment vertical="center"/>
    </xf>
    <xf numFmtId="3" fontId="9" fillId="0" borderId="41" xfId="2" applyNumberFormat="1" applyFont="1" applyFill="1" applyBorder="1" applyAlignment="1">
      <alignment vertical="center"/>
    </xf>
    <xf numFmtId="3" fontId="9" fillId="0" borderId="65" xfId="2" applyNumberFormat="1" applyFont="1" applyFill="1" applyBorder="1" applyAlignment="1">
      <alignment vertical="center"/>
    </xf>
    <xf numFmtId="182" fontId="9" fillId="0" borderId="43" xfId="2" applyNumberFormat="1" applyFont="1" applyFill="1" applyBorder="1" applyAlignment="1">
      <alignment vertical="center"/>
    </xf>
    <xf numFmtId="3" fontId="9" fillId="0" borderId="3" xfId="2" applyNumberFormat="1" applyFont="1" applyFill="1" applyBorder="1" applyAlignment="1">
      <alignment vertical="center"/>
    </xf>
    <xf numFmtId="0" fontId="9" fillId="0" borderId="90" xfId="2" applyFont="1" applyFill="1" applyBorder="1" applyAlignment="1">
      <alignment vertical="center"/>
    </xf>
    <xf numFmtId="180" fontId="21" fillId="3" borderId="5" xfId="2" applyNumberFormat="1" applyFont="1" applyFill="1" applyBorder="1" applyAlignment="1">
      <alignment vertical="center"/>
    </xf>
    <xf numFmtId="181" fontId="9" fillId="3" borderId="2" xfId="2" applyNumberFormat="1" applyFont="1" applyFill="1" applyBorder="1" applyAlignment="1">
      <alignment vertical="center"/>
    </xf>
    <xf numFmtId="0" fontId="24" fillId="0" borderId="0" xfId="2" applyFont="1" applyFill="1" applyBorder="1" applyAlignment="1">
      <alignment vertical="center"/>
    </xf>
    <xf numFmtId="181" fontId="24" fillId="0" borderId="0" xfId="2" applyNumberFormat="1" applyFont="1" applyFill="1" applyBorder="1" applyAlignment="1">
      <alignment vertical="center"/>
    </xf>
    <xf numFmtId="0" fontId="1" fillId="0" borderId="0" xfId="2" applyFill="1" applyBorder="1" applyAlignment="1">
      <alignment vertical="center"/>
    </xf>
    <xf numFmtId="0" fontId="25" fillId="0" borderId="0" xfId="2" applyFont="1" applyFill="1" applyAlignment="1">
      <alignment vertical="center"/>
    </xf>
    <xf numFmtId="0" fontId="26" fillId="0" borderId="0" xfId="2" applyFont="1" applyFill="1" applyAlignment="1">
      <alignment horizontal="right" vertical="center"/>
    </xf>
    <xf numFmtId="0" fontId="1" fillId="0" borderId="1" xfId="2" applyFont="1" applyFill="1" applyBorder="1" applyAlignment="1">
      <alignment horizontal="right" vertical="center"/>
    </xf>
    <xf numFmtId="0" fontId="1" fillId="0" borderId="83" xfId="2" applyFill="1" applyBorder="1" applyAlignment="1">
      <alignment horizontal="center" vertical="center"/>
    </xf>
    <xf numFmtId="0" fontId="7" fillId="2" borderId="5" xfId="2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 shrinkToFit="1"/>
    </xf>
    <xf numFmtId="0" fontId="1" fillId="0" borderId="0" xfId="2" applyFill="1" applyBorder="1" applyAlignment="1">
      <alignment vertical="center" shrinkToFit="1"/>
    </xf>
    <xf numFmtId="0" fontId="2" fillId="0" borderId="91" xfId="2" applyFont="1" applyFill="1" applyBorder="1" applyAlignment="1">
      <alignment horizontal="center" vertical="center"/>
    </xf>
    <xf numFmtId="3" fontId="28" fillId="0" borderId="85" xfId="2" applyNumberFormat="1" applyFont="1" applyFill="1" applyBorder="1" applyAlignment="1">
      <alignment vertical="center"/>
    </xf>
    <xf numFmtId="3" fontId="28" fillId="0" borderId="86" xfId="2" applyNumberFormat="1" applyFont="1" applyFill="1" applyBorder="1" applyAlignment="1">
      <alignment vertical="center"/>
    </xf>
    <xf numFmtId="3" fontId="28" fillId="2" borderId="86" xfId="2" applyNumberFormat="1" applyFont="1" applyFill="1" applyBorder="1" applyAlignment="1">
      <alignment vertical="center"/>
    </xf>
    <xf numFmtId="3" fontId="28" fillId="0" borderId="87" xfId="2" applyNumberFormat="1" applyFont="1" applyFill="1" applyBorder="1" applyAlignment="1">
      <alignment vertical="center"/>
    </xf>
    <xf numFmtId="3" fontId="29" fillId="0" borderId="84" xfId="2" applyNumberFormat="1" applyFont="1" applyFill="1" applyBorder="1" applyAlignment="1">
      <alignment vertical="center"/>
    </xf>
    <xf numFmtId="0" fontId="2" fillId="0" borderId="14" xfId="2" applyFont="1" applyFill="1" applyBorder="1" applyAlignment="1">
      <alignment horizontal="center" vertical="center"/>
    </xf>
    <xf numFmtId="3" fontId="28" fillId="0" borderId="15" xfId="2" applyNumberFormat="1" applyFont="1" applyFill="1" applyBorder="1" applyAlignment="1">
      <alignment vertical="center"/>
    </xf>
    <xf numFmtId="3" fontId="28" fillId="0" borderId="17" xfId="2" applyNumberFormat="1" applyFont="1" applyFill="1" applyBorder="1" applyAlignment="1">
      <alignment vertical="center"/>
    </xf>
    <xf numFmtId="3" fontId="28" fillId="2" borderId="17" xfId="2" applyNumberFormat="1" applyFont="1" applyFill="1" applyBorder="1" applyAlignment="1">
      <alignment vertical="center"/>
    </xf>
    <xf numFmtId="3" fontId="28" fillId="0" borderId="18" xfId="2" applyNumberFormat="1" applyFont="1" applyFill="1" applyBorder="1" applyAlignment="1">
      <alignment vertical="center"/>
    </xf>
    <xf numFmtId="3" fontId="29" fillId="0" borderId="14" xfId="2" applyNumberFormat="1" applyFont="1" applyFill="1" applyBorder="1" applyAlignment="1">
      <alignment vertical="center"/>
    </xf>
    <xf numFmtId="0" fontId="30" fillId="0" borderId="89" xfId="2" applyFont="1" applyFill="1" applyBorder="1" applyAlignment="1">
      <alignment horizontal="center" vertical="center"/>
    </xf>
    <xf numFmtId="3" fontId="28" fillId="0" borderId="92" xfId="2" applyNumberFormat="1" applyFont="1" applyFill="1" applyBorder="1" applyAlignment="1">
      <alignment vertical="center"/>
    </xf>
    <xf numFmtId="3" fontId="28" fillId="0" borderId="88" xfId="2" applyNumberFormat="1" applyFont="1" applyFill="1" applyBorder="1" applyAlignment="1">
      <alignment vertical="center"/>
    </xf>
    <xf numFmtId="3" fontId="28" fillId="2" borderId="88" xfId="2" applyNumberFormat="1" applyFont="1" applyFill="1" applyBorder="1" applyAlignment="1">
      <alignment vertical="center"/>
    </xf>
    <xf numFmtId="3" fontId="28" fillId="0" borderId="93" xfId="2" applyNumberFormat="1" applyFont="1" applyFill="1" applyBorder="1" applyAlignment="1">
      <alignment vertical="center"/>
    </xf>
    <xf numFmtId="3" fontId="29" fillId="0" borderId="8" xfId="2" applyNumberFormat="1" applyFont="1" applyFill="1" applyBorder="1" applyAlignment="1">
      <alignment vertical="center"/>
    </xf>
    <xf numFmtId="0" fontId="31" fillId="3" borderId="2" xfId="2" applyFont="1" applyFill="1" applyBorder="1" applyAlignment="1">
      <alignment horizontal="center" vertical="center"/>
    </xf>
    <xf numFmtId="3" fontId="32" fillId="3" borderId="3" xfId="2" applyNumberFormat="1" applyFont="1" applyFill="1" applyBorder="1" applyAlignment="1">
      <alignment vertical="center"/>
    </xf>
    <xf numFmtId="3" fontId="32" fillId="3" borderId="5" xfId="2" applyNumberFormat="1" applyFont="1" applyFill="1" applyBorder="1" applyAlignment="1">
      <alignment vertical="center"/>
    </xf>
    <xf numFmtId="3" fontId="32" fillId="3" borderId="2" xfId="2" applyNumberFormat="1" applyFont="1" applyFill="1" applyBorder="1" applyAlignment="1">
      <alignment vertical="center"/>
    </xf>
    <xf numFmtId="0" fontId="2" fillId="0" borderId="91" xfId="2" applyFont="1" applyFill="1" applyBorder="1" applyAlignment="1">
      <alignment horizontal="center" vertical="center" wrapText="1"/>
    </xf>
    <xf numFmtId="3" fontId="29" fillId="0" borderId="58" xfId="2" applyNumberFormat="1" applyFont="1" applyFill="1" applyBorder="1" applyAlignment="1">
      <alignment vertical="center"/>
    </xf>
    <xf numFmtId="0" fontId="2" fillId="0" borderId="50" xfId="2" applyFont="1" applyFill="1" applyBorder="1" applyAlignment="1">
      <alignment horizontal="center" vertical="center" wrapText="1"/>
    </xf>
    <xf numFmtId="3" fontId="28" fillId="0" borderId="20" xfId="2" applyNumberFormat="1" applyFont="1" applyFill="1" applyBorder="1" applyAlignment="1">
      <alignment vertical="center"/>
    </xf>
    <xf numFmtId="3" fontId="28" fillId="0" borderId="11" xfId="2" applyNumberFormat="1" applyFont="1" applyFill="1" applyBorder="1" applyAlignment="1">
      <alignment vertical="center"/>
    </xf>
    <xf numFmtId="3" fontId="28" fillId="0" borderId="12" xfId="2" applyNumberFormat="1" applyFont="1" applyFill="1" applyBorder="1" applyAlignment="1">
      <alignment vertical="center"/>
    </xf>
    <xf numFmtId="0" fontId="31" fillId="3" borderId="83" xfId="2" applyFont="1" applyFill="1" applyBorder="1" applyAlignment="1">
      <alignment horizontal="center" vertical="center"/>
    </xf>
    <xf numFmtId="3" fontId="29" fillId="3" borderId="98" xfId="2" applyNumberFormat="1" applyFont="1" applyFill="1" applyBorder="1" applyAlignment="1">
      <alignment vertical="center"/>
    </xf>
    <xf numFmtId="3" fontId="29" fillId="3" borderId="99" xfId="2" applyNumberFormat="1" applyFont="1" applyFill="1" applyBorder="1" applyAlignment="1">
      <alignment vertical="center"/>
    </xf>
    <xf numFmtId="3" fontId="29" fillId="3" borderId="100" xfId="2" applyNumberFormat="1" applyFont="1" applyFill="1" applyBorder="1" applyAlignment="1">
      <alignment vertical="center"/>
    </xf>
    <xf numFmtId="0" fontId="1" fillId="0" borderId="0" xfId="4" applyAlignment="1">
      <alignment vertical="center"/>
    </xf>
    <xf numFmtId="0" fontId="4" fillId="0" borderId="0" xfId="4" applyFont="1" applyAlignment="1">
      <alignment horizontal="right" vertical="center"/>
    </xf>
    <xf numFmtId="0" fontId="6" fillId="0" borderId="0" xfId="5" applyFont="1" applyBorder="1" applyAlignment="1">
      <alignment vertical="center"/>
    </xf>
    <xf numFmtId="0" fontId="33" fillId="0" borderId="0" xfId="4" applyFont="1" applyAlignment="1">
      <alignment horizontal="right" vertical="center"/>
    </xf>
    <xf numFmtId="0" fontId="34" fillId="0" borderId="0" xfId="5" applyFont="1" applyBorder="1" applyAlignment="1">
      <alignment horizontal="center" vertical="center"/>
    </xf>
    <xf numFmtId="0" fontId="2" fillId="0" borderId="0" xfId="5" applyFont="1" applyBorder="1" applyAlignment="1">
      <alignment horizontal="right" vertical="center"/>
    </xf>
    <xf numFmtId="0" fontId="2" fillId="0" borderId="82" xfId="5" applyFont="1" applyFill="1" applyBorder="1" applyAlignment="1">
      <alignment horizontal="center" vertical="center"/>
    </xf>
    <xf numFmtId="38" fontId="30" fillId="2" borderId="4" xfId="6" applyFont="1" applyFill="1" applyBorder="1" applyAlignment="1">
      <alignment horizontal="center" vertical="center" wrapText="1"/>
    </xf>
    <xf numFmtId="38" fontId="30" fillId="2" borderId="90" xfId="6" applyFont="1" applyFill="1" applyBorder="1" applyAlignment="1">
      <alignment horizontal="center" vertical="center" wrapText="1"/>
    </xf>
    <xf numFmtId="38" fontId="30" fillId="2" borderId="2" xfId="6" applyFont="1" applyFill="1" applyBorder="1" applyAlignment="1">
      <alignment horizontal="center" vertical="center" wrapText="1"/>
    </xf>
    <xf numFmtId="38" fontId="30" fillId="2" borderId="101" xfId="6" applyFont="1" applyFill="1" applyBorder="1" applyAlignment="1">
      <alignment horizontal="center" vertical="center" wrapText="1"/>
    </xf>
    <xf numFmtId="0" fontId="30" fillId="6" borderId="6" xfId="5" applyFont="1" applyFill="1" applyBorder="1" applyAlignment="1">
      <alignment horizontal="center" vertical="center" wrapText="1"/>
    </xf>
    <xf numFmtId="38" fontId="30" fillId="7" borderId="2" xfId="6" applyFont="1" applyFill="1" applyBorder="1" applyAlignment="1">
      <alignment horizontal="center" vertical="center" wrapText="1"/>
    </xf>
    <xf numFmtId="0" fontId="1" fillId="0" borderId="58" xfId="5" applyFont="1" applyFill="1" applyBorder="1" applyAlignment="1">
      <alignment horizontal="center" vertical="center"/>
    </xf>
    <xf numFmtId="183" fontId="35" fillId="0" borderId="55" xfId="6" applyNumberFormat="1" applyFont="1" applyFill="1" applyBorder="1" applyAlignment="1">
      <alignment vertical="center"/>
    </xf>
    <xf numFmtId="183" fontId="35" fillId="0" borderId="57" xfId="6" applyNumberFormat="1" applyFont="1" applyFill="1" applyBorder="1" applyAlignment="1">
      <alignment vertical="center"/>
    </xf>
    <xf numFmtId="183" fontId="35" fillId="0" borderId="58" xfId="6" applyNumberFormat="1" applyFont="1" applyFill="1" applyBorder="1" applyAlignment="1">
      <alignment vertical="center"/>
    </xf>
    <xf numFmtId="183" fontId="35" fillId="0" borderId="102" xfId="6" applyNumberFormat="1" applyFont="1" applyFill="1" applyBorder="1" applyAlignment="1">
      <alignment vertical="center"/>
    </xf>
    <xf numFmtId="183" fontId="36" fillId="6" borderId="66" xfId="5" applyNumberFormat="1" applyFont="1" applyFill="1" applyBorder="1" applyAlignment="1">
      <alignment vertical="center"/>
    </xf>
    <xf numFmtId="183" fontId="35" fillId="7" borderId="58" xfId="6" applyNumberFormat="1" applyFont="1" applyFill="1" applyBorder="1" applyAlignment="1">
      <alignment vertical="center"/>
    </xf>
    <xf numFmtId="0" fontId="1" fillId="0" borderId="14" xfId="5" applyFont="1" applyFill="1" applyBorder="1" applyAlignment="1">
      <alignment horizontal="center" vertical="center"/>
    </xf>
    <xf numFmtId="183" fontId="35" fillId="0" borderId="69" xfId="6" applyNumberFormat="1" applyFont="1" applyFill="1" applyBorder="1" applyAlignment="1">
      <alignment vertical="center"/>
    </xf>
    <xf numFmtId="183" fontId="35" fillId="0" borderId="103" xfId="6" applyNumberFormat="1" applyFont="1" applyFill="1" applyBorder="1" applyAlignment="1">
      <alignment vertical="center"/>
    </xf>
    <xf numFmtId="183" fontId="35" fillId="0" borderId="16" xfId="6" applyNumberFormat="1" applyFont="1" applyFill="1" applyBorder="1" applyAlignment="1">
      <alignment vertical="center"/>
    </xf>
    <xf numFmtId="183" fontId="35" fillId="2" borderId="69" xfId="6" applyNumberFormat="1" applyFont="1" applyFill="1" applyBorder="1" applyAlignment="1">
      <alignment vertical="center"/>
    </xf>
    <xf numFmtId="0" fontId="1" fillId="0" borderId="8" xfId="5" applyFont="1" applyFill="1" applyBorder="1" applyAlignment="1">
      <alignment horizontal="center" vertical="center"/>
    </xf>
    <xf numFmtId="183" fontId="35" fillId="0" borderId="51" xfId="6" applyNumberFormat="1" applyFont="1" applyFill="1" applyBorder="1" applyAlignment="1">
      <alignment vertical="center"/>
    </xf>
    <xf numFmtId="183" fontId="35" fillId="0" borderId="68" xfId="6" applyNumberFormat="1" applyFont="1" applyFill="1" applyBorder="1" applyAlignment="1">
      <alignment vertical="center"/>
    </xf>
    <xf numFmtId="183" fontId="35" fillId="0" borderId="10" xfId="6" applyNumberFormat="1" applyFont="1" applyFill="1" applyBorder="1" applyAlignment="1">
      <alignment vertical="center"/>
    </xf>
    <xf numFmtId="183" fontId="35" fillId="7" borderId="49" xfId="6" applyNumberFormat="1" applyFont="1" applyFill="1" applyBorder="1" applyAlignment="1">
      <alignment vertical="center"/>
    </xf>
    <xf numFmtId="0" fontId="31" fillId="6" borderId="2" xfId="5" applyFont="1" applyFill="1" applyBorder="1" applyAlignment="1">
      <alignment horizontal="center" vertical="center"/>
    </xf>
    <xf numFmtId="183" fontId="37" fillId="6" borderId="4" xfId="6" applyNumberFormat="1" applyFont="1" applyFill="1" applyBorder="1" applyAlignment="1">
      <alignment vertical="center"/>
    </xf>
    <xf numFmtId="183" fontId="37" fillId="6" borderId="90" xfId="6" applyNumberFormat="1" applyFont="1" applyFill="1" applyBorder="1" applyAlignment="1">
      <alignment vertical="center"/>
    </xf>
    <xf numFmtId="183" fontId="37" fillId="6" borderId="2" xfId="6" applyNumberFormat="1" applyFont="1" applyFill="1" applyBorder="1" applyAlignment="1">
      <alignment vertical="center"/>
    </xf>
    <xf numFmtId="183" fontId="37" fillId="6" borderId="101" xfId="6" applyNumberFormat="1" applyFont="1" applyFill="1" applyBorder="1" applyAlignment="1">
      <alignment vertical="center"/>
    </xf>
    <xf numFmtId="183" fontId="36" fillId="6" borderId="104" xfId="5" applyNumberFormat="1" applyFont="1" applyFill="1" applyBorder="1" applyAlignment="1">
      <alignment vertical="center"/>
    </xf>
    <xf numFmtId="0" fontId="31" fillId="0" borderId="0" xfId="5" applyFont="1" applyFill="1" applyBorder="1" applyAlignment="1">
      <alignment horizontal="left" vertical="center"/>
    </xf>
    <xf numFmtId="183" fontId="21" fillId="0" borderId="0" xfId="6" applyNumberFormat="1" applyFont="1" applyFill="1" applyBorder="1" applyAlignment="1">
      <alignment vertical="center"/>
    </xf>
    <xf numFmtId="183" fontId="9" fillId="0" borderId="0" xfId="5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center" vertical="center"/>
    </xf>
    <xf numFmtId="38" fontId="31" fillId="0" borderId="0" xfId="6" applyFont="1" applyFill="1" applyBorder="1" applyAlignment="1">
      <alignment vertical="center"/>
    </xf>
    <xf numFmtId="38" fontId="30" fillId="0" borderId="0" xfId="6" applyFont="1" applyFill="1" applyBorder="1" applyAlignment="1">
      <alignment vertical="center"/>
    </xf>
    <xf numFmtId="38" fontId="30" fillId="0" borderId="0" xfId="5" applyNumberFormat="1" applyFont="1" applyFill="1" applyBorder="1" applyAlignment="1">
      <alignment vertical="center"/>
    </xf>
    <xf numFmtId="0" fontId="30" fillId="0" borderId="0" xfId="4" applyFont="1" applyFill="1" applyAlignment="1">
      <alignment vertical="center"/>
    </xf>
    <xf numFmtId="38" fontId="39" fillId="0" borderId="2" xfId="6" applyFont="1" applyFill="1" applyBorder="1" applyAlignment="1">
      <alignment vertical="center"/>
    </xf>
    <xf numFmtId="0" fontId="38" fillId="0" borderId="0" xfId="4" applyFont="1" applyFill="1" applyBorder="1" applyAlignment="1">
      <alignment vertical="center"/>
    </xf>
    <xf numFmtId="0" fontId="30" fillId="0" borderId="0" xfId="4" applyFont="1" applyAlignment="1">
      <alignment vertical="center"/>
    </xf>
    <xf numFmtId="38" fontId="38" fillId="0" borderId="2" xfId="6" applyFont="1" applyFill="1" applyBorder="1" applyAlignment="1">
      <alignment horizontal="left" vertical="center"/>
    </xf>
    <xf numFmtId="38" fontId="39" fillId="0" borderId="2" xfId="6" applyFont="1" applyFill="1" applyBorder="1" applyAlignment="1">
      <alignment horizontal="left" vertical="center"/>
    </xf>
    <xf numFmtId="38" fontId="39" fillId="0" borderId="43" xfId="6" applyFont="1" applyFill="1" applyBorder="1" applyAlignment="1">
      <alignment vertical="center"/>
    </xf>
    <xf numFmtId="38" fontId="39" fillId="0" borderId="110" xfId="6" applyFont="1" applyFill="1" applyBorder="1" applyAlignment="1">
      <alignment vertical="center"/>
    </xf>
    <xf numFmtId="185" fontId="15" fillId="0" borderId="108" xfId="4" applyNumberFormat="1" applyFont="1" applyBorder="1" applyAlignment="1">
      <alignment horizontal="right" vertical="center"/>
    </xf>
    <xf numFmtId="38" fontId="38" fillId="0" borderId="64" xfId="6" applyFont="1" applyFill="1" applyBorder="1" applyAlignment="1">
      <alignment horizontal="left" vertical="center"/>
    </xf>
    <xf numFmtId="38" fontId="39" fillId="0" borderId="64" xfId="6" applyFont="1" applyFill="1" applyBorder="1" applyAlignment="1">
      <alignment horizontal="left" vertical="center"/>
    </xf>
    <xf numFmtId="38" fontId="39" fillId="0" borderId="64" xfId="6" applyFont="1" applyFill="1" applyBorder="1" applyAlignment="1">
      <alignment vertical="center"/>
    </xf>
    <xf numFmtId="184" fontId="16" fillId="0" borderId="0" xfId="4" applyNumberFormat="1" applyFont="1" applyBorder="1" applyAlignment="1">
      <alignment vertical="center"/>
    </xf>
    <xf numFmtId="0" fontId="40" fillId="0" borderId="0" xfId="4" applyFont="1" applyAlignment="1">
      <alignment vertical="center"/>
    </xf>
    <xf numFmtId="38" fontId="40" fillId="0" borderId="0" xfId="6" applyFont="1" applyFill="1" applyBorder="1" applyAlignment="1">
      <alignment horizontal="center" vertical="center"/>
    </xf>
    <xf numFmtId="0" fontId="1" fillId="0" borderId="0" xfId="4" applyFill="1" applyAlignment="1">
      <alignment vertical="center"/>
    </xf>
    <xf numFmtId="0" fontId="41" fillId="0" borderId="0" xfId="5" applyFont="1" applyBorder="1" applyAlignment="1">
      <alignment vertical="center"/>
    </xf>
    <xf numFmtId="0" fontId="30" fillId="0" borderId="51" xfId="4" applyFont="1" applyBorder="1" applyAlignment="1">
      <alignment horizontal="center" vertical="center"/>
    </xf>
    <xf numFmtId="0" fontId="30" fillId="0" borderId="11" xfId="4" applyFont="1" applyBorder="1" applyAlignment="1">
      <alignment horizontal="right" vertical="center"/>
    </xf>
    <xf numFmtId="0" fontId="30" fillId="0" borderId="11" xfId="4" applyFont="1" applyBorder="1" applyAlignment="1">
      <alignment horizontal="center" vertical="center"/>
    </xf>
    <xf numFmtId="0" fontId="30" fillId="0" borderId="68" xfId="4" applyFont="1" applyBorder="1" applyAlignment="1">
      <alignment horizontal="right" vertical="center"/>
    </xf>
    <xf numFmtId="0" fontId="30" fillId="0" borderId="20" xfId="4" applyFont="1" applyBorder="1" applyAlignment="1">
      <alignment horizontal="center" vertical="center"/>
    </xf>
    <xf numFmtId="0" fontId="30" fillId="0" borderId="12" xfId="4" applyFont="1" applyBorder="1" applyAlignment="1">
      <alignment horizontal="right" vertical="center"/>
    </xf>
    <xf numFmtId="49" fontId="30" fillId="0" borderId="54" xfId="4" applyNumberFormat="1" applyFont="1" applyBorder="1" applyAlignment="1">
      <alignment horizontal="center" vertical="center"/>
    </xf>
    <xf numFmtId="49" fontId="30" fillId="0" borderId="66" xfId="4" applyNumberFormat="1" applyFont="1" applyBorder="1" applyAlignment="1">
      <alignment horizontal="center" vertical="center"/>
    </xf>
    <xf numFmtId="187" fontId="21" fillId="0" borderId="119" xfId="4" applyNumberFormat="1" applyFont="1" applyFill="1" applyBorder="1" applyAlignment="1">
      <alignment vertical="center"/>
    </xf>
    <xf numFmtId="187" fontId="21" fillId="0" borderId="120" xfId="4" applyNumberFormat="1" applyFont="1" applyFill="1" applyBorder="1" applyAlignment="1">
      <alignment vertical="center"/>
    </xf>
    <xf numFmtId="187" fontId="21" fillId="0" borderId="41" xfId="4" applyNumberFormat="1" applyFont="1" applyFill="1" applyBorder="1" applyAlignment="1">
      <alignment vertical="center"/>
    </xf>
    <xf numFmtId="187" fontId="21" fillId="0" borderId="85" xfId="4" applyNumberFormat="1" applyFont="1" applyFill="1" applyBorder="1" applyAlignment="1">
      <alignment vertical="center"/>
    </xf>
    <xf numFmtId="187" fontId="21" fillId="0" borderId="87" xfId="4" applyNumberFormat="1" applyFont="1" applyFill="1" applyBorder="1" applyAlignment="1">
      <alignment vertical="center"/>
    </xf>
    <xf numFmtId="49" fontId="30" fillId="0" borderId="15" xfId="4" applyNumberFormat="1" applyFont="1" applyBorder="1" applyAlignment="1">
      <alignment horizontal="center" vertical="center"/>
    </xf>
    <xf numFmtId="49" fontId="30" fillId="0" borderId="18" xfId="4" applyNumberFormat="1" applyFont="1" applyBorder="1" applyAlignment="1">
      <alignment horizontal="center" vertical="center"/>
    </xf>
    <xf numFmtId="187" fontId="21" fillId="0" borderId="121" xfId="4" applyNumberFormat="1" applyFont="1" applyFill="1" applyBorder="1" applyAlignment="1">
      <alignment vertical="center"/>
    </xf>
    <xf numFmtId="187" fontId="21" fillId="0" borderId="122" xfId="4" applyNumberFormat="1" applyFont="1" applyFill="1" applyBorder="1" applyAlignment="1">
      <alignment vertical="center"/>
    </xf>
    <xf numFmtId="187" fontId="21" fillId="0" borderId="17" xfId="4" applyNumberFormat="1" applyFont="1" applyFill="1" applyBorder="1" applyAlignment="1">
      <alignment vertical="center"/>
    </xf>
    <xf numFmtId="187" fontId="21" fillId="0" borderId="69" xfId="4" applyNumberFormat="1" applyFont="1" applyFill="1" applyBorder="1" applyAlignment="1">
      <alignment vertical="center"/>
    </xf>
    <xf numFmtId="187" fontId="21" fillId="0" borderId="123" xfId="4" applyNumberFormat="1" applyFont="1" applyFill="1" applyBorder="1" applyAlignment="1">
      <alignment vertical="center"/>
    </xf>
    <xf numFmtId="0" fontId="0" fillId="0" borderId="124" xfId="4" applyFont="1" applyFill="1" applyBorder="1" applyAlignment="1">
      <alignment vertical="center"/>
    </xf>
    <xf numFmtId="187" fontId="21" fillId="0" borderId="103" xfId="4" applyNumberFormat="1" applyFont="1" applyFill="1" applyBorder="1" applyAlignment="1">
      <alignment vertical="center"/>
    </xf>
    <xf numFmtId="187" fontId="21" fillId="3" borderId="4" xfId="4" applyNumberFormat="1" applyFont="1" applyFill="1" applyBorder="1" applyAlignment="1">
      <alignment vertical="center"/>
    </xf>
    <xf numFmtId="187" fontId="21" fillId="3" borderId="5" xfId="4" applyNumberFormat="1" applyFont="1" applyFill="1" applyBorder="1" applyAlignment="1">
      <alignment vertical="center"/>
    </xf>
    <xf numFmtId="187" fontId="21" fillId="3" borderId="90" xfId="4" applyNumberFormat="1" applyFont="1" applyFill="1" applyBorder="1" applyAlignment="1">
      <alignment vertical="center"/>
    </xf>
    <xf numFmtId="187" fontId="21" fillId="3" borderId="96" xfId="4" applyNumberFormat="1" applyFont="1" applyFill="1" applyBorder="1" applyAlignment="1">
      <alignment vertical="center"/>
    </xf>
    <xf numFmtId="187" fontId="21" fillId="3" borderId="125" xfId="4" applyNumberFormat="1" applyFont="1" applyFill="1" applyBorder="1" applyAlignment="1">
      <alignment vertical="center"/>
    </xf>
    <xf numFmtId="0" fontId="42" fillId="0" borderId="0" xfId="4" applyFont="1" applyAlignment="1">
      <alignment vertical="center"/>
    </xf>
    <xf numFmtId="38" fontId="30" fillId="2" borderId="8" xfId="1" applyFont="1" applyFill="1" applyBorder="1">
      <alignment vertical="center"/>
    </xf>
    <xf numFmtId="0" fontId="22" fillId="0" borderId="0" xfId="2" applyFont="1" applyFill="1" applyAlignment="1">
      <alignment horizontal="center" vertical="center"/>
    </xf>
    <xf numFmtId="0" fontId="1" fillId="0" borderId="0" xfId="2" applyAlignment="1">
      <alignment horizontal="center" vertical="center"/>
    </xf>
    <xf numFmtId="0" fontId="7" fillId="0" borderId="83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1" fillId="0" borderId="43" xfId="2" applyFont="1" applyFill="1" applyBorder="1" applyAlignment="1">
      <alignment horizontal="center" vertical="center" textRotation="255"/>
    </xf>
    <xf numFmtId="0" fontId="1" fillId="0" borderId="49" xfId="2" applyFont="1" applyFill="1" applyBorder="1" applyAlignment="1">
      <alignment horizontal="center" vertical="center" textRotation="255"/>
    </xf>
    <xf numFmtId="0" fontId="1" fillId="0" borderId="64" xfId="2" applyFont="1" applyFill="1" applyBorder="1" applyAlignment="1">
      <alignment horizontal="center" vertical="center" textRotation="255"/>
    </xf>
    <xf numFmtId="0" fontId="2" fillId="0" borderId="43" xfId="2" applyFont="1" applyFill="1" applyBorder="1" applyAlignment="1">
      <alignment horizontal="center" vertical="center"/>
    </xf>
    <xf numFmtId="0" fontId="2" fillId="0" borderId="64" xfId="2" applyFont="1" applyFill="1" applyBorder="1" applyAlignment="1">
      <alignment horizontal="center" vertical="center"/>
    </xf>
    <xf numFmtId="0" fontId="7" fillId="0" borderId="83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vertical="center" wrapText="1"/>
    </xf>
    <xf numFmtId="0" fontId="7" fillId="0" borderId="0" xfId="2" applyFont="1" applyFill="1" applyAlignment="1">
      <alignment vertical="center"/>
    </xf>
    <xf numFmtId="0" fontId="1" fillId="0" borderId="43" xfId="2" applyFont="1" applyFill="1" applyBorder="1" applyAlignment="1">
      <alignment horizontal="center" vertical="center"/>
    </xf>
    <xf numFmtId="0" fontId="1" fillId="0" borderId="64" xfId="2" applyFont="1" applyFill="1" applyBorder="1" applyAlignment="1">
      <alignment horizontal="center" vertical="center"/>
    </xf>
    <xf numFmtId="0" fontId="27" fillId="0" borderId="0" xfId="2" applyFont="1" applyFill="1" applyAlignment="1">
      <alignment horizontal="center" vertical="center"/>
    </xf>
    <xf numFmtId="0" fontId="1" fillId="0" borderId="2" xfId="2" applyFill="1" applyBorder="1" applyAlignment="1">
      <alignment horizontal="center" vertical="center" textRotation="255"/>
    </xf>
    <xf numFmtId="0" fontId="2" fillId="0" borderId="94" xfId="2" applyFont="1" applyFill="1" applyBorder="1" applyAlignment="1">
      <alignment horizontal="center" vertical="center"/>
    </xf>
    <xf numFmtId="0" fontId="2" fillId="0" borderId="95" xfId="2" applyFont="1" applyFill="1" applyBorder="1" applyAlignment="1">
      <alignment horizontal="center" vertical="center"/>
    </xf>
    <xf numFmtId="0" fontId="8" fillId="0" borderId="96" xfId="2" applyFont="1" applyFill="1" applyBorder="1" applyAlignment="1">
      <alignment horizontal="center" vertical="center"/>
    </xf>
    <xf numFmtId="0" fontId="8" fillId="0" borderId="97" xfId="2" applyFont="1" applyFill="1" applyBorder="1" applyAlignment="1">
      <alignment horizontal="center" vertical="center"/>
    </xf>
    <xf numFmtId="0" fontId="38" fillId="0" borderId="108" xfId="4" applyFont="1" applyFill="1" applyBorder="1" applyAlignment="1">
      <alignment horizontal="left" vertical="center"/>
    </xf>
    <xf numFmtId="0" fontId="38" fillId="0" borderId="112" xfId="4" applyFont="1" applyFill="1" applyBorder="1" applyAlignment="1">
      <alignment horizontal="left" vertical="center"/>
    </xf>
    <xf numFmtId="186" fontId="15" fillId="0" borderId="113" xfId="6" applyNumberFormat="1" applyFont="1" applyBorder="1" applyAlignment="1">
      <alignment horizontal="right" vertical="center"/>
    </xf>
    <xf numFmtId="186" fontId="15" fillId="0" borderId="114" xfId="6" applyNumberFormat="1" applyFont="1" applyBorder="1" applyAlignment="1">
      <alignment horizontal="right" vertical="center"/>
    </xf>
    <xf numFmtId="38" fontId="38" fillId="0" borderId="83" xfId="6" applyFont="1" applyFill="1" applyBorder="1" applyAlignment="1">
      <alignment horizontal="left" vertical="center"/>
    </xf>
    <xf numFmtId="38" fontId="38" fillId="0" borderId="101" xfId="6" applyFont="1" applyFill="1" applyBorder="1" applyAlignment="1">
      <alignment horizontal="left" vertical="center"/>
    </xf>
    <xf numFmtId="38" fontId="38" fillId="0" borderId="7" xfId="6" applyFont="1" applyFill="1" applyBorder="1" applyAlignment="1">
      <alignment horizontal="left" vertical="center"/>
    </xf>
    <xf numFmtId="38" fontId="15" fillId="0" borderId="83" xfId="6" applyFont="1" applyBorder="1" applyAlignment="1">
      <alignment horizontal="right" vertical="center"/>
    </xf>
    <xf numFmtId="38" fontId="15" fillId="0" borderId="7" xfId="6" applyFont="1" applyBorder="1" applyAlignment="1">
      <alignment horizontal="right" vertical="center"/>
    </xf>
    <xf numFmtId="0" fontId="31" fillId="3" borderId="3" xfId="4" applyFont="1" applyFill="1" applyBorder="1" applyAlignment="1">
      <alignment horizontal="center" vertical="center"/>
    </xf>
    <xf numFmtId="0" fontId="1" fillId="0" borderId="6" xfId="4" applyFont="1" applyBorder="1" applyAlignment="1">
      <alignment vertical="center"/>
    </xf>
    <xf numFmtId="38" fontId="38" fillId="0" borderId="39" xfId="6" applyFont="1" applyFill="1" applyBorder="1" applyAlignment="1">
      <alignment horizontal="left" vertical="center"/>
    </xf>
    <xf numFmtId="38" fontId="38" fillId="0" borderId="105" xfId="6" applyFont="1" applyFill="1" applyBorder="1" applyAlignment="1">
      <alignment horizontal="left" vertical="center"/>
    </xf>
    <xf numFmtId="38" fontId="38" fillId="0" borderId="106" xfId="6" applyFont="1" applyFill="1" applyBorder="1" applyAlignment="1">
      <alignment horizontal="left" vertical="center"/>
    </xf>
    <xf numFmtId="38" fontId="15" fillId="0" borderId="39" xfId="6" applyFont="1" applyBorder="1" applyAlignment="1">
      <alignment horizontal="right" vertical="center"/>
    </xf>
    <xf numFmtId="38" fontId="15" fillId="0" borderId="106" xfId="6" applyFont="1" applyBorder="1" applyAlignment="1">
      <alignment horizontal="right" vertical="center"/>
    </xf>
    <xf numFmtId="38" fontId="38" fillId="0" borderId="107" xfId="6" applyFont="1" applyFill="1" applyBorder="1" applyAlignment="1">
      <alignment horizontal="left" vertical="center"/>
    </xf>
    <xf numFmtId="38" fontId="38" fillId="0" borderId="108" xfId="6" applyFont="1" applyFill="1" applyBorder="1" applyAlignment="1">
      <alignment horizontal="left" vertical="center"/>
    </xf>
    <xf numFmtId="38" fontId="38" fillId="0" borderId="109" xfId="6" applyFont="1" applyFill="1" applyBorder="1" applyAlignment="1">
      <alignment horizontal="left" vertical="center"/>
    </xf>
    <xf numFmtId="184" fontId="15" fillId="0" borderId="111" xfId="4" applyNumberFormat="1" applyFont="1" applyBorder="1" applyAlignment="1">
      <alignment horizontal="right" vertical="center"/>
    </xf>
    <xf numFmtId="0" fontId="15" fillId="0" borderId="109" xfId="4" applyFont="1" applyBorder="1" applyAlignment="1">
      <alignment horizontal="right" vertical="center"/>
    </xf>
    <xf numFmtId="0" fontId="30" fillId="0" borderId="85" xfId="4" applyFont="1" applyBorder="1" applyAlignment="1">
      <alignment horizontal="center" vertical="center"/>
    </xf>
    <xf numFmtId="0" fontId="30" fillId="0" borderId="92" xfId="4" applyFont="1" applyBorder="1" applyAlignment="1">
      <alignment horizontal="center" vertical="center"/>
    </xf>
    <xf numFmtId="0" fontId="30" fillId="0" borderId="87" xfId="4" applyFont="1" applyBorder="1" applyAlignment="1">
      <alignment horizontal="center" vertical="center"/>
    </xf>
    <xf numFmtId="0" fontId="30" fillId="0" borderId="93" xfId="4" applyFont="1" applyBorder="1" applyAlignment="1">
      <alignment horizontal="center" vertical="center"/>
    </xf>
    <xf numFmtId="0" fontId="30" fillId="0" borderId="115" xfId="4" applyFont="1" applyBorder="1" applyAlignment="1">
      <alignment horizontal="center" vertical="center"/>
    </xf>
    <xf numFmtId="0" fontId="1" fillId="0" borderId="116" xfId="4" applyBorder="1" applyAlignment="1">
      <alignment horizontal="center" vertical="center"/>
    </xf>
    <xf numFmtId="0" fontId="30" fillId="0" borderId="117" xfId="4" applyFont="1" applyBorder="1" applyAlignment="1">
      <alignment horizontal="center" vertical="center"/>
    </xf>
    <xf numFmtId="0" fontId="30" fillId="0" borderId="91" xfId="4" applyFont="1" applyBorder="1" applyAlignment="1">
      <alignment horizontal="center" vertical="center"/>
    </xf>
    <xf numFmtId="0" fontId="30" fillId="0" borderId="118" xfId="4" applyFont="1" applyBorder="1" applyAlignment="1">
      <alignment horizontal="center" vertical="center"/>
    </xf>
    <xf numFmtId="38" fontId="11" fillId="3" borderId="80" xfId="1" applyFont="1" applyFill="1" applyBorder="1" applyAlignment="1">
      <alignment horizontal="center" vertical="center"/>
    </xf>
    <xf numFmtId="0" fontId="19" fillId="3" borderId="27" xfId="0" applyFont="1" applyFill="1" applyBorder="1" applyAlignment="1">
      <alignment horizontal="center" vertical="center"/>
    </xf>
    <xf numFmtId="38" fontId="6" fillId="2" borderId="0" xfId="1" applyFont="1" applyFill="1" applyAlignment="1">
      <alignment horizontal="center" vertical="center"/>
    </xf>
    <xf numFmtId="38" fontId="7" fillId="2" borderId="0" xfId="1" applyFont="1" applyFill="1" applyAlignment="1">
      <alignment horizontal="center" vertical="center"/>
    </xf>
    <xf numFmtId="0" fontId="20" fillId="2" borderId="34" xfId="0" applyFont="1" applyFill="1" applyBorder="1" applyAlignment="1">
      <alignment horizontal="center" vertical="center"/>
    </xf>
    <xf numFmtId="0" fontId="2" fillId="2" borderId="77" xfId="0" applyFont="1" applyFill="1" applyBorder="1" applyAlignment="1">
      <alignment horizontal="left" vertical="center"/>
    </xf>
  </cellXfs>
  <cellStyles count="7">
    <cellStyle name="桁区切り" xfId="1" builtinId="6"/>
    <cellStyle name="桁区切り 2" xfId="3"/>
    <cellStyle name="桁区切り 3" xfId="6"/>
    <cellStyle name="標準" xfId="0" builtinId="0"/>
    <cellStyle name="標準 2" xfId="2"/>
    <cellStyle name="標準 2 2" xfId="4"/>
    <cellStyle name="標準_Sheet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428148</xdr:colOff>
      <xdr:row>151</xdr:row>
      <xdr:rowOff>9525</xdr:rowOff>
    </xdr:from>
    <xdr:to>
      <xdr:col>5</xdr:col>
      <xdr:colOff>648176</xdr:colOff>
      <xdr:row>151</xdr:row>
      <xdr:rowOff>209550</xdr:rowOff>
    </xdr:to>
    <xdr:sp macro="" textlink="">
      <xdr:nvSpPr>
        <xdr:cNvPr id="2" name="円/楕円 1"/>
        <xdr:cNvSpPr/>
      </xdr:nvSpPr>
      <xdr:spPr>
        <a:xfrm>
          <a:off x="5657373" y="10868025"/>
          <a:ext cx="220028" cy="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428148</xdr:colOff>
      <xdr:row>152</xdr:row>
      <xdr:rowOff>19050</xdr:rowOff>
    </xdr:from>
    <xdr:to>
      <xdr:col>5</xdr:col>
      <xdr:colOff>648176</xdr:colOff>
      <xdr:row>152</xdr:row>
      <xdr:rowOff>219075</xdr:rowOff>
    </xdr:to>
    <xdr:sp macro="" textlink="">
      <xdr:nvSpPr>
        <xdr:cNvPr id="3" name="円/楕円 2"/>
        <xdr:cNvSpPr/>
      </xdr:nvSpPr>
      <xdr:spPr>
        <a:xfrm>
          <a:off x="5657373" y="10868025"/>
          <a:ext cx="220028" cy="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437673</xdr:colOff>
      <xdr:row>153</xdr:row>
      <xdr:rowOff>123825</xdr:rowOff>
    </xdr:from>
    <xdr:to>
      <xdr:col>1</xdr:col>
      <xdr:colOff>657701</xdr:colOff>
      <xdr:row>153</xdr:row>
      <xdr:rowOff>323850</xdr:rowOff>
    </xdr:to>
    <xdr:sp macro="" textlink="">
      <xdr:nvSpPr>
        <xdr:cNvPr id="4" name="円/楕円 3"/>
        <xdr:cNvSpPr/>
      </xdr:nvSpPr>
      <xdr:spPr>
        <a:xfrm>
          <a:off x="1685448" y="10868025"/>
          <a:ext cx="220028" cy="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113823</xdr:colOff>
      <xdr:row>153</xdr:row>
      <xdr:rowOff>133350</xdr:rowOff>
    </xdr:from>
    <xdr:to>
      <xdr:col>3</xdr:col>
      <xdr:colOff>333851</xdr:colOff>
      <xdr:row>153</xdr:row>
      <xdr:rowOff>333375</xdr:rowOff>
    </xdr:to>
    <xdr:sp macro="" textlink="">
      <xdr:nvSpPr>
        <xdr:cNvPr id="5" name="円/楕円 4"/>
        <xdr:cNvSpPr/>
      </xdr:nvSpPr>
      <xdr:spPr>
        <a:xfrm>
          <a:off x="3285648" y="10868025"/>
          <a:ext cx="220028" cy="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151923</xdr:colOff>
      <xdr:row>151</xdr:row>
      <xdr:rowOff>19050</xdr:rowOff>
    </xdr:from>
    <xdr:to>
      <xdr:col>3</xdr:col>
      <xdr:colOff>371951</xdr:colOff>
      <xdr:row>151</xdr:row>
      <xdr:rowOff>219075</xdr:rowOff>
    </xdr:to>
    <xdr:sp macro="" textlink="">
      <xdr:nvSpPr>
        <xdr:cNvPr id="6" name="円/楕円 5"/>
        <xdr:cNvSpPr/>
      </xdr:nvSpPr>
      <xdr:spPr>
        <a:xfrm>
          <a:off x="3323748" y="10868025"/>
          <a:ext cx="220028" cy="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628173</xdr:colOff>
      <xdr:row>151</xdr:row>
      <xdr:rowOff>28575</xdr:rowOff>
    </xdr:from>
    <xdr:to>
      <xdr:col>3</xdr:col>
      <xdr:colOff>848201</xdr:colOff>
      <xdr:row>152</xdr:row>
      <xdr:rowOff>0</xdr:rowOff>
    </xdr:to>
    <xdr:sp macro="" textlink="">
      <xdr:nvSpPr>
        <xdr:cNvPr id="7" name="円/楕円 6"/>
        <xdr:cNvSpPr/>
      </xdr:nvSpPr>
      <xdr:spPr>
        <a:xfrm>
          <a:off x="3799998" y="10868025"/>
          <a:ext cx="220028" cy="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R37"/>
  <sheetViews>
    <sheetView tabSelected="1" view="pageBreakPreview" zoomScaleNormal="100" zoomScaleSheetLayoutView="100" workbookViewId="0">
      <selection activeCell="Q7" sqref="Q7"/>
    </sheetView>
  </sheetViews>
  <sheetFormatPr defaultRowHeight="13.5" x14ac:dyDescent="0.15"/>
  <cols>
    <col min="1" max="1" width="3.625" style="199" customWidth="1"/>
    <col min="2" max="2" width="11.375" style="199" bestFit="1" customWidth="1"/>
    <col min="3" max="5" width="5.125" style="199" customWidth="1"/>
    <col min="6" max="6" width="5.25" style="199" customWidth="1"/>
    <col min="7" max="7" width="4.875" style="199" customWidth="1"/>
    <col min="8" max="10" width="5.125" style="199" customWidth="1"/>
    <col min="11" max="11" width="5.375" style="199" customWidth="1"/>
    <col min="12" max="12" width="5.125" style="199" customWidth="1"/>
    <col min="13" max="13" width="5.375" style="199" customWidth="1"/>
    <col min="14" max="14" width="5.125" style="199" customWidth="1"/>
    <col min="15" max="15" width="10.625" style="199" customWidth="1"/>
    <col min="16" max="256" width="9" style="199"/>
    <col min="257" max="257" width="3.625" style="199" customWidth="1"/>
    <col min="258" max="258" width="11.375" style="199" bestFit="1" customWidth="1"/>
    <col min="259" max="261" width="5.125" style="199" customWidth="1"/>
    <col min="262" max="262" width="5.25" style="199" customWidth="1"/>
    <col min="263" max="263" width="4.875" style="199" customWidth="1"/>
    <col min="264" max="266" width="5.125" style="199" customWidth="1"/>
    <col min="267" max="267" width="5.375" style="199" customWidth="1"/>
    <col min="268" max="268" width="5.125" style="199" customWidth="1"/>
    <col min="269" max="269" width="5.375" style="199" customWidth="1"/>
    <col min="270" max="270" width="5.125" style="199" customWidth="1"/>
    <col min="271" max="271" width="10.625" style="199" customWidth="1"/>
    <col min="272" max="512" width="9" style="199"/>
    <col min="513" max="513" width="3.625" style="199" customWidth="1"/>
    <col min="514" max="514" width="11.375" style="199" bestFit="1" customWidth="1"/>
    <col min="515" max="517" width="5.125" style="199" customWidth="1"/>
    <col min="518" max="518" width="5.25" style="199" customWidth="1"/>
    <col min="519" max="519" width="4.875" style="199" customWidth="1"/>
    <col min="520" max="522" width="5.125" style="199" customWidth="1"/>
    <col min="523" max="523" width="5.375" style="199" customWidth="1"/>
    <col min="524" max="524" width="5.125" style="199" customWidth="1"/>
    <col min="525" max="525" width="5.375" style="199" customWidth="1"/>
    <col min="526" max="526" width="5.125" style="199" customWidth="1"/>
    <col min="527" max="527" width="10.625" style="199" customWidth="1"/>
    <col min="528" max="768" width="9" style="199"/>
    <col min="769" max="769" width="3.625" style="199" customWidth="1"/>
    <col min="770" max="770" width="11.375" style="199" bestFit="1" customWidth="1"/>
    <col min="771" max="773" width="5.125" style="199" customWidth="1"/>
    <col min="774" max="774" width="5.25" style="199" customWidth="1"/>
    <col min="775" max="775" width="4.875" style="199" customWidth="1"/>
    <col min="776" max="778" width="5.125" style="199" customWidth="1"/>
    <col min="779" max="779" width="5.375" style="199" customWidth="1"/>
    <col min="780" max="780" width="5.125" style="199" customWidth="1"/>
    <col min="781" max="781" width="5.375" style="199" customWidth="1"/>
    <col min="782" max="782" width="5.125" style="199" customWidth="1"/>
    <col min="783" max="783" width="10.625" style="199" customWidth="1"/>
    <col min="784" max="1024" width="9" style="199"/>
    <col min="1025" max="1025" width="3.625" style="199" customWidth="1"/>
    <col min="1026" max="1026" width="11.375" style="199" bestFit="1" customWidth="1"/>
    <col min="1027" max="1029" width="5.125" style="199" customWidth="1"/>
    <col min="1030" max="1030" width="5.25" style="199" customWidth="1"/>
    <col min="1031" max="1031" width="4.875" style="199" customWidth="1"/>
    <col min="1032" max="1034" width="5.125" style="199" customWidth="1"/>
    <col min="1035" max="1035" width="5.375" style="199" customWidth="1"/>
    <col min="1036" max="1036" width="5.125" style="199" customWidth="1"/>
    <col min="1037" max="1037" width="5.375" style="199" customWidth="1"/>
    <col min="1038" max="1038" width="5.125" style="199" customWidth="1"/>
    <col min="1039" max="1039" width="10.625" style="199" customWidth="1"/>
    <col min="1040" max="1280" width="9" style="199"/>
    <col min="1281" max="1281" width="3.625" style="199" customWidth="1"/>
    <col min="1282" max="1282" width="11.375" style="199" bestFit="1" customWidth="1"/>
    <col min="1283" max="1285" width="5.125" style="199" customWidth="1"/>
    <col min="1286" max="1286" width="5.25" style="199" customWidth="1"/>
    <col min="1287" max="1287" width="4.875" style="199" customWidth="1"/>
    <col min="1288" max="1290" width="5.125" style="199" customWidth="1"/>
    <col min="1291" max="1291" width="5.375" style="199" customWidth="1"/>
    <col min="1292" max="1292" width="5.125" style="199" customWidth="1"/>
    <col min="1293" max="1293" width="5.375" style="199" customWidth="1"/>
    <col min="1294" max="1294" width="5.125" style="199" customWidth="1"/>
    <col min="1295" max="1295" width="10.625" style="199" customWidth="1"/>
    <col min="1296" max="1536" width="9" style="199"/>
    <col min="1537" max="1537" width="3.625" style="199" customWidth="1"/>
    <col min="1538" max="1538" width="11.375" style="199" bestFit="1" customWidth="1"/>
    <col min="1539" max="1541" width="5.125" style="199" customWidth="1"/>
    <col min="1542" max="1542" width="5.25" style="199" customWidth="1"/>
    <col min="1543" max="1543" width="4.875" style="199" customWidth="1"/>
    <col min="1544" max="1546" width="5.125" style="199" customWidth="1"/>
    <col min="1547" max="1547" width="5.375" style="199" customWidth="1"/>
    <col min="1548" max="1548" width="5.125" style="199" customWidth="1"/>
    <col min="1549" max="1549" width="5.375" style="199" customWidth="1"/>
    <col min="1550" max="1550" width="5.125" style="199" customWidth="1"/>
    <col min="1551" max="1551" width="10.625" style="199" customWidth="1"/>
    <col min="1552" max="1792" width="9" style="199"/>
    <col min="1793" max="1793" width="3.625" style="199" customWidth="1"/>
    <col min="1794" max="1794" width="11.375" style="199" bestFit="1" customWidth="1"/>
    <col min="1795" max="1797" width="5.125" style="199" customWidth="1"/>
    <col min="1798" max="1798" width="5.25" style="199" customWidth="1"/>
    <col min="1799" max="1799" width="4.875" style="199" customWidth="1"/>
    <col min="1800" max="1802" width="5.125" style="199" customWidth="1"/>
    <col min="1803" max="1803" width="5.375" style="199" customWidth="1"/>
    <col min="1804" max="1804" width="5.125" style="199" customWidth="1"/>
    <col min="1805" max="1805" width="5.375" style="199" customWidth="1"/>
    <col min="1806" max="1806" width="5.125" style="199" customWidth="1"/>
    <col min="1807" max="1807" width="10.625" style="199" customWidth="1"/>
    <col min="1808" max="2048" width="9" style="199"/>
    <col min="2049" max="2049" width="3.625" style="199" customWidth="1"/>
    <col min="2050" max="2050" width="11.375" style="199" bestFit="1" customWidth="1"/>
    <col min="2051" max="2053" width="5.125" style="199" customWidth="1"/>
    <col min="2054" max="2054" width="5.25" style="199" customWidth="1"/>
    <col min="2055" max="2055" width="4.875" style="199" customWidth="1"/>
    <col min="2056" max="2058" width="5.125" style="199" customWidth="1"/>
    <col min="2059" max="2059" width="5.375" style="199" customWidth="1"/>
    <col min="2060" max="2060" width="5.125" style="199" customWidth="1"/>
    <col min="2061" max="2061" width="5.375" style="199" customWidth="1"/>
    <col min="2062" max="2062" width="5.125" style="199" customWidth="1"/>
    <col min="2063" max="2063" width="10.625" style="199" customWidth="1"/>
    <col min="2064" max="2304" width="9" style="199"/>
    <col min="2305" max="2305" width="3.625" style="199" customWidth="1"/>
    <col min="2306" max="2306" width="11.375" style="199" bestFit="1" customWidth="1"/>
    <col min="2307" max="2309" width="5.125" style="199" customWidth="1"/>
    <col min="2310" max="2310" width="5.25" style="199" customWidth="1"/>
    <col min="2311" max="2311" width="4.875" style="199" customWidth="1"/>
    <col min="2312" max="2314" width="5.125" style="199" customWidth="1"/>
    <col min="2315" max="2315" width="5.375" style="199" customWidth="1"/>
    <col min="2316" max="2316" width="5.125" style="199" customWidth="1"/>
    <col min="2317" max="2317" width="5.375" style="199" customWidth="1"/>
    <col min="2318" max="2318" width="5.125" style="199" customWidth="1"/>
    <col min="2319" max="2319" width="10.625" style="199" customWidth="1"/>
    <col min="2320" max="2560" width="9" style="199"/>
    <col min="2561" max="2561" width="3.625" style="199" customWidth="1"/>
    <col min="2562" max="2562" width="11.375" style="199" bestFit="1" customWidth="1"/>
    <col min="2563" max="2565" width="5.125" style="199" customWidth="1"/>
    <col min="2566" max="2566" width="5.25" style="199" customWidth="1"/>
    <col min="2567" max="2567" width="4.875" style="199" customWidth="1"/>
    <col min="2568" max="2570" width="5.125" style="199" customWidth="1"/>
    <col min="2571" max="2571" width="5.375" style="199" customWidth="1"/>
    <col min="2572" max="2572" width="5.125" style="199" customWidth="1"/>
    <col min="2573" max="2573" width="5.375" style="199" customWidth="1"/>
    <col min="2574" max="2574" width="5.125" style="199" customWidth="1"/>
    <col min="2575" max="2575" width="10.625" style="199" customWidth="1"/>
    <col min="2576" max="2816" width="9" style="199"/>
    <col min="2817" max="2817" width="3.625" style="199" customWidth="1"/>
    <col min="2818" max="2818" width="11.375" style="199" bestFit="1" customWidth="1"/>
    <col min="2819" max="2821" width="5.125" style="199" customWidth="1"/>
    <col min="2822" max="2822" width="5.25" style="199" customWidth="1"/>
    <col min="2823" max="2823" width="4.875" style="199" customWidth="1"/>
    <col min="2824" max="2826" width="5.125" style="199" customWidth="1"/>
    <col min="2827" max="2827" width="5.375" style="199" customWidth="1"/>
    <col min="2828" max="2828" width="5.125" style="199" customWidth="1"/>
    <col min="2829" max="2829" width="5.375" style="199" customWidth="1"/>
    <col min="2830" max="2830" width="5.125" style="199" customWidth="1"/>
    <col min="2831" max="2831" width="10.625" style="199" customWidth="1"/>
    <col min="2832" max="3072" width="9" style="199"/>
    <col min="3073" max="3073" width="3.625" style="199" customWidth="1"/>
    <col min="3074" max="3074" width="11.375" style="199" bestFit="1" customWidth="1"/>
    <col min="3075" max="3077" width="5.125" style="199" customWidth="1"/>
    <col min="3078" max="3078" width="5.25" style="199" customWidth="1"/>
    <col min="3079" max="3079" width="4.875" style="199" customWidth="1"/>
    <col min="3080" max="3082" width="5.125" style="199" customWidth="1"/>
    <col min="3083" max="3083" width="5.375" style="199" customWidth="1"/>
    <col min="3084" max="3084" width="5.125" style="199" customWidth="1"/>
    <col min="3085" max="3085" width="5.375" style="199" customWidth="1"/>
    <col min="3086" max="3086" width="5.125" style="199" customWidth="1"/>
    <col min="3087" max="3087" width="10.625" style="199" customWidth="1"/>
    <col min="3088" max="3328" width="9" style="199"/>
    <col min="3329" max="3329" width="3.625" style="199" customWidth="1"/>
    <col min="3330" max="3330" width="11.375" style="199" bestFit="1" customWidth="1"/>
    <col min="3331" max="3333" width="5.125" style="199" customWidth="1"/>
    <col min="3334" max="3334" width="5.25" style="199" customWidth="1"/>
    <col min="3335" max="3335" width="4.875" style="199" customWidth="1"/>
    <col min="3336" max="3338" width="5.125" style="199" customWidth="1"/>
    <col min="3339" max="3339" width="5.375" style="199" customWidth="1"/>
    <col min="3340" max="3340" width="5.125" style="199" customWidth="1"/>
    <col min="3341" max="3341" width="5.375" style="199" customWidth="1"/>
    <col min="3342" max="3342" width="5.125" style="199" customWidth="1"/>
    <col min="3343" max="3343" width="10.625" style="199" customWidth="1"/>
    <col min="3344" max="3584" width="9" style="199"/>
    <col min="3585" max="3585" width="3.625" style="199" customWidth="1"/>
    <col min="3586" max="3586" width="11.375" style="199" bestFit="1" customWidth="1"/>
    <col min="3587" max="3589" width="5.125" style="199" customWidth="1"/>
    <col min="3590" max="3590" width="5.25" style="199" customWidth="1"/>
    <col min="3591" max="3591" width="4.875" style="199" customWidth="1"/>
    <col min="3592" max="3594" width="5.125" style="199" customWidth="1"/>
    <col min="3595" max="3595" width="5.375" style="199" customWidth="1"/>
    <col min="3596" max="3596" width="5.125" style="199" customWidth="1"/>
    <col min="3597" max="3597" width="5.375" style="199" customWidth="1"/>
    <col min="3598" max="3598" width="5.125" style="199" customWidth="1"/>
    <col min="3599" max="3599" width="10.625" style="199" customWidth="1"/>
    <col min="3600" max="3840" width="9" style="199"/>
    <col min="3841" max="3841" width="3.625" style="199" customWidth="1"/>
    <col min="3842" max="3842" width="11.375" style="199" bestFit="1" customWidth="1"/>
    <col min="3843" max="3845" width="5.125" style="199" customWidth="1"/>
    <col min="3846" max="3846" width="5.25" style="199" customWidth="1"/>
    <col min="3847" max="3847" width="4.875" style="199" customWidth="1"/>
    <col min="3848" max="3850" width="5.125" style="199" customWidth="1"/>
    <col min="3851" max="3851" width="5.375" style="199" customWidth="1"/>
    <col min="3852" max="3852" width="5.125" style="199" customWidth="1"/>
    <col min="3853" max="3853" width="5.375" style="199" customWidth="1"/>
    <col min="3854" max="3854" width="5.125" style="199" customWidth="1"/>
    <col min="3855" max="3855" width="10.625" style="199" customWidth="1"/>
    <col min="3856" max="4096" width="9" style="199"/>
    <col min="4097" max="4097" width="3.625" style="199" customWidth="1"/>
    <col min="4098" max="4098" width="11.375" style="199" bestFit="1" customWidth="1"/>
    <col min="4099" max="4101" width="5.125" style="199" customWidth="1"/>
    <col min="4102" max="4102" width="5.25" style="199" customWidth="1"/>
    <col min="4103" max="4103" width="4.875" style="199" customWidth="1"/>
    <col min="4104" max="4106" width="5.125" style="199" customWidth="1"/>
    <col min="4107" max="4107" width="5.375" style="199" customWidth="1"/>
    <col min="4108" max="4108" width="5.125" style="199" customWidth="1"/>
    <col min="4109" max="4109" width="5.375" style="199" customWidth="1"/>
    <col min="4110" max="4110" width="5.125" style="199" customWidth="1"/>
    <col min="4111" max="4111" width="10.625" style="199" customWidth="1"/>
    <col min="4112" max="4352" width="9" style="199"/>
    <col min="4353" max="4353" width="3.625" style="199" customWidth="1"/>
    <col min="4354" max="4354" width="11.375" style="199" bestFit="1" customWidth="1"/>
    <col min="4355" max="4357" width="5.125" style="199" customWidth="1"/>
    <col min="4358" max="4358" width="5.25" style="199" customWidth="1"/>
    <col min="4359" max="4359" width="4.875" style="199" customWidth="1"/>
    <col min="4360" max="4362" width="5.125" style="199" customWidth="1"/>
    <col min="4363" max="4363" width="5.375" style="199" customWidth="1"/>
    <col min="4364" max="4364" width="5.125" style="199" customWidth="1"/>
    <col min="4365" max="4365" width="5.375" style="199" customWidth="1"/>
    <col min="4366" max="4366" width="5.125" style="199" customWidth="1"/>
    <col min="4367" max="4367" width="10.625" style="199" customWidth="1"/>
    <col min="4368" max="4608" width="9" style="199"/>
    <col min="4609" max="4609" width="3.625" style="199" customWidth="1"/>
    <col min="4610" max="4610" width="11.375" style="199" bestFit="1" customWidth="1"/>
    <col min="4611" max="4613" width="5.125" style="199" customWidth="1"/>
    <col min="4614" max="4614" width="5.25" style="199" customWidth="1"/>
    <col min="4615" max="4615" width="4.875" style="199" customWidth="1"/>
    <col min="4616" max="4618" width="5.125" style="199" customWidth="1"/>
    <col min="4619" max="4619" width="5.375" style="199" customWidth="1"/>
    <col min="4620" max="4620" width="5.125" style="199" customWidth="1"/>
    <col min="4621" max="4621" width="5.375" style="199" customWidth="1"/>
    <col min="4622" max="4622" width="5.125" style="199" customWidth="1"/>
    <col min="4623" max="4623" width="10.625" style="199" customWidth="1"/>
    <col min="4624" max="4864" width="9" style="199"/>
    <col min="4865" max="4865" width="3.625" style="199" customWidth="1"/>
    <col min="4866" max="4866" width="11.375" style="199" bestFit="1" customWidth="1"/>
    <col min="4867" max="4869" width="5.125" style="199" customWidth="1"/>
    <col min="4870" max="4870" width="5.25" style="199" customWidth="1"/>
    <col min="4871" max="4871" width="4.875" style="199" customWidth="1"/>
    <col min="4872" max="4874" width="5.125" style="199" customWidth="1"/>
    <col min="4875" max="4875" width="5.375" style="199" customWidth="1"/>
    <col min="4876" max="4876" width="5.125" style="199" customWidth="1"/>
    <col min="4877" max="4877" width="5.375" style="199" customWidth="1"/>
    <col min="4878" max="4878" width="5.125" style="199" customWidth="1"/>
    <col min="4879" max="4879" width="10.625" style="199" customWidth="1"/>
    <col min="4880" max="5120" width="9" style="199"/>
    <col min="5121" max="5121" width="3.625" style="199" customWidth="1"/>
    <col min="5122" max="5122" width="11.375" style="199" bestFit="1" customWidth="1"/>
    <col min="5123" max="5125" width="5.125" style="199" customWidth="1"/>
    <col min="5126" max="5126" width="5.25" style="199" customWidth="1"/>
    <col min="5127" max="5127" width="4.875" style="199" customWidth="1"/>
    <col min="5128" max="5130" width="5.125" style="199" customWidth="1"/>
    <col min="5131" max="5131" width="5.375" style="199" customWidth="1"/>
    <col min="5132" max="5132" width="5.125" style="199" customWidth="1"/>
    <col min="5133" max="5133" width="5.375" style="199" customWidth="1"/>
    <col min="5134" max="5134" width="5.125" style="199" customWidth="1"/>
    <col min="5135" max="5135" width="10.625" style="199" customWidth="1"/>
    <col min="5136" max="5376" width="9" style="199"/>
    <col min="5377" max="5377" width="3.625" style="199" customWidth="1"/>
    <col min="5378" max="5378" width="11.375" style="199" bestFit="1" customWidth="1"/>
    <col min="5379" max="5381" width="5.125" style="199" customWidth="1"/>
    <col min="5382" max="5382" width="5.25" style="199" customWidth="1"/>
    <col min="5383" max="5383" width="4.875" style="199" customWidth="1"/>
    <col min="5384" max="5386" width="5.125" style="199" customWidth="1"/>
    <col min="5387" max="5387" width="5.375" style="199" customWidth="1"/>
    <col min="5388" max="5388" width="5.125" style="199" customWidth="1"/>
    <col min="5389" max="5389" width="5.375" style="199" customWidth="1"/>
    <col min="5390" max="5390" width="5.125" style="199" customWidth="1"/>
    <col min="5391" max="5391" width="10.625" style="199" customWidth="1"/>
    <col min="5392" max="5632" width="9" style="199"/>
    <col min="5633" max="5633" width="3.625" style="199" customWidth="1"/>
    <col min="5634" max="5634" width="11.375" style="199" bestFit="1" customWidth="1"/>
    <col min="5635" max="5637" width="5.125" style="199" customWidth="1"/>
    <col min="5638" max="5638" width="5.25" style="199" customWidth="1"/>
    <col min="5639" max="5639" width="4.875" style="199" customWidth="1"/>
    <col min="5640" max="5642" width="5.125" style="199" customWidth="1"/>
    <col min="5643" max="5643" width="5.375" style="199" customWidth="1"/>
    <col min="5644" max="5644" width="5.125" style="199" customWidth="1"/>
    <col min="5645" max="5645" width="5.375" style="199" customWidth="1"/>
    <col min="5646" max="5646" width="5.125" style="199" customWidth="1"/>
    <col min="5647" max="5647" width="10.625" style="199" customWidth="1"/>
    <col min="5648" max="5888" width="9" style="199"/>
    <col min="5889" max="5889" width="3.625" style="199" customWidth="1"/>
    <col min="5890" max="5890" width="11.375" style="199" bestFit="1" customWidth="1"/>
    <col min="5891" max="5893" width="5.125" style="199" customWidth="1"/>
    <col min="5894" max="5894" width="5.25" style="199" customWidth="1"/>
    <col min="5895" max="5895" width="4.875" style="199" customWidth="1"/>
    <col min="5896" max="5898" width="5.125" style="199" customWidth="1"/>
    <col min="5899" max="5899" width="5.375" style="199" customWidth="1"/>
    <col min="5900" max="5900" width="5.125" style="199" customWidth="1"/>
    <col min="5901" max="5901" width="5.375" style="199" customWidth="1"/>
    <col min="5902" max="5902" width="5.125" style="199" customWidth="1"/>
    <col min="5903" max="5903" width="10.625" style="199" customWidth="1"/>
    <col min="5904" max="6144" width="9" style="199"/>
    <col min="6145" max="6145" width="3.625" style="199" customWidth="1"/>
    <col min="6146" max="6146" width="11.375" style="199" bestFit="1" customWidth="1"/>
    <col min="6147" max="6149" width="5.125" style="199" customWidth="1"/>
    <col min="6150" max="6150" width="5.25" style="199" customWidth="1"/>
    <col min="6151" max="6151" width="4.875" style="199" customWidth="1"/>
    <col min="6152" max="6154" width="5.125" style="199" customWidth="1"/>
    <col min="6155" max="6155" width="5.375" style="199" customWidth="1"/>
    <col min="6156" max="6156" width="5.125" style="199" customWidth="1"/>
    <col min="6157" max="6157" width="5.375" style="199" customWidth="1"/>
    <col min="6158" max="6158" width="5.125" style="199" customWidth="1"/>
    <col min="6159" max="6159" width="10.625" style="199" customWidth="1"/>
    <col min="6160" max="6400" width="9" style="199"/>
    <col min="6401" max="6401" width="3.625" style="199" customWidth="1"/>
    <col min="6402" max="6402" width="11.375" style="199" bestFit="1" customWidth="1"/>
    <col min="6403" max="6405" width="5.125" style="199" customWidth="1"/>
    <col min="6406" max="6406" width="5.25" style="199" customWidth="1"/>
    <col min="6407" max="6407" width="4.875" style="199" customWidth="1"/>
    <col min="6408" max="6410" width="5.125" style="199" customWidth="1"/>
    <col min="6411" max="6411" width="5.375" style="199" customWidth="1"/>
    <col min="6412" max="6412" width="5.125" style="199" customWidth="1"/>
    <col min="6413" max="6413" width="5.375" style="199" customWidth="1"/>
    <col min="6414" max="6414" width="5.125" style="199" customWidth="1"/>
    <col min="6415" max="6415" width="10.625" style="199" customWidth="1"/>
    <col min="6416" max="6656" width="9" style="199"/>
    <col min="6657" max="6657" width="3.625" style="199" customWidth="1"/>
    <col min="6658" max="6658" width="11.375" style="199" bestFit="1" customWidth="1"/>
    <col min="6659" max="6661" width="5.125" style="199" customWidth="1"/>
    <col min="6662" max="6662" width="5.25" style="199" customWidth="1"/>
    <col min="6663" max="6663" width="4.875" style="199" customWidth="1"/>
    <col min="6664" max="6666" width="5.125" style="199" customWidth="1"/>
    <col min="6667" max="6667" width="5.375" style="199" customWidth="1"/>
    <col min="6668" max="6668" width="5.125" style="199" customWidth="1"/>
    <col min="6669" max="6669" width="5.375" style="199" customWidth="1"/>
    <col min="6670" max="6670" width="5.125" style="199" customWidth="1"/>
    <col min="6671" max="6671" width="10.625" style="199" customWidth="1"/>
    <col min="6672" max="6912" width="9" style="199"/>
    <col min="6913" max="6913" width="3.625" style="199" customWidth="1"/>
    <col min="6914" max="6914" width="11.375" style="199" bestFit="1" customWidth="1"/>
    <col min="6915" max="6917" width="5.125" style="199" customWidth="1"/>
    <col min="6918" max="6918" width="5.25" style="199" customWidth="1"/>
    <col min="6919" max="6919" width="4.875" style="199" customWidth="1"/>
    <col min="6920" max="6922" width="5.125" style="199" customWidth="1"/>
    <col min="6923" max="6923" width="5.375" style="199" customWidth="1"/>
    <col min="6924" max="6924" width="5.125" style="199" customWidth="1"/>
    <col min="6925" max="6925" width="5.375" style="199" customWidth="1"/>
    <col min="6926" max="6926" width="5.125" style="199" customWidth="1"/>
    <col min="6927" max="6927" width="10.625" style="199" customWidth="1"/>
    <col min="6928" max="7168" width="9" style="199"/>
    <col min="7169" max="7169" width="3.625" style="199" customWidth="1"/>
    <col min="7170" max="7170" width="11.375" style="199" bestFit="1" customWidth="1"/>
    <col min="7171" max="7173" width="5.125" style="199" customWidth="1"/>
    <col min="7174" max="7174" width="5.25" style="199" customWidth="1"/>
    <col min="7175" max="7175" width="4.875" style="199" customWidth="1"/>
    <col min="7176" max="7178" width="5.125" style="199" customWidth="1"/>
    <col min="7179" max="7179" width="5.375" style="199" customWidth="1"/>
    <col min="7180" max="7180" width="5.125" style="199" customWidth="1"/>
    <col min="7181" max="7181" width="5.375" style="199" customWidth="1"/>
    <col min="7182" max="7182" width="5.125" style="199" customWidth="1"/>
    <col min="7183" max="7183" width="10.625" style="199" customWidth="1"/>
    <col min="7184" max="7424" width="9" style="199"/>
    <col min="7425" max="7425" width="3.625" style="199" customWidth="1"/>
    <col min="7426" max="7426" width="11.375" style="199" bestFit="1" customWidth="1"/>
    <col min="7427" max="7429" width="5.125" style="199" customWidth="1"/>
    <col min="7430" max="7430" width="5.25" style="199" customWidth="1"/>
    <col min="7431" max="7431" width="4.875" style="199" customWidth="1"/>
    <col min="7432" max="7434" width="5.125" style="199" customWidth="1"/>
    <col min="7435" max="7435" width="5.375" style="199" customWidth="1"/>
    <col min="7436" max="7436" width="5.125" style="199" customWidth="1"/>
    <col min="7437" max="7437" width="5.375" style="199" customWidth="1"/>
    <col min="7438" max="7438" width="5.125" style="199" customWidth="1"/>
    <col min="7439" max="7439" width="10.625" style="199" customWidth="1"/>
    <col min="7440" max="7680" width="9" style="199"/>
    <col min="7681" max="7681" width="3.625" style="199" customWidth="1"/>
    <col min="7682" max="7682" width="11.375" style="199" bestFit="1" customWidth="1"/>
    <col min="7683" max="7685" width="5.125" style="199" customWidth="1"/>
    <col min="7686" max="7686" width="5.25" style="199" customWidth="1"/>
    <col min="7687" max="7687" width="4.875" style="199" customWidth="1"/>
    <col min="7688" max="7690" width="5.125" style="199" customWidth="1"/>
    <col min="7691" max="7691" width="5.375" style="199" customWidth="1"/>
    <col min="7692" max="7692" width="5.125" style="199" customWidth="1"/>
    <col min="7693" max="7693" width="5.375" style="199" customWidth="1"/>
    <col min="7694" max="7694" width="5.125" style="199" customWidth="1"/>
    <col min="7695" max="7695" width="10.625" style="199" customWidth="1"/>
    <col min="7696" max="7936" width="9" style="199"/>
    <col min="7937" max="7937" width="3.625" style="199" customWidth="1"/>
    <col min="7938" max="7938" width="11.375" style="199" bestFit="1" customWidth="1"/>
    <col min="7939" max="7941" width="5.125" style="199" customWidth="1"/>
    <col min="7942" max="7942" width="5.25" style="199" customWidth="1"/>
    <col min="7943" max="7943" width="4.875" style="199" customWidth="1"/>
    <col min="7944" max="7946" width="5.125" style="199" customWidth="1"/>
    <col min="7947" max="7947" width="5.375" style="199" customWidth="1"/>
    <col min="7948" max="7948" width="5.125" style="199" customWidth="1"/>
    <col min="7949" max="7949" width="5.375" style="199" customWidth="1"/>
    <col min="7950" max="7950" width="5.125" style="199" customWidth="1"/>
    <col min="7951" max="7951" width="10.625" style="199" customWidth="1"/>
    <col min="7952" max="8192" width="9" style="199"/>
    <col min="8193" max="8193" width="3.625" style="199" customWidth="1"/>
    <col min="8194" max="8194" width="11.375" style="199" bestFit="1" customWidth="1"/>
    <col min="8195" max="8197" width="5.125" style="199" customWidth="1"/>
    <col min="8198" max="8198" width="5.25" style="199" customWidth="1"/>
    <col min="8199" max="8199" width="4.875" style="199" customWidth="1"/>
    <col min="8200" max="8202" width="5.125" style="199" customWidth="1"/>
    <col min="8203" max="8203" width="5.375" style="199" customWidth="1"/>
    <col min="8204" max="8204" width="5.125" style="199" customWidth="1"/>
    <col min="8205" max="8205" width="5.375" style="199" customWidth="1"/>
    <col min="8206" max="8206" width="5.125" style="199" customWidth="1"/>
    <col min="8207" max="8207" width="10.625" style="199" customWidth="1"/>
    <col min="8208" max="8448" width="9" style="199"/>
    <col min="8449" max="8449" width="3.625" style="199" customWidth="1"/>
    <col min="8450" max="8450" width="11.375" style="199" bestFit="1" customWidth="1"/>
    <col min="8451" max="8453" width="5.125" style="199" customWidth="1"/>
    <col min="8454" max="8454" width="5.25" style="199" customWidth="1"/>
    <col min="8455" max="8455" width="4.875" style="199" customWidth="1"/>
    <col min="8456" max="8458" width="5.125" style="199" customWidth="1"/>
    <col min="8459" max="8459" width="5.375" style="199" customWidth="1"/>
    <col min="8460" max="8460" width="5.125" style="199" customWidth="1"/>
    <col min="8461" max="8461" width="5.375" style="199" customWidth="1"/>
    <col min="8462" max="8462" width="5.125" style="199" customWidth="1"/>
    <col min="8463" max="8463" width="10.625" style="199" customWidth="1"/>
    <col min="8464" max="8704" width="9" style="199"/>
    <col min="8705" max="8705" width="3.625" style="199" customWidth="1"/>
    <col min="8706" max="8706" width="11.375" style="199" bestFit="1" customWidth="1"/>
    <col min="8707" max="8709" width="5.125" style="199" customWidth="1"/>
    <col min="8710" max="8710" width="5.25" style="199" customWidth="1"/>
    <col min="8711" max="8711" width="4.875" style="199" customWidth="1"/>
    <col min="8712" max="8714" width="5.125" style="199" customWidth="1"/>
    <col min="8715" max="8715" width="5.375" style="199" customWidth="1"/>
    <col min="8716" max="8716" width="5.125" style="199" customWidth="1"/>
    <col min="8717" max="8717" width="5.375" style="199" customWidth="1"/>
    <col min="8718" max="8718" width="5.125" style="199" customWidth="1"/>
    <col min="8719" max="8719" width="10.625" style="199" customWidth="1"/>
    <col min="8720" max="8960" width="9" style="199"/>
    <col min="8961" max="8961" width="3.625" style="199" customWidth="1"/>
    <col min="8962" max="8962" width="11.375" style="199" bestFit="1" customWidth="1"/>
    <col min="8963" max="8965" width="5.125" style="199" customWidth="1"/>
    <col min="8966" max="8966" width="5.25" style="199" customWidth="1"/>
    <col min="8967" max="8967" width="4.875" style="199" customWidth="1"/>
    <col min="8968" max="8970" width="5.125" style="199" customWidth="1"/>
    <col min="8971" max="8971" width="5.375" style="199" customWidth="1"/>
    <col min="8972" max="8972" width="5.125" style="199" customWidth="1"/>
    <col min="8973" max="8973" width="5.375" style="199" customWidth="1"/>
    <col min="8974" max="8974" width="5.125" style="199" customWidth="1"/>
    <col min="8975" max="8975" width="10.625" style="199" customWidth="1"/>
    <col min="8976" max="9216" width="9" style="199"/>
    <col min="9217" max="9217" width="3.625" style="199" customWidth="1"/>
    <col min="9218" max="9218" width="11.375" style="199" bestFit="1" customWidth="1"/>
    <col min="9219" max="9221" width="5.125" style="199" customWidth="1"/>
    <col min="9222" max="9222" width="5.25" style="199" customWidth="1"/>
    <col min="9223" max="9223" width="4.875" style="199" customWidth="1"/>
    <col min="9224" max="9226" width="5.125" style="199" customWidth="1"/>
    <col min="9227" max="9227" width="5.375" style="199" customWidth="1"/>
    <col min="9228" max="9228" width="5.125" style="199" customWidth="1"/>
    <col min="9229" max="9229" width="5.375" style="199" customWidth="1"/>
    <col min="9230" max="9230" width="5.125" style="199" customWidth="1"/>
    <col min="9231" max="9231" width="10.625" style="199" customWidth="1"/>
    <col min="9232" max="9472" width="9" style="199"/>
    <col min="9473" max="9473" width="3.625" style="199" customWidth="1"/>
    <col min="9474" max="9474" width="11.375" style="199" bestFit="1" customWidth="1"/>
    <col min="9475" max="9477" width="5.125" style="199" customWidth="1"/>
    <col min="9478" max="9478" width="5.25" style="199" customWidth="1"/>
    <col min="9479" max="9479" width="4.875" style="199" customWidth="1"/>
    <col min="9480" max="9482" width="5.125" style="199" customWidth="1"/>
    <col min="9483" max="9483" width="5.375" style="199" customWidth="1"/>
    <col min="9484" max="9484" width="5.125" style="199" customWidth="1"/>
    <col min="9485" max="9485" width="5.375" style="199" customWidth="1"/>
    <col min="9486" max="9486" width="5.125" style="199" customWidth="1"/>
    <col min="9487" max="9487" width="10.625" style="199" customWidth="1"/>
    <col min="9488" max="9728" width="9" style="199"/>
    <col min="9729" max="9729" width="3.625" style="199" customWidth="1"/>
    <col min="9730" max="9730" width="11.375" style="199" bestFit="1" customWidth="1"/>
    <col min="9731" max="9733" width="5.125" style="199" customWidth="1"/>
    <col min="9734" max="9734" width="5.25" style="199" customWidth="1"/>
    <col min="9735" max="9735" width="4.875" style="199" customWidth="1"/>
    <col min="9736" max="9738" width="5.125" style="199" customWidth="1"/>
    <col min="9739" max="9739" width="5.375" style="199" customWidth="1"/>
    <col min="9740" max="9740" width="5.125" style="199" customWidth="1"/>
    <col min="9741" max="9741" width="5.375" style="199" customWidth="1"/>
    <col min="9742" max="9742" width="5.125" style="199" customWidth="1"/>
    <col min="9743" max="9743" width="10.625" style="199" customWidth="1"/>
    <col min="9744" max="9984" width="9" style="199"/>
    <col min="9985" max="9985" width="3.625" style="199" customWidth="1"/>
    <col min="9986" max="9986" width="11.375" style="199" bestFit="1" customWidth="1"/>
    <col min="9987" max="9989" width="5.125" style="199" customWidth="1"/>
    <col min="9990" max="9990" width="5.25" style="199" customWidth="1"/>
    <col min="9991" max="9991" width="4.875" style="199" customWidth="1"/>
    <col min="9992" max="9994" width="5.125" style="199" customWidth="1"/>
    <col min="9995" max="9995" width="5.375" style="199" customWidth="1"/>
    <col min="9996" max="9996" width="5.125" style="199" customWidth="1"/>
    <col min="9997" max="9997" width="5.375" style="199" customWidth="1"/>
    <col min="9998" max="9998" width="5.125" style="199" customWidth="1"/>
    <col min="9999" max="9999" width="10.625" style="199" customWidth="1"/>
    <col min="10000" max="10240" width="9" style="199"/>
    <col min="10241" max="10241" width="3.625" style="199" customWidth="1"/>
    <col min="10242" max="10242" width="11.375" style="199" bestFit="1" customWidth="1"/>
    <col min="10243" max="10245" width="5.125" style="199" customWidth="1"/>
    <col min="10246" max="10246" width="5.25" style="199" customWidth="1"/>
    <col min="10247" max="10247" width="4.875" style="199" customWidth="1"/>
    <col min="10248" max="10250" width="5.125" style="199" customWidth="1"/>
    <col min="10251" max="10251" width="5.375" style="199" customWidth="1"/>
    <col min="10252" max="10252" width="5.125" style="199" customWidth="1"/>
    <col min="10253" max="10253" width="5.375" style="199" customWidth="1"/>
    <col min="10254" max="10254" width="5.125" style="199" customWidth="1"/>
    <col min="10255" max="10255" width="10.625" style="199" customWidth="1"/>
    <col min="10256" max="10496" width="9" style="199"/>
    <col min="10497" max="10497" width="3.625" style="199" customWidth="1"/>
    <col min="10498" max="10498" width="11.375" style="199" bestFit="1" customWidth="1"/>
    <col min="10499" max="10501" width="5.125" style="199" customWidth="1"/>
    <col min="10502" max="10502" width="5.25" style="199" customWidth="1"/>
    <col min="10503" max="10503" width="4.875" style="199" customWidth="1"/>
    <col min="10504" max="10506" width="5.125" style="199" customWidth="1"/>
    <col min="10507" max="10507" width="5.375" style="199" customWidth="1"/>
    <col min="10508" max="10508" width="5.125" style="199" customWidth="1"/>
    <col min="10509" max="10509" width="5.375" style="199" customWidth="1"/>
    <col min="10510" max="10510" width="5.125" style="199" customWidth="1"/>
    <col min="10511" max="10511" width="10.625" style="199" customWidth="1"/>
    <col min="10512" max="10752" width="9" style="199"/>
    <col min="10753" max="10753" width="3.625" style="199" customWidth="1"/>
    <col min="10754" max="10754" width="11.375" style="199" bestFit="1" customWidth="1"/>
    <col min="10755" max="10757" width="5.125" style="199" customWidth="1"/>
    <col min="10758" max="10758" width="5.25" style="199" customWidth="1"/>
    <col min="10759" max="10759" width="4.875" style="199" customWidth="1"/>
    <col min="10760" max="10762" width="5.125" style="199" customWidth="1"/>
    <col min="10763" max="10763" width="5.375" style="199" customWidth="1"/>
    <col min="10764" max="10764" width="5.125" style="199" customWidth="1"/>
    <col min="10765" max="10765" width="5.375" style="199" customWidth="1"/>
    <col min="10766" max="10766" width="5.125" style="199" customWidth="1"/>
    <col min="10767" max="10767" width="10.625" style="199" customWidth="1"/>
    <col min="10768" max="11008" width="9" style="199"/>
    <col min="11009" max="11009" width="3.625" style="199" customWidth="1"/>
    <col min="11010" max="11010" width="11.375" style="199" bestFit="1" customWidth="1"/>
    <col min="11011" max="11013" width="5.125" style="199" customWidth="1"/>
    <col min="11014" max="11014" width="5.25" style="199" customWidth="1"/>
    <col min="11015" max="11015" width="4.875" style="199" customWidth="1"/>
    <col min="11016" max="11018" width="5.125" style="199" customWidth="1"/>
    <col min="11019" max="11019" width="5.375" style="199" customWidth="1"/>
    <col min="11020" max="11020" width="5.125" style="199" customWidth="1"/>
    <col min="11021" max="11021" width="5.375" style="199" customWidth="1"/>
    <col min="11022" max="11022" width="5.125" style="199" customWidth="1"/>
    <col min="11023" max="11023" width="10.625" style="199" customWidth="1"/>
    <col min="11024" max="11264" width="9" style="199"/>
    <col min="11265" max="11265" width="3.625" style="199" customWidth="1"/>
    <col min="11266" max="11266" width="11.375" style="199" bestFit="1" customWidth="1"/>
    <col min="11267" max="11269" width="5.125" style="199" customWidth="1"/>
    <col min="11270" max="11270" width="5.25" style="199" customWidth="1"/>
    <col min="11271" max="11271" width="4.875" style="199" customWidth="1"/>
    <col min="11272" max="11274" width="5.125" style="199" customWidth="1"/>
    <col min="11275" max="11275" width="5.375" style="199" customWidth="1"/>
    <col min="11276" max="11276" width="5.125" style="199" customWidth="1"/>
    <col min="11277" max="11277" width="5.375" style="199" customWidth="1"/>
    <col min="11278" max="11278" width="5.125" style="199" customWidth="1"/>
    <col min="11279" max="11279" width="10.625" style="199" customWidth="1"/>
    <col min="11280" max="11520" width="9" style="199"/>
    <col min="11521" max="11521" width="3.625" style="199" customWidth="1"/>
    <col min="11522" max="11522" width="11.375" style="199" bestFit="1" customWidth="1"/>
    <col min="11523" max="11525" width="5.125" style="199" customWidth="1"/>
    <col min="11526" max="11526" width="5.25" style="199" customWidth="1"/>
    <col min="11527" max="11527" width="4.875" style="199" customWidth="1"/>
    <col min="11528" max="11530" width="5.125" style="199" customWidth="1"/>
    <col min="11531" max="11531" width="5.375" style="199" customWidth="1"/>
    <col min="11532" max="11532" width="5.125" style="199" customWidth="1"/>
    <col min="11533" max="11533" width="5.375" style="199" customWidth="1"/>
    <col min="11534" max="11534" width="5.125" style="199" customWidth="1"/>
    <col min="11535" max="11535" width="10.625" style="199" customWidth="1"/>
    <col min="11536" max="11776" width="9" style="199"/>
    <col min="11777" max="11777" width="3.625" style="199" customWidth="1"/>
    <col min="11778" max="11778" width="11.375" style="199" bestFit="1" customWidth="1"/>
    <col min="11779" max="11781" width="5.125" style="199" customWidth="1"/>
    <col min="11782" max="11782" width="5.25" style="199" customWidth="1"/>
    <col min="11783" max="11783" width="4.875" style="199" customWidth="1"/>
    <col min="11784" max="11786" width="5.125" style="199" customWidth="1"/>
    <col min="11787" max="11787" width="5.375" style="199" customWidth="1"/>
    <col min="11788" max="11788" width="5.125" style="199" customWidth="1"/>
    <col min="11789" max="11789" width="5.375" style="199" customWidth="1"/>
    <col min="11790" max="11790" width="5.125" style="199" customWidth="1"/>
    <col min="11791" max="11791" width="10.625" style="199" customWidth="1"/>
    <col min="11792" max="12032" width="9" style="199"/>
    <col min="12033" max="12033" width="3.625" style="199" customWidth="1"/>
    <col min="12034" max="12034" width="11.375" style="199" bestFit="1" customWidth="1"/>
    <col min="12035" max="12037" width="5.125" style="199" customWidth="1"/>
    <col min="12038" max="12038" width="5.25" style="199" customWidth="1"/>
    <col min="12039" max="12039" width="4.875" style="199" customWidth="1"/>
    <col min="12040" max="12042" width="5.125" style="199" customWidth="1"/>
    <col min="12043" max="12043" width="5.375" style="199" customWidth="1"/>
    <col min="12044" max="12044" width="5.125" style="199" customWidth="1"/>
    <col min="12045" max="12045" width="5.375" style="199" customWidth="1"/>
    <col min="12046" max="12046" width="5.125" style="199" customWidth="1"/>
    <col min="12047" max="12047" width="10.625" style="199" customWidth="1"/>
    <col min="12048" max="12288" width="9" style="199"/>
    <col min="12289" max="12289" width="3.625" style="199" customWidth="1"/>
    <col min="12290" max="12290" width="11.375" style="199" bestFit="1" customWidth="1"/>
    <col min="12291" max="12293" width="5.125" style="199" customWidth="1"/>
    <col min="12294" max="12294" width="5.25" style="199" customWidth="1"/>
    <col min="12295" max="12295" width="4.875" style="199" customWidth="1"/>
    <col min="12296" max="12298" width="5.125" style="199" customWidth="1"/>
    <col min="12299" max="12299" width="5.375" style="199" customWidth="1"/>
    <col min="12300" max="12300" width="5.125" style="199" customWidth="1"/>
    <col min="12301" max="12301" width="5.375" style="199" customWidth="1"/>
    <col min="12302" max="12302" width="5.125" style="199" customWidth="1"/>
    <col min="12303" max="12303" width="10.625" style="199" customWidth="1"/>
    <col min="12304" max="12544" width="9" style="199"/>
    <col min="12545" max="12545" width="3.625" style="199" customWidth="1"/>
    <col min="12546" max="12546" width="11.375" style="199" bestFit="1" customWidth="1"/>
    <col min="12547" max="12549" width="5.125" style="199" customWidth="1"/>
    <col min="12550" max="12550" width="5.25" style="199" customWidth="1"/>
    <col min="12551" max="12551" width="4.875" style="199" customWidth="1"/>
    <col min="12552" max="12554" width="5.125" style="199" customWidth="1"/>
    <col min="12555" max="12555" width="5.375" style="199" customWidth="1"/>
    <col min="12556" max="12556" width="5.125" style="199" customWidth="1"/>
    <col min="12557" max="12557" width="5.375" style="199" customWidth="1"/>
    <col min="12558" max="12558" width="5.125" style="199" customWidth="1"/>
    <col min="12559" max="12559" width="10.625" style="199" customWidth="1"/>
    <col min="12560" max="12800" width="9" style="199"/>
    <col min="12801" max="12801" width="3.625" style="199" customWidth="1"/>
    <col min="12802" max="12802" width="11.375" style="199" bestFit="1" customWidth="1"/>
    <col min="12803" max="12805" width="5.125" style="199" customWidth="1"/>
    <col min="12806" max="12806" width="5.25" style="199" customWidth="1"/>
    <col min="12807" max="12807" width="4.875" style="199" customWidth="1"/>
    <col min="12808" max="12810" width="5.125" style="199" customWidth="1"/>
    <col min="12811" max="12811" width="5.375" style="199" customWidth="1"/>
    <col min="12812" max="12812" width="5.125" style="199" customWidth="1"/>
    <col min="12813" max="12813" width="5.375" style="199" customWidth="1"/>
    <col min="12814" max="12814" width="5.125" style="199" customWidth="1"/>
    <col min="12815" max="12815" width="10.625" style="199" customWidth="1"/>
    <col min="12816" max="13056" width="9" style="199"/>
    <col min="13057" max="13057" width="3.625" style="199" customWidth="1"/>
    <col min="13058" max="13058" width="11.375" style="199" bestFit="1" customWidth="1"/>
    <col min="13059" max="13061" width="5.125" style="199" customWidth="1"/>
    <col min="13062" max="13062" width="5.25" style="199" customWidth="1"/>
    <col min="13063" max="13063" width="4.875" style="199" customWidth="1"/>
    <col min="13064" max="13066" width="5.125" style="199" customWidth="1"/>
    <col min="13067" max="13067" width="5.375" style="199" customWidth="1"/>
    <col min="13068" max="13068" width="5.125" style="199" customWidth="1"/>
    <col min="13069" max="13069" width="5.375" style="199" customWidth="1"/>
    <col min="13070" max="13070" width="5.125" style="199" customWidth="1"/>
    <col min="13071" max="13071" width="10.625" style="199" customWidth="1"/>
    <col min="13072" max="13312" width="9" style="199"/>
    <col min="13313" max="13313" width="3.625" style="199" customWidth="1"/>
    <col min="13314" max="13314" width="11.375" style="199" bestFit="1" customWidth="1"/>
    <col min="13315" max="13317" width="5.125" style="199" customWidth="1"/>
    <col min="13318" max="13318" width="5.25" style="199" customWidth="1"/>
    <col min="13319" max="13319" width="4.875" style="199" customWidth="1"/>
    <col min="13320" max="13322" width="5.125" style="199" customWidth="1"/>
    <col min="13323" max="13323" width="5.375" style="199" customWidth="1"/>
    <col min="13324" max="13324" width="5.125" style="199" customWidth="1"/>
    <col min="13325" max="13325" width="5.375" style="199" customWidth="1"/>
    <col min="13326" max="13326" width="5.125" style="199" customWidth="1"/>
    <col min="13327" max="13327" width="10.625" style="199" customWidth="1"/>
    <col min="13328" max="13568" width="9" style="199"/>
    <col min="13569" max="13569" width="3.625" style="199" customWidth="1"/>
    <col min="13570" max="13570" width="11.375" style="199" bestFit="1" customWidth="1"/>
    <col min="13571" max="13573" width="5.125" style="199" customWidth="1"/>
    <col min="13574" max="13574" width="5.25" style="199" customWidth="1"/>
    <col min="13575" max="13575" width="4.875" style="199" customWidth="1"/>
    <col min="13576" max="13578" width="5.125" style="199" customWidth="1"/>
    <col min="13579" max="13579" width="5.375" style="199" customWidth="1"/>
    <col min="13580" max="13580" width="5.125" style="199" customWidth="1"/>
    <col min="13581" max="13581" width="5.375" style="199" customWidth="1"/>
    <col min="13582" max="13582" width="5.125" style="199" customWidth="1"/>
    <col min="13583" max="13583" width="10.625" style="199" customWidth="1"/>
    <col min="13584" max="13824" width="9" style="199"/>
    <col min="13825" max="13825" width="3.625" style="199" customWidth="1"/>
    <col min="13826" max="13826" width="11.375" style="199" bestFit="1" customWidth="1"/>
    <col min="13827" max="13829" width="5.125" style="199" customWidth="1"/>
    <col min="13830" max="13830" width="5.25" style="199" customWidth="1"/>
    <col min="13831" max="13831" width="4.875" style="199" customWidth="1"/>
    <col min="13832" max="13834" width="5.125" style="199" customWidth="1"/>
    <col min="13835" max="13835" width="5.375" style="199" customWidth="1"/>
    <col min="13836" max="13836" width="5.125" style="199" customWidth="1"/>
    <col min="13837" max="13837" width="5.375" style="199" customWidth="1"/>
    <col min="13838" max="13838" width="5.125" style="199" customWidth="1"/>
    <col min="13839" max="13839" width="10.625" style="199" customWidth="1"/>
    <col min="13840" max="14080" width="9" style="199"/>
    <col min="14081" max="14081" width="3.625" style="199" customWidth="1"/>
    <col min="14082" max="14082" width="11.375" style="199" bestFit="1" customWidth="1"/>
    <col min="14083" max="14085" width="5.125" style="199" customWidth="1"/>
    <col min="14086" max="14086" width="5.25" style="199" customWidth="1"/>
    <col min="14087" max="14087" width="4.875" style="199" customWidth="1"/>
    <col min="14088" max="14090" width="5.125" style="199" customWidth="1"/>
    <col min="14091" max="14091" width="5.375" style="199" customWidth="1"/>
    <col min="14092" max="14092" width="5.125" style="199" customWidth="1"/>
    <col min="14093" max="14093" width="5.375" style="199" customWidth="1"/>
    <col min="14094" max="14094" width="5.125" style="199" customWidth="1"/>
    <col min="14095" max="14095" width="10.625" style="199" customWidth="1"/>
    <col min="14096" max="14336" width="9" style="199"/>
    <col min="14337" max="14337" width="3.625" style="199" customWidth="1"/>
    <col min="14338" max="14338" width="11.375" style="199" bestFit="1" customWidth="1"/>
    <col min="14339" max="14341" width="5.125" style="199" customWidth="1"/>
    <col min="14342" max="14342" width="5.25" style="199" customWidth="1"/>
    <col min="14343" max="14343" width="4.875" style="199" customWidth="1"/>
    <col min="14344" max="14346" width="5.125" style="199" customWidth="1"/>
    <col min="14347" max="14347" width="5.375" style="199" customWidth="1"/>
    <col min="14348" max="14348" width="5.125" style="199" customWidth="1"/>
    <col min="14349" max="14349" width="5.375" style="199" customWidth="1"/>
    <col min="14350" max="14350" width="5.125" style="199" customWidth="1"/>
    <col min="14351" max="14351" width="10.625" style="199" customWidth="1"/>
    <col min="14352" max="14592" width="9" style="199"/>
    <col min="14593" max="14593" width="3.625" style="199" customWidth="1"/>
    <col min="14594" max="14594" width="11.375" style="199" bestFit="1" customWidth="1"/>
    <col min="14595" max="14597" width="5.125" style="199" customWidth="1"/>
    <col min="14598" max="14598" width="5.25" style="199" customWidth="1"/>
    <col min="14599" max="14599" width="4.875" style="199" customWidth="1"/>
    <col min="14600" max="14602" width="5.125" style="199" customWidth="1"/>
    <col min="14603" max="14603" width="5.375" style="199" customWidth="1"/>
    <col min="14604" max="14604" width="5.125" style="199" customWidth="1"/>
    <col min="14605" max="14605" width="5.375" style="199" customWidth="1"/>
    <col min="14606" max="14606" width="5.125" style="199" customWidth="1"/>
    <col min="14607" max="14607" width="10.625" style="199" customWidth="1"/>
    <col min="14608" max="14848" width="9" style="199"/>
    <col min="14849" max="14849" width="3.625" style="199" customWidth="1"/>
    <col min="14850" max="14850" width="11.375" style="199" bestFit="1" customWidth="1"/>
    <col min="14851" max="14853" width="5.125" style="199" customWidth="1"/>
    <col min="14854" max="14854" width="5.25" style="199" customWidth="1"/>
    <col min="14855" max="14855" width="4.875" style="199" customWidth="1"/>
    <col min="14856" max="14858" width="5.125" style="199" customWidth="1"/>
    <col min="14859" max="14859" width="5.375" style="199" customWidth="1"/>
    <col min="14860" max="14860" width="5.125" style="199" customWidth="1"/>
    <col min="14861" max="14861" width="5.375" style="199" customWidth="1"/>
    <col min="14862" max="14862" width="5.125" style="199" customWidth="1"/>
    <col min="14863" max="14863" width="10.625" style="199" customWidth="1"/>
    <col min="14864" max="15104" width="9" style="199"/>
    <col min="15105" max="15105" width="3.625" style="199" customWidth="1"/>
    <col min="15106" max="15106" width="11.375" style="199" bestFit="1" customWidth="1"/>
    <col min="15107" max="15109" width="5.125" style="199" customWidth="1"/>
    <col min="15110" max="15110" width="5.25" style="199" customWidth="1"/>
    <col min="15111" max="15111" width="4.875" style="199" customWidth="1"/>
    <col min="15112" max="15114" width="5.125" style="199" customWidth="1"/>
    <col min="15115" max="15115" width="5.375" style="199" customWidth="1"/>
    <col min="15116" max="15116" width="5.125" style="199" customWidth="1"/>
    <col min="15117" max="15117" width="5.375" style="199" customWidth="1"/>
    <col min="15118" max="15118" width="5.125" style="199" customWidth="1"/>
    <col min="15119" max="15119" width="10.625" style="199" customWidth="1"/>
    <col min="15120" max="15360" width="9" style="199"/>
    <col min="15361" max="15361" width="3.625" style="199" customWidth="1"/>
    <col min="15362" max="15362" width="11.375" style="199" bestFit="1" customWidth="1"/>
    <col min="15363" max="15365" width="5.125" style="199" customWidth="1"/>
    <col min="15366" max="15366" width="5.25" style="199" customWidth="1"/>
    <col min="15367" max="15367" width="4.875" style="199" customWidth="1"/>
    <col min="15368" max="15370" width="5.125" style="199" customWidth="1"/>
    <col min="15371" max="15371" width="5.375" style="199" customWidth="1"/>
    <col min="15372" max="15372" width="5.125" style="199" customWidth="1"/>
    <col min="15373" max="15373" width="5.375" style="199" customWidth="1"/>
    <col min="15374" max="15374" width="5.125" style="199" customWidth="1"/>
    <col min="15375" max="15375" width="10.625" style="199" customWidth="1"/>
    <col min="15376" max="15616" width="9" style="199"/>
    <col min="15617" max="15617" width="3.625" style="199" customWidth="1"/>
    <col min="15618" max="15618" width="11.375" style="199" bestFit="1" customWidth="1"/>
    <col min="15619" max="15621" width="5.125" style="199" customWidth="1"/>
    <col min="15622" max="15622" width="5.25" style="199" customWidth="1"/>
    <col min="15623" max="15623" width="4.875" style="199" customWidth="1"/>
    <col min="15624" max="15626" width="5.125" style="199" customWidth="1"/>
    <col min="15627" max="15627" width="5.375" style="199" customWidth="1"/>
    <col min="15628" max="15628" width="5.125" style="199" customWidth="1"/>
    <col min="15629" max="15629" width="5.375" style="199" customWidth="1"/>
    <col min="15630" max="15630" width="5.125" style="199" customWidth="1"/>
    <col min="15631" max="15631" width="10.625" style="199" customWidth="1"/>
    <col min="15632" max="15872" width="9" style="199"/>
    <col min="15873" max="15873" width="3.625" style="199" customWidth="1"/>
    <col min="15874" max="15874" width="11.375" style="199" bestFit="1" customWidth="1"/>
    <col min="15875" max="15877" width="5.125" style="199" customWidth="1"/>
    <col min="15878" max="15878" width="5.25" style="199" customWidth="1"/>
    <col min="15879" max="15879" width="4.875" style="199" customWidth="1"/>
    <col min="15880" max="15882" width="5.125" style="199" customWidth="1"/>
    <col min="15883" max="15883" width="5.375" style="199" customWidth="1"/>
    <col min="15884" max="15884" width="5.125" style="199" customWidth="1"/>
    <col min="15885" max="15885" width="5.375" style="199" customWidth="1"/>
    <col min="15886" max="15886" width="5.125" style="199" customWidth="1"/>
    <col min="15887" max="15887" width="10.625" style="199" customWidth="1"/>
    <col min="15888" max="16128" width="9" style="199"/>
    <col min="16129" max="16129" width="3.625" style="199" customWidth="1"/>
    <col min="16130" max="16130" width="11.375" style="199" bestFit="1" customWidth="1"/>
    <col min="16131" max="16133" width="5.125" style="199" customWidth="1"/>
    <col min="16134" max="16134" width="5.25" style="199" customWidth="1"/>
    <col min="16135" max="16135" width="4.875" style="199" customWidth="1"/>
    <col min="16136" max="16138" width="5.125" style="199" customWidth="1"/>
    <col min="16139" max="16139" width="5.375" style="199" customWidth="1"/>
    <col min="16140" max="16140" width="5.125" style="199" customWidth="1"/>
    <col min="16141" max="16141" width="5.375" style="199" customWidth="1"/>
    <col min="16142" max="16142" width="5.125" style="199" customWidth="1"/>
    <col min="16143" max="16143" width="10.625" style="199" customWidth="1"/>
    <col min="16144" max="16384" width="9" style="199"/>
  </cols>
  <sheetData>
    <row r="1" spans="1:15" ht="18" customHeight="1" x14ac:dyDescent="0.15">
      <c r="O1" s="200" t="s">
        <v>176</v>
      </c>
    </row>
    <row r="2" spans="1:15" ht="18" customHeight="1" x14ac:dyDescent="0.15">
      <c r="A2" s="366" t="s">
        <v>177</v>
      </c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</row>
    <row r="3" spans="1:15" ht="18" customHeight="1" x14ac:dyDescent="0.15">
      <c r="C3" s="201"/>
      <c r="O3" s="200"/>
    </row>
    <row r="4" spans="1:15" ht="18" customHeight="1" x14ac:dyDescent="0.15">
      <c r="F4" s="201"/>
      <c r="G4" s="201"/>
      <c r="H4" s="201"/>
      <c r="I4" s="201"/>
      <c r="J4" s="201"/>
      <c r="K4" s="201"/>
      <c r="M4" s="202" t="s">
        <v>178</v>
      </c>
    </row>
    <row r="5" spans="1:15" ht="18" customHeight="1" x14ac:dyDescent="0.15">
      <c r="M5" s="203" t="s">
        <v>179</v>
      </c>
    </row>
    <row r="6" spans="1:15" ht="30.2" customHeight="1" x14ac:dyDescent="0.15">
      <c r="B6" s="204"/>
      <c r="C6" s="205" t="s">
        <v>180</v>
      </c>
      <c r="D6" s="206" t="s">
        <v>181</v>
      </c>
      <c r="E6" s="206" t="s">
        <v>182</v>
      </c>
      <c r="F6" s="206" t="s">
        <v>183</v>
      </c>
      <c r="G6" s="206" t="s">
        <v>184</v>
      </c>
      <c r="H6" s="206" t="s">
        <v>185</v>
      </c>
      <c r="I6" s="206" t="s">
        <v>186</v>
      </c>
      <c r="J6" s="206" t="s">
        <v>187</v>
      </c>
      <c r="K6" s="206" t="s">
        <v>188</v>
      </c>
      <c r="L6" s="206" t="s">
        <v>189</v>
      </c>
      <c r="M6" s="206" t="s">
        <v>190</v>
      </c>
      <c r="N6" s="207" t="s">
        <v>191</v>
      </c>
      <c r="O6" s="208" t="s">
        <v>192</v>
      </c>
    </row>
    <row r="7" spans="1:15" ht="30.2" customHeight="1" x14ac:dyDescent="0.15">
      <c r="A7" s="368" t="s">
        <v>193</v>
      </c>
      <c r="B7" s="369"/>
      <c r="C7" s="209">
        <v>870</v>
      </c>
      <c r="D7" s="210">
        <v>900</v>
      </c>
      <c r="E7" s="210">
        <v>870</v>
      </c>
      <c r="F7" s="210">
        <v>900</v>
      </c>
      <c r="G7" s="210">
        <v>900</v>
      </c>
      <c r="H7" s="210">
        <v>870</v>
      </c>
      <c r="I7" s="210">
        <v>900</v>
      </c>
      <c r="J7" s="210">
        <v>870</v>
      </c>
      <c r="K7" s="210">
        <v>810</v>
      </c>
      <c r="L7" s="210">
        <v>810</v>
      </c>
      <c r="M7" s="210">
        <v>810</v>
      </c>
      <c r="N7" s="211">
        <v>900</v>
      </c>
      <c r="O7" s="212">
        <f>SUM(C7:N7)</f>
        <v>10410</v>
      </c>
    </row>
    <row r="8" spans="1:15" ht="18" customHeight="1" x14ac:dyDescent="0.15">
      <c r="A8" s="370" t="s">
        <v>194</v>
      </c>
      <c r="B8" s="373" t="s">
        <v>195</v>
      </c>
      <c r="C8" s="213">
        <v>40</v>
      </c>
      <c r="D8" s="214">
        <v>40</v>
      </c>
      <c r="E8" s="214">
        <v>52</v>
      </c>
      <c r="F8" s="214">
        <v>54</v>
      </c>
      <c r="G8" s="214">
        <v>37</v>
      </c>
      <c r="H8" s="214">
        <v>48</v>
      </c>
      <c r="I8" s="214">
        <v>61</v>
      </c>
      <c r="J8" s="215">
        <v>49</v>
      </c>
      <c r="K8" s="215">
        <v>54</v>
      </c>
      <c r="L8" s="214">
        <v>42</v>
      </c>
      <c r="M8" s="214">
        <v>37</v>
      </c>
      <c r="N8" s="216">
        <v>50</v>
      </c>
      <c r="O8" s="217">
        <f>SUM(C8:N8)</f>
        <v>564</v>
      </c>
    </row>
    <row r="9" spans="1:15" ht="18" customHeight="1" x14ac:dyDescent="0.15">
      <c r="A9" s="371"/>
      <c r="B9" s="374"/>
      <c r="C9" s="218">
        <f t="shared" ref="C9:N9" si="0">ROUND(C8/(C$7/10)*100,1)</f>
        <v>46</v>
      </c>
      <c r="D9" s="218">
        <f t="shared" si="0"/>
        <v>44.4</v>
      </c>
      <c r="E9" s="218">
        <f t="shared" si="0"/>
        <v>59.8</v>
      </c>
      <c r="F9" s="218">
        <f t="shared" si="0"/>
        <v>60</v>
      </c>
      <c r="G9" s="218">
        <f t="shared" si="0"/>
        <v>41.1</v>
      </c>
      <c r="H9" s="218">
        <f t="shared" si="0"/>
        <v>55.2</v>
      </c>
      <c r="I9" s="218">
        <f t="shared" si="0"/>
        <v>67.8</v>
      </c>
      <c r="J9" s="218">
        <f t="shared" si="0"/>
        <v>56.3</v>
      </c>
      <c r="K9" s="218">
        <f t="shared" si="0"/>
        <v>66.7</v>
      </c>
      <c r="L9" s="218">
        <f t="shared" si="0"/>
        <v>51.9</v>
      </c>
      <c r="M9" s="218">
        <f t="shared" si="0"/>
        <v>45.7</v>
      </c>
      <c r="N9" s="218">
        <f t="shared" si="0"/>
        <v>55.6</v>
      </c>
      <c r="O9" s="219">
        <f>O8/($O$7/10)</f>
        <v>0.5417867435158501</v>
      </c>
    </row>
    <row r="10" spans="1:15" ht="18" customHeight="1" x14ac:dyDescent="0.15">
      <c r="A10" s="371"/>
      <c r="B10" s="373" t="s">
        <v>196</v>
      </c>
      <c r="C10" s="213">
        <v>64</v>
      </c>
      <c r="D10" s="214">
        <v>65</v>
      </c>
      <c r="E10" s="214">
        <v>65</v>
      </c>
      <c r="F10" s="214">
        <v>74</v>
      </c>
      <c r="G10" s="214">
        <v>68</v>
      </c>
      <c r="H10" s="214">
        <v>65</v>
      </c>
      <c r="I10" s="214">
        <v>76</v>
      </c>
      <c r="J10" s="215">
        <v>71</v>
      </c>
      <c r="K10" s="215">
        <v>72</v>
      </c>
      <c r="L10" s="214">
        <v>72</v>
      </c>
      <c r="M10" s="214">
        <v>72</v>
      </c>
      <c r="N10" s="216">
        <v>74</v>
      </c>
      <c r="O10" s="217">
        <f>SUM(C10:N10)</f>
        <v>838</v>
      </c>
    </row>
    <row r="11" spans="1:15" ht="18" customHeight="1" x14ac:dyDescent="0.15">
      <c r="A11" s="371"/>
      <c r="B11" s="374"/>
      <c r="C11" s="218">
        <f t="shared" ref="C11:N11" si="1">ROUND(C10/(C$7/10)*100,1)</f>
        <v>73.599999999999994</v>
      </c>
      <c r="D11" s="218">
        <f t="shared" si="1"/>
        <v>72.2</v>
      </c>
      <c r="E11" s="218">
        <f t="shared" si="1"/>
        <v>74.7</v>
      </c>
      <c r="F11" s="218">
        <f t="shared" si="1"/>
        <v>82.2</v>
      </c>
      <c r="G11" s="218">
        <f t="shared" si="1"/>
        <v>75.599999999999994</v>
      </c>
      <c r="H11" s="218">
        <f t="shared" si="1"/>
        <v>74.7</v>
      </c>
      <c r="I11" s="218">
        <f t="shared" si="1"/>
        <v>84.4</v>
      </c>
      <c r="J11" s="218">
        <f t="shared" si="1"/>
        <v>81.599999999999994</v>
      </c>
      <c r="K11" s="218">
        <f t="shared" si="1"/>
        <v>88.9</v>
      </c>
      <c r="L11" s="218">
        <f t="shared" si="1"/>
        <v>88.9</v>
      </c>
      <c r="M11" s="218">
        <f t="shared" si="1"/>
        <v>88.9</v>
      </c>
      <c r="N11" s="218">
        <f t="shared" si="1"/>
        <v>82.2</v>
      </c>
      <c r="O11" s="219">
        <f>O10/($O$7/10)</f>
        <v>0.80499519692603261</v>
      </c>
    </row>
    <row r="12" spans="1:15" ht="18" customHeight="1" x14ac:dyDescent="0.15">
      <c r="A12" s="371"/>
      <c r="B12" s="373" t="s">
        <v>197</v>
      </c>
      <c r="C12" s="213">
        <v>45</v>
      </c>
      <c r="D12" s="214">
        <v>48</v>
      </c>
      <c r="E12" s="214">
        <v>46</v>
      </c>
      <c r="F12" s="214">
        <v>50</v>
      </c>
      <c r="G12" s="214">
        <v>43</v>
      </c>
      <c r="H12" s="214">
        <v>52</v>
      </c>
      <c r="I12" s="214">
        <v>57</v>
      </c>
      <c r="J12" s="215">
        <v>63</v>
      </c>
      <c r="K12" s="215">
        <v>53</v>
      </c>
      <c r="L12" s="214">
        <v>46</v>
      </c>
      <c r="M12" s="214">
        <v>47</v>
      </c>
      <c r="N12" s="216">
        <v>49</v>
      </c>
      <c r="O12" s="217">
        <f>SUM(C12:N12)</f>
        <v>599</v>
      </c>
    </row>
    <row r="13" spans="1:15" ht="18" customHeight="1" x14ac:dyDescent="0.15">
      <c r="A13" s="371"/>
      <c r="B13" s="374"/>
      <c r="C13" s="218">
        <f t="shared" ref="C13:N13" si="2">ROUND(C12/(C$7/10)*100,1)</f>
        <v>51.7</v>
      </c>
      <c r="D13" s="218">
        <f t="shared" si="2"/>
        <v>53.3</v>
      </c>
      <c r="E13" s="218">
        <f t="shared" si="2"/>
        <v>52.9</v>
      </c>
      <c r="F13" s="218">
        <f t="shared" si="2"/>
        <v>55.6</v>
      </c>
      <c r="G13" s="218">
        <f t="shared" si="2"/>
        <v>47.8</v>
      </c>
      <c r="H13" s="218">
        <f t="shared" si="2"/>
        <v>59.8</v>
      </c>
      <c r="I13" s="218">
        <f t="shared" si="2"/>
        <v>63.3</v>
      </c>
      <c r="J13" s="218">
        <f t="shared" si="2"/>
        <v>72.400000000000006</v>
      </c>
      <c r="K13" s="218">
        <f t="shared" si="2"/>
        <v>65.400000000000006</v>
      </c>
      <c r="L13" s="218">
        <f t="shared" si="2"/>
        <v>56.8</v>
      </c>
      <c r="M13" s="218">
        <f t="shared" si="2"/>
        <v>58</v>
      </c>
      <c r="N13" s="218">
        <f t="shared" si="2"/>
        <v>54.4</v>
      </c>
      <c r="O13" s="219">
        <f>O12/($O$7/10)</f>
        <v>0.57540826128722378</v>
      </c>
    </row>
    <row r="14" spans="1:15" ht="18" customHeight="1" x14ac:dyDescent="0.15">
      <c r="A14" s="371"/>
      <c r="B14" s="373" t="s">
        <v>198</v>
      </c>
      <c r="C14" s="213">
        <v>51</v>
      </c>
      <c r="D14" s="214">
        <v>65</v>
      </c>
      <c r="E14" s="214">
        <v>52</v>
      </c>
      <c r="F14" s="214">
        <v>51</v>
      </c>
      <c r="G14" s="214">
        <v>43</v>
      </c>
      <c r="H14" s="214">
        <v>54</v>
      </c>
      <c r="I14" s="214">
        <v>51</v>
      </c>
      <c r="J14" s="215">
        <v>55</v>
      </c>
      <c r="K14" s="215">
        <v>56</v>
      </c>
      <c r="L14" s="214">
        <v>50</v>
      </c>
      <c r="M14" s="214">
        <v>51</v>
      </c>
      <c r="N14" s="216">
        <v>44</v>
      </c>
      <c r="O14" s="217">
        <f>SUM(C14:N14)</f>
        <v>623</v>
      </c>
    </row>
    <row r="15" spans="1:15" ht="18" customHeight="1" x14ac:dyDescent="0.15">
      <c r="A15" s="371"/>
      <c r="B15" s="374"/>
      <c r="C15" s="218">
        <f t="shared" ref="C15:N15" si="3">ROUND(C14/(C$7/10)*100,1)</f>
        <v>58.6</v>
      </c>
      <c r="D15" s="218">
        <f t="shared" si="3"/>
        <v>72.2</v>
      </c>
      <c r="E15" s="218">
        <f t="shared" si="3"/>
        <v>59.8</v>
      </c>
      <c r="F15" s="218">
        <f t="shared" si="3"/>
        <v>56.7</v>
      </c>
      <c r="G15" s="218">
        <f t="shared" si="3"/>
        <v>47.8</v>
      </c>
      <c r="H15" s="218">
        <f t="shared" si="3"/>
        <v>62.1</v>
      </c>
      <c r="I15" s="218">
        <f t="shared" si="3"/>
        <v>56.7</v>
      </c>
      <c r="J15" s="218">
        <f t="shared" si="3"/>
        <v>63.2</v>
      </c>
      <c r="K15" s="218">
        <f t="shared" si="3"/>
        <v>69.099999999999994</v>
      </c>
      <c r="L15" s="218">
        <f t="shared" si="3"/>
        <v>61.7</v>
      </c>
      <c r="M15" s="218">
        <f t="shared" si="3"/>
        <v>63</v>
      </c>
      <c r="N15" s="218">
        <f t="shared" si="3"/>
        <v>48.9</v>
      </c>
      <c r="O15" s="219">
        <f>O14/($O$7/10)</f>
        <v>0.59846301633045151</v>
      </c>
    </row>
    <row r="16" spans="1:15" ht="18" customHeight="1" x14ac:dyDescent="0.15">
      <c r="A16" s="371"/>
      <c r="B16" s="373" t="s">
        <v>199</v>
      </c>
      <c r="C16" s="213">
        <v>50</v>
      </c>
      <c r="D16" s="214">
        <v>55</v>
      </c>
      <c r="E16" s="214">
        <v>60</v>
      </c>
      <c r="F16" s="214">
        <v>59</v>
      </c>
      <c r="G16" s="214">
        <v>53</v>
      </c>
      <c r="H16" s="214">
        <v>65</v>
      </c>
      <c r="I16" s="214">
        <v>69</v>
      </c>
      <c r="J16" s="215">
        <v>64</v>
      </c>
      <c r="K16" s="215">
        <v>48</v>
      </c>
      <c r="L16" s="214">
        <v>59</v>
      </c>
      <c r="M16" s="214">
        <v>56</v>
      </c>
      <c r="N16" s="216">
        <v>54</v>
      </c>
      <c r="O16" s="217">
        <f>SUM(C16:N16)</f>
        <v>692</v>
      </c>
    </row>
    <row r="17" spans="1:15" ht="18" customHeight="1" x14ac:dyDescent="0.15">
      <c r="A17" s="371"/>
      <c r="B17" s="374"/>
      <c r="C17" s="218">
        <f t="shared" ref="C17:N17" si="4">ROUND(C16/(C$7/10)*100,1)</f>
        <v>57.5</v>
      </c>
      <c r="D17" s="218">
        <f t="shared" si="4"/>
        <v>61.1</v>
      </c>
      <c r="E17" s="218">
        <f t="shared" si="4"/>
        <v>69</v>
      </c>
      <c r="F17" s="218">
        <f t="shared" si="4"/>
        <v>65.599999999999994</v>
      </c>
      <c r="G17" s="218">
        <f t="shared" si="4"/>
        <v>58.9</v>
      </c>
      <c r="H17" s="218">
        <f t="shared" si="4"/>
        <v>74.7</v>
      </c>
      <c r="I17" s="218">
        <f t="shared" si="4"/>
        <v>76.7</v>
      </c>
      <c r="J17" s="218">
        <f t="shared" si="4"/>
        <v>73.599999999999994</v>
      </c>
      <c r="K17" s="218">
        <f t="shared" si="4"/>
        <v>59.3</v>
      </c>
      <c r="L17" s="218">
        <f t="shared" si="4"/>
        <v>72.8</v>
      </c>
      <c r="M17" s="218">
        <f t="shared" si="4"/>
        <v>69.099999999999994</v>
      </c>
      <c r="N17" s="218">
        <f t="shared" si="4"/>
        <v>60</v>
      </c>
      <c r="O17" s="219">
        <f>O16/($O$7/10)</f>
        <v>0.66474543707973099</v>
      </c>
    </row>
    <row r="18" spans="1:15" ht="18" customHeight="1" x14ac:dyDescent="0.15">
      <c r="A18" s="371"/>
      <c r="B18" s="373" t="s">
        <v>200</v>
      </c>
      <c r="C18" s="213">
        <v>60</v>
      </c>
      <c r="D18" s="214">
        <v>58</v>
      </c>
      <c r="E18" s="214">
        <v>50</v>
      </c>
      <c r="F18" s="214">
        <v>46</v>
      </c>
      <c r="G18" s="214">
        <v>48</v>
      </c>
      <c r="H18" s="214">
        <v>48</v>
      </c>
      <c r="I18" s="214">
        <v>54</v>
      </c>
      <c r="J18" s="215">
        <v>63</v>
      </c>
      <c r="K18" s="215">
        <v>56</v>
      </c>
      <c r="L18" s="214">
        <v>58</v>
      </c>
      <c r="M18" s="214">
        <v>52</v>
      </c>
      <c r="N18" s="216">
        <v>60</v>
      </c>
      <c r="O18" s="217">
        <f>SUM(C18:N18)</f>
        <v>653</v>
      </c>
    </row>
    <row r="19" spans="1:15" ht="18" customHeight="1" x14ac:dyDescent="0.15">
      <c r="A19" s="371"/>
      <c r="B19" s="374"/>
      <c r="C19" s="218">
        <f t="shared" ref="C19:N19" si="5">ROUND(C18/(C$7/10)*100,1)</f>
        <v>69</v>
      </c>
      <c r="D19" s="218">
        <f t="shared" si="5"/>
        <v>64.400000000000006</v>
      </c>
      <c r="E19" s="218">
        <f t="shared" si="5"/>
        <v>57.5</v>
      </c>
      <c r="F19" s="218">
        <f t="shared" si="5"/>
        <v>51.1</v>
      </c>
      <c r="G19" s="218">
        <f t="shared" si="5"/>
        <v>53.3</v>
      </c>
      <c r="H19" s="218">
        <f t="shared" si="5"/>
        <v>55.2</v>
      </c>
      <c r="I19" s="218">
        <f t="shared" si="5"/>
        <v>60</v>
      </c>
      <c r="J19" s="218">
        <f t="shared" si="5"/>
        <v>72.400000000000006</v>
      </c>
      <c r="K19" s="218">
        <f t="shared" si="5"/>
        <v>69.099999999999994</v>
      </c>
      <c r="L19" s="218">
        <f t="shared" si="5"/>
        <v>71.599999999999994</v>
      </c>
      <c r="M19" s="218">
        <f t="shared" si="5"/>
        <v>64.2</v>
      </c>
      <c r="N19" s="218">
        <f t="shared" si="5"/>
        <v>66.7</v>
      </c>
      <c r="O19" s="219">
        <f>O18/($O$7/10)</f>
        <v>0.62728146013448605</v>
      </c>
    </row>
    <row r="20" spans="1:15" ht="18" customHeight="1" x14ac:dyDescent="0.15">
      <c r="A20" s="371"/>
      <c r="B20" s="373" t="s">
        <v>201</v>
      </c>
      <c r="C20" s="213">
        <v>47</v>
      </c>
      <c r="D20" s="214">
        <v>46</v>
      </c>
      <c r="E20" s="214">
        <v>48</v>
      </c>
      <c r="F20" s="214">
        <v>47</v>
      </c>
      <c r="G20" s="214">
        <v>48</v>
      </c>
      <c r="H20" s="214">
        <v>47</v>
      </c>
      <c r="I20" s="214">
        <v>56</v>
      </c>
      <c r="J20" s="215">
        <v>45</v>
      </c>
      <c r="K20" s="215">
        <v>37</v>
      </c>
      <c r="L20" s="214">
        <v>40</v>
      </c>
      <c r="M20" s="214">
        <v>49</v>
      </c>
      <c r="N20" s="216">
        <v>53</v>
      </c>
      <c r="O20" s="217">
        <f>SUM(C20:N20)</f>
        <v>563</v>
      </c>
    </row>
    <row r="21" spans="1:15" ht="18" customHeight="1" x14ac:dyDescent="0.15">
      <c r="A21" s="371"/>
      <c r="B21" s="374"/>
      <c r="C21" s="218">
        <f t="shared" ref="C21:N21" si="6">ROUND(C20/(C$7/10)*100,1)</f>
        <v>54</v>
      </c>
      <c r="D21" s="218">
        <f t="shared" si="6"/>
        <v>51.1</v>
      </c>
      <c r="E21" s="218">
        <f t="shared" si="6"/>
        <v>55.2</v>
      </c>
      <c r="F21" s="218">
        <f t="shared" si="6"/>
        <v>52.2</v>
      </c>
      <c r="G21" s="218">
        <f t="shared" si="6"/>
        <v>53.3</v>
      </c>
      <c r="H21" s="218">
        <f t="shared" si="6"/>
        <v>54</v>
      </c>
      <c r="I21" s="218">
        <f t="shared" si="6"/>
        <v>62.2</v>
      </c>
      <c r="J21" s="218">
        <f t="shared" si="6"/>
        <v>51.7</v>
      </c>
      <c r="K21" s="218">
        <f t="shared" si="6"/>
        <v>45.7</v>
      </c>
      <c r="L21" s="218">
        <f t="shared" si="6"/>
        <v>49.4</v>
      </c>
      <c r="M21" s="218">
        <f t="shared" si="6"/>
        <v>60.5</v>
      </c>
      <c r="N21" s="218">
        <f t="shared" si="6"/>
        <v>58.9</v>
      </c>
      <c r="O21" s="219">
        <f>O20/($O$7/10)</f>
        <v>0.54082612872238234</v>
      </c>
    </row>
    <row r="22" spans="1:15" ht="18" customHeight="1" x14ac:dyDescent="0.15">
      <c r="A22" s="371"/>
      <c r="B22" s="373" t="s">
        <v>202</v>
      </c>
      <c r="C22" s="213">
        <v>55</v>
      </c>
      <c r="D22" s="214">
        <v>52</v>
      </c>
      <c r="E22" s="214">
        <v>52</v>
      </c>
      <c r="F22" s="214">
        <v>54</v>
      </c>
      <c r="G22" s="214">
        <v>50</v>
      </c>
      <c r="H22" s="214">
        <v>53</v>
      </c>
      <c r="I22" s="214">
        <v>65</v>
      </c>
      <c r="J22" s="215">
        <v>63</v>
      </c>
      <c r="K22" s="215">
        <v>57</v>
      </c>
      <c r="L22" s="214">
        <v>60</v>
      </c>
      <c r="M22" s="214">
        <v>56</v>
      </c>
      <c r="N22" s="216">
        <v>56</v>
      </c>
      <c r="O22" s="217">
        <f>SUM(C22:N22)</f>
        <v>673</v>
      </c>
    </row>
    <row r="23" spans="1:15" ht="18" customHeight="1" x14ac:dyDescent="0.15">
      <c r="A23" s="371"/>
      <c r="B23" s="374"/>
      <c r="C23" s="218">
        <f t="shared" ref="C23:N23" si="7">ROUND(C22/(C$7/10)*100,1)</f>
        <v>63.2</v>
      </c>
      <c r="D23" s="218">
        <f t="shared" si="7"/>
        <v>57.8</v>
      </c>
      <c r="E23" s="218">
        <f t="shared" si="7"/>
        <v>59.8</v>
      </c>
      <c r="F23" s="218">
        <f t="shared" si="7"/>
        <v>60</v>
      </c>
      <c r="G23" s="218">
        <f t="shared" si="7"/>
        <v>55.6</v>
      </c>
      <c r="H23" s="218">
        <f t="shared" si="7"/>
        <v>60.9</v>
      </c>
      <c r="I23" s="218">
        <f t="shared" si="7"/>
        <v>72.2</v>
      </c>
      <c r="J23" s="218">
        <f t="shared" si="7"/>
        <v>72.400000000000006</v>
      </c>
      <c r="K23" s="218">
        <f t="shared" si="7"/>
        <v>70.400000000000006</v>
      </c>
      <c r="L23" s="218">
        <f t="shared" si="7"/>
        <v>74.099999999999994</v>
      </c>
      <c r="M23" s="218">
        <f t="shared" si="7"/>
        <v>69.099999999999994</v>
      </c>
      <c r="N23" s="218">
        <f t="shared" si="7"/>
        <v>62.2</v>
      </c>
      <c r="O23" s="219">
        <f>O22/($O$7/10)</f>
        <v>0.64649375600384251</v>
      </c>
    </row>
    <row r="24" spans="1:15" ht="18" customHeight="1" x14ac:dyDescent="0.15">
      <c r="A24" s="371"/>
      <c r="B24" s="373" t="s">
        <v>203</v>
      </c>
      <c r="C24" s="213">
        <v>51</v>
      </c>
      <c r="D24" s="214">
        <v>53</v>
      </c>
      <c r="E24" s="214">
        <v>59</v>
      </c>
      <c r="F24" s="214">
        <v>65</v>
      </c>
      <c r="G24" s="214">
        <v>67</v>
      </c>
      <c r="H24" s="214">
        <v>73</v>
      </c>
      <c r="I24" s="214">
        <v>73</v>
      </c>
      <c r="J24" s="215">
        <v>59</v>
      </c>
      <c r="K24" s="215">
        <v>51</v>
      </c>
      <c r="L24" s="214">
        <v>57</v>
      </c>
      <c r="M24" s="214">
        <v>66</v>
      </c>
      <c r="N24" s="216">
        <v>73</v>
      </c>
      <c r="O24" s="217">
        <f>SUM(C24:N24)</f>
        <v>747</v>
      </c>
    </row>
    <row r="25" spans="1:15" ht="18" customHeight="1" x14ac:dyDescent="0.15">
      <c r="A25" s="371"/>
      <c r="B25" s="374"/>
      <c r="C25" s="218">
        <f t="shared" ref="C25:N25" si="8">ROUND(C24/(C$7/10)*100,1)</f>
        <v>58.6</v>
      </c>
      <c r="D25" s="218">
        <f t="shared" si="8"/>
        <v>58.9</v>
      </c>
      <c r="E25" s="218">
        <f t="shared" si="8"/>
        <v>67.8</v>
      </c>
      <c r="F25" s="218">
        <f t="shared" si="8"/>
        <v>72.2</v>
      </c>
      <c r="G25" s="218">
        <f t="shared" si="8"/>
        <v>74.400000000000006</v>
      </c>
      <c r="H25" s="218">
        <f t="shared" si="8"/>
        <v>83.9</v>
      </c>
      <c r="I25" s="218">
        <f t="shared" si="8"/>
        <v>81.099999999999994</v>
      </c>
      <c r="J25" s="218">
        <f t="shared" si="8"/>
        <v>67.8</v>
      </c>
      <c r="K25" s="218">
        <f t="shared" si="8"/>
        <v>63</v>
      </c>
      <c r="L25" s="218">
        <f t="shared" si="8"/>
        <v>70.400000000000006</v>
      </c>
      <c r="M25" s="218">
        <f t="shared" si="8"/>
        <v>81.5</v>
      </c>
      <c r="N25" s="218">
        <f t="shared" si="8"/>
        <v>81.099999999999994</v>
      </c>
      <c r="O25" s="219">
        <f>O24/($O$7/10)</f>
        <v>0.71757925072046114</v>
      </c>
    </row>
    <row r="26" spans="1:15" ht="18" customHeight="1" x14ac:dyDescent="0.15">
      <c r="A26" s="371"/>
      <c r="B26" s="373" t="s">
        <v>204</v>
      </c>
      <c r="C26" s="213">
        <v>61</v>
      </c>
      <c r="D26" s="214">
        <v>62</v>
      </c>
      <c r="E26" s="214">
        <v>73</v>
      </c>
      <c r="F26" s="214">
        <v>77</v>
      </c>
      <c r="G26" s="214">
        <v>66</v>
      </c>
      <c r="H26" s="214">
        <v>72</v>
      </c>
      <c r="I26" s="214">
        <v>74</v>
      </c>
      <c r="J26" s="215">
        <v>74</v>
      </c>
      <c r="K26" s="215">
        <v>66</v>
      </c>
      <c r="L26" s="214">
        <v>63</v>
      </c>
      <c r="M26" s="214">
        <v>71</v>
      </c>
      <c r="N26" s="216">
        <v>83</v>
      </c>
      <c r="O26" s="217">
        <f>SUM(C26:N26)</f>
        <v>842</v>
      </c>
    </row>
    <row r="27" spans="1:15" ht="18" customHeight="1" x14ac:dyDescent="0.15">
      <c r="A27" s="372"/>
      <c r="B27" s="374"/>
      <c r="C27" s="218">
        <f t="shared" ref="C27:N27" si="9">ROUND(C26/(C$7/10)*100,1)</f>
        <v>70.099999999999994</v>
      </c>
      <c r="D27" s="218">
        <f t="shared" si="9"/>
        <v>68.900000000000006</v>
      </c>
      <c r="E27" s="218">
        <f t="shared" si="9"/>
        <v>83.9</v>
      </c>
      <c r="F27" s="218">
        <f t="shared" si="9"/>
        <v>85.6</v>
      </c>
      <c r="G27" s="218">
        <f t="shared" si="9"/>
        <v>73.3</v>
      </c>
      <c r="H27" s="218">
        <f t="shared" si="9"/>
        <v>82.8</v>
      </c>
      <c r="I27" s="218">
        <f t="shared" si="9"/>
        <v>82.2</v>
      </c>
      <c r="J27" s="218">
        <f t="shared" si="9"/>
        <v>85.1</v>
      </c>
      <c r="K27" s="218">
        <f t="shared" si="9"/>
        <v>81.5</v>
      </c>
      <c r="L27" s="218">
        <f t="shared" si="9"/>
        <v>77.8</v>
      </c>
      <c r="M27" s="218">
        <f t="shared" si="9"/>
        <v>87.7</v>
      </c>
      <c r="N27" s="218">
        <f t="shared" si="9"/>
        <v>92.2</v>
      </c>
      <c r="O27" s="219">
        <f>O26/($O$7/10)</f>
        <v>0.80883765609990399</v>
      </c>
    </row>
    <row r="28" spans="1:15" ht="30.2" customHeight="1" x14ac:dyDescent="0.15">
      <c r="B28" s="379" t="s">
        <v>205</v>
      </c>
      <c r="C28" s="220">
        <f t="shared" ref="C28:N28" si="10">SUM(SUM(C8+C10+C12+C14+C16+C18+C20+C22+C24+C26))</f>
        <v>524</v>
      </c>
      <c r="D28" s="220">
        <f t="shared" si="10"/>
        <v>544</v>
      </c>
      <c r="E28" s="220">
        <f t="shared" si="10"/>
        <v>557</v>
      </c>
      <c r="F28" s="220">
        <f t="shared" si="10"/>
        <v>577</v>
      </c>
      <c r="G28" s="220">
        <f t="shared" si="10"/>
        <v>523</v>
      </c>
      <c r="H28" s="220">
        <f t="shared" si="10"/>
        <v>577</v>
      </c>
      <c r="I28" s="220">
        <f t="shared" si="10"/>
        <v>636</v>
      </c>
      <c r="J28" s="220">
        <f t="shared" si="10"/>
        <v>606</v>
      </c>
      <c r="K28" s="220">
        <f t="shared" si="10"/>
        <v>550</v>
      </c>
      <c r="L28" s="220">
        <f t="shared" si="10"/>
        <v>547</v>
      </c>
      <c r="M28" s="220">
        <f t="shared" si="10"/>
        <v>557</v>
      </c>
      <c r="N28" s="220">
        <f t="shared" si="10"/>
        <v>596</v>
      </c>
      <c r="O28" s="221">
        <f>SUM(SUM(O8+O10+O12+O14+O16+O18+O20+O22+O24+O26))</f>
        <v>6794</v>
      </c>
    </row>
    <row r="29" spans="1:15" ht="30.2" customHeight="1" x14ac:dyDescent="0.15">
      <c r="B29" s="380"/>
      <c r="C29" s="222">
        <f t="shared" ref="C29:N29" si="11">ROUND(C28/C7*100,1)</f>
        <v>60.2</v>
      </c>
      <c r="D29" s="222">
        <f t="shared" si="11"/>
        <v>60.4</v>
      </c>
      <c r="E29" s="222">
        <f t="shared" si="11"/>
        <v>64</v>
      </c>
      <c r="F29" s="222">
        <f t="shared" si="11"/>
        <v>64.099999999999994</v>
      </c>
      <c r="G29" s="222">
        <f t="shared" si="11"/>
        <v>58.1</v>
      </c>
      <c r="H29" s="222">
        <f t="shared" si="11"/>
        <v>66.3</v>
      </c>
      <c r="I29" s="222">
        <f t="shared" si="11"/>
        <v>70.7</v>
      </c>
      <c r="J29" s="222">
        <f t="shared" si="11"/>
        <v>69.7</v>
      </c>
      <c r="K29" s="222">
        <f t="shared" si="11"/>
        <v>67.900000000000006</v>
      </c>
      <c r="L29" s="222">
        <f t="shared" si="11"/>
        <v>67.5</v>
      </c>
      <c r="M29" s="222">
        <f t="shared" si="11"/>
        <v>68.8</v>
      </c>
      <c r="N29" s="222">
        <f t="shared" si="11"/>
        <v>66.2</v>
      </c>
      <c r="O29" s="223">
        <f>O28/O7</f>
        <v>0.65264169068203648</v>
      </c>
    </row>
    <row r="30" spans="1:15" ht="15" customHeight="1" x14ac:dyDescent="0.15">
      <c r="B30" s="224"/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225"/>
      <c r="N30" s="225"/>
      <c r="O30" s="226"/>
    </row>
    <row r="31" spans="1:15" ht="30.2" customHeight="1" x14ac:dyDescent="0.15">
      <c r="A31" s="368" t="s">
        <v>206</v>
      </c>
      <c r="B31" s="369"/>
      <c r="C31" s="227">
        <v>290</v>
      </c>
      <c r="D31" s="228">
        <v>300</v>
      </c>
      <c r="E31" s="228">
        <v>290</v>
      </c>
      <c r="F31" s="228">
        <v>300</v>
      </c>
      <c r="G31" s="228">
        <v>300</v>
      </c>
      <c r="H31" s="228">
        <v>290</v>
      </c>
      <c r="I31" s="228">
        <v>300</v>
      </c>
      <c r="J31" s="228">
        <v>290</v>
      </c>
      <c r="K31" s="228">
        <v>270</v>
      </c>
      <c r="L31" s="228">
        <v>270</v>
      </c>
      <c r="M31" s="228">
        <v>270</v>
      </c>
      <c r="N31" s="229">
        <v>300</v>
      </c>
      <c r="O31" s="230">
        <f>SUM(C31:N31)</f>
        <v>3470</v>
      </c>
    </row>
    <row r="32" spans="1:15" ht="30.2" customHeight="1" x14ac:dyDescent="0.15">
      <c r="A32" s="375" t="s">
        <v>207</v>
      </c>
      <c r="B32" s="376"/>
      <c r="C32" s="231">
        <v>264</v>
      </c>
      <c r="D32" s="210">
        <v>268</v>
      </c>
      <c r="E32" s="210">
        <v>272</v>
      </c>
      <c r="F32" s="210">
        <v>278</v>
      </c>
      <c r="G32" s="210">
        <v>270</v>
      </c>
      <c r="H32" s="210">
        <v>271</v>
      </c>
      <c r="I32" s="210">
        <v>286</v>
      </c>
      <c r="J32" s="210">
        <v>274</v>
      </c>
      <c r="K32" s="210">
        <v>250</v>
      </c>
      <c r="L32" s="210">
        <v>252</v>
      </c>
      <c r="M32" s="210">
        <v>250</v>
      </c>
      <c r="N32" s="232">
        <v>278</v>
      </c>
      <c r="O32" s="230">
        <f>SUM(C32:N32)</f>
        <v>3213</v>
      </c>
    </row>
    <row r="33" spans="1:18" ht="30.2" customHeight="1" x14ac:dyDescent="0.15">
      <c r="A33" s="375" t="s">
        <v>208</v>
      </c>
      <c r="B33" s="376"/>
      <c r="C33" s="233">
        <f t="shared" ref="C33:N33" si="12">ROUND(C32/C31*100,1)</f>
        <v>91</v>
      </c>
      <c r="D33" s="233">
        <f t="shared" si="12"/>
        <v>89.3</v>
      </c>
      <c r="E33" s="233">
        <f t="shared" si="12"/>
        <v>93.8</v>
      </c>
      <c r="F33" s="233">
        <f t="shared" si="12"/>
        <v>92.7</v>
      </c>
      <c r="G33" s="233">
        <f t="shared" si="12"/>
        <v>90</v>
      </c>
      <c r="H33" s="233">
        <f t="shared" si="12"/>
        <v>93.4</v>
      </c>
      <c r="I33" s="233">
        <f t="shared" si="12"/>
        <v>95.3</v>
      </c>
      <c r="J33" s="233">
        <f t="shared" si="12"/>
        <v>94.5</v>
      </c>
      <c r="K33" s="233">
        <f t="shared" si="12"/>
        <v>92.6</v>
      </c>
      <c r="L33" s="233">
        <f t="shared" si="12"/>
        <v>93.3</v>
      </c>
      <c r="M33" s="233">
        <f t="shared" si="12"/>
        <v>92.6</v>
      </c>
      <c r="N33" s="233">
        <f t="shared" si="12"/>
        <v>92.7</v>
      </c>
      <c r="O33" s="234">
        <f>O32/O31</f>
        <v>0.92593659942363116</v>
      </c>
    </row>
    <row r="34" spans="1:18" ht="15" customHeight="1" x14ac:dyDescent="0.15">
      <c r="B34" s="224"/>
      <c r="C34" s="235"/>
      <c r="D34" s="235"/>
      <c r="E34" s="235"/>
      <c r="F34" s="235"/>
      <c r="G34" s="235"/>
      <c r="H34" s="235"/>
      <c r="I34" s="235"/>
      <c r="J34" s="235"/>
      <c r="K34" s="235"/>
      <c r="L34" s="235"/>
      <c r="M34" s="235"/>
      <c r="N34" s="235"/>
      <c r="O34" s="236"/>
    </row>
    <row r="35" spans="1:18" ht="30.2" customHeight="1" x14ac:dyDescent="0.15">
      <c r="C35" s="377" t="s">
        <v>209</v>
      </c>
      <c r="D35" s="378"/>
      <c r="E35" s="378"/>
      <c r="F35" s="378"/>
      <c r="G35" s="378"/>
      <c r="H35" s="378"/>
      <c r="I35" s="378"/>
      <c r="J35" s="378"/>
      <c r="K35" s="378"/>
      <c r="L35" s="378"/>
      <c r="M35" s="378"/>
      <c r="N35" s="378"/>
      <c r="O35" s="378"/>
      <c r="P35" s="237"/>
      <c r="Q35" s="237"/>
      <c r="R35" s="237"/>
    </row>
    <row r="36" spans="1:18" ht="30.2" customHeight="1" x14ac:dyDescent="0.15">
      <c r="C36" s="377" t="s">
        <v>210</v>
      </c>
      <c r="D36" s="378"/>
      <c r="E36" s="378"/>
      <c r="F36" s="378"/>
      <c r="G36" s="378"/>
      <c r="H36" s="378"/>
      <c r="I36" s="378"/>
      <c r="J36" s="378"/>
      <c r="K36" s="378"/>
      <c r="L36" s="378"/>
      <c r="M36" s="378"/>
      <c r="N36" s="378"/>
      <c r="O36" s="378"/>
    </row>
    <row r="37" spans="1:18" x14ac:dyDescent="0.15">
      <c r="C37" s="377" t="s">
        <v>211</v>
      </c>
      <c r="D37" s="378"/>
      <c r="E37" s="378"/>
      <c r="F37" s="378"/>
      <c r="G37" s="378"/>
      <c r="H37" s="378"/>
      <c r="I37" s="378"/>
      <c r="J37" s="378"/>
      <c r="K37" s="378"/>
      <c r="L37" s="378"/>
      <c r="M37" s="378"/>
      <c r="N37" s="378"/>
      <c r="O37" s="378"/>
    </row>
  </sheetData>
  <mergeCells count="20">
    <mergeCell ref="A33:B33"/>
    <mergeCell ref="C35:O35"/>
    <mergeCell ref="C36:O36"/>
    <mergeCell ref="C37:O37"/>
    <mergeCell ref="B22:B23"/>
    <mergeCell ref="B24:B25"/>
    <mergeCell ref="B26:B27"/>
    <mergeCell ref="B28:B29"/>
    <mergeCell ref="A31:B31"/>
    <mergeCell ref="A32:B32"/>
    <mergeCell ref="A2:O2"/>
    <mergeCell ref="A7:B7"/>
    <mergeCell ref="A8:A27"/>
    <mergeCell ref="B8:B9"/>
    <mergeCell ref="B10:B11"/>
    <mergeCell ref="B12:B13"/>
    <mergeCell ref="B14:B15"/>
    <mergeCell ref="B16:B17"/>
    <mergeCell ref="B18:B19"/>
    <mergeCell ref="B20:B21"/>
  </mergeCells>
  <phoneticPr fontId="5"/>
  <pageMargins left="0.78740157480314965" right="0.39370078740157483" top="0.59055118110236227" bottom="0.59055118110236227" header="0.78740157480314965" footer="0.5905511811023622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P22"/>
  <sheetViews>
    <sheetView view="pageBreakPreview" zoomScale="85" zoomScaleNormal="100" zoomScaleSheetLayoutView="85" workbookViewId="0">
      <selection activeCell="Q7" sqref="Q7"/>
    </sheetView>
  </sheetViews>
  <sheetFormatPr defaultRowHeight="13.5" x14ac:dyDescent="0.15"/>
  <cols>
    <col min="1" max="1" width="4.75" style="199" customWidth="1"/>
    <col min="2" max="2" width="12.75" style="199" customWidth="1"/>
    <col min="3" max="14" width="7.125" style="199" customWidth="1"/>
    <col min="15" max="15" width="8" style="199" customWidth="1"/>
    <col min="16" max="16" width="6.75" style="199" customWidth="1"/>
    <col min="17" max="17" width="9" style="199" customWidth="1"/>
    <col min="18" max="24" width="9" style="199"/>
    <col min="25" max="25" width="23.125" style="199" customWidth="1"/>
    <col min="26" max="256" width="9" style="199"/>
    <col min="257" max="257" width="4.75" style="199" customWidth="1"/>
    <col min="258" max="258" width="12.75" style="199" customWidth="1"/>
    <col min="259" max="270" width="7.125" style="199" customWidth="1"/>
    <col min="271" max="271" width="8" style="199" customWidth="1"/>
    <col min="272" max="272" width="6.75" style="199" customWidth="1"/>
    <col min="273" max="273" width="9" style="199" customWidth="1"/>
    <col min="274" max="280" width="9" style="199"/>
    <col min="281" max="281" width="23.125" style="199" customWidth="1"/>
    <col min="282" max="512" width="9" style="199"/>
    <col min="513" max="513" width="4.75" style="199" customWidth="1"/>
    <col min="514" max="514" width="12.75" style="199" customWidth="1"/>
    <col min="515" max="526" width="7.125" style="199" customWidth="1"/>
    <col min="527" max="527" width="8" style="199" customWidth="1"/>
    <col min="528" max="528" width="6.75" style="199" customWidth="1"/>
    <col min="529" max="529" width="9" style="199" customWidth="1"/>
    <col min="530" max="536" width="9" style="199"/>
    <col min="537" max="537" width="23.125" style="199" customWidth="1"/>
    <col min="538" max="768" width="9" style="199"/>
    <col min="769" max="769" width="4.75" style="199" customWidth="1"/>
    <col min="770" max="770" width="12.75" style="199" customWidth="1"/>
    <col min="771" max="782" width="7.125" style="199" customWidth="1"/>
    <col min="783" max="783" width="8" style="199" customWidth="1"/>
    <col min="784" max="784" width="6.75" style="199" customWidth="1"/>
    <col min="785" max="785" width="9" style="199" customWidth="1"/>
    <col min="786" max="792" width="9" style="199"/>
    <col min="793" max="793" width="23.125" style="199" customWidth="1"/>
    <col min="794" max="1024" width="9" style="199"/>
    <col min="1025" max="1025" width="4.75" style="199" customWidth="1"/>
    <col min="1026" max="1026" width="12.75" style="199" customWidth="1"/>
    <col min="1027" max="1038" width="7.125" style="199" customWidth="1"/>
    <col min="1039" max="1039" width="8" style="199" customWidth="1"/>
    <col min="1040" max="1040" width="6.75" style="199" customWidth="1"/>
    <col min="1041" max="1041" width="9" style="199" customWidth="1"/>
    <col min="1042" max="1048" width="9" style="199"/>
    <col min="1049" max="1049" width="23.125" style="199" customWidth="1"/>
    <col min="1050" max="1280" width="9" style="199"/>
    <col min="1281" max="1281" width="4.75" style="199" customWidth="1"/>
    <col min="1282" max="1282" width="12.75" style="199" customWidth="1"/>
    <col min="1283" max="1294" width="7.125" style="199" customWidth="1"/>
    <col min="1295" max="1295" width="8" style="199" customWidth="1"/>
    <col min="1296" max="1296" width="6.75" style="199" customWidth="1"/>
    <col min="1297" max="1297" width="9" style="199" customWidth="1"/>
    <col min="1298" max="1304" width="9" style="199"/>
    <col min="1305" max="1305" width="23.125" style="199" customWidth="1"/>
    <col min="1306" max="1536" width="9" style="199"/>
    <col min="1537" max="1537" width="4.75" style="199" customWidth="1"/>
    <col min="1538" max="1538" width="12.75" style="199" customWidth="1"/>
    <col min="1539" max="1550" width="7.125" style="199" customWidth="1"/>
    <col min="1551" max="1551" width="8" style="199" customWidth="1"/>
    <col min="1552" max="1552" width="6.75" style="199" customWidth="1"/>
    <col min="1553" max="1553" width="9" style="199" customWidth="1"/>
    <col min="1554" max="1560" width="9" style="199"/>
    <col min="1561" max="1561" width="23.125" style="199" customWidth="1"/>
    <col min="1562" max="1792" width="9" style="199"/>
    <col min="1793" max="1793" width="4.75" style="199" customWidth="1"/>
    <col min="1794" max="1794" width="12.75" style="199" customWidth="1"/>
    <col min="1795" max="1806" width="7.125" style="199" customWidth="1"/>
    <col min="1807" max="1807" width="8" style="199" customWidth="1"/>
    <col min="1808" max="1808" width="6.75" style="199" customWidth="1"/>
    <col min="1809" max="1809" width="9" style="199" customWidth="1"/>
    <col min="1810" max="1816" width="9" style="199"/>
    <col min="1817" max="1817" width="23.125" style="199" customWidth="1"/>
    <col min="1818" max="2048" width="9" style="199"/>
    <col min="2049" max="2049" width="4.75" style="199" customWidth="1"/>
    <col min="2050" max="2050" width="12.75" style="199" customWidth="1"/>
    <col min="2051" max="2062" width="7.125" style="199" customWidth="1"/>
    <col min="2063" max="2063" width="8" style="199" customWidth="1"/>
    <col min="2064" max="2064" width="6.75" style="199" customWidth="1"/>
    <col min="2065" max="2065" width="9" style="199" customWidth="1"/>
    <col min="2066" max="2072" width="9" style="199"/>
    <col min="2073" max="2073" width="23.125" style="199" customWidth="1"/>
    <col min="2074" max="2304" width="9" style="199"/>
    <col min="2305" max="2305" width="4.75" style="199" customWidth="1"/>
    <col min="2306" max="2306" width="12.75" style="199" customWidth="1"/>
    <col min="2307" max="2318" width="7.125" style="199" customWidth="1"/>
    <col min="2319" max="2319" width="8" style="199" customWidth="1"/>
    <col min="2320" max="2320" width="6.75" style="199" customWidth="1"/>
    <col min="2321" max="2321" width="9" style="199" customWidth="1"/>
    <col min="2322" max="2328" width="9" style="199"/>
    <col min="2329" max="2329" width="23.125" style="199" customWidth="1"/>
    <col min="2330" max="2560" width="9" style="199"/>
    <col min="2561" max="2561" width="4.75" style="199" customWidth="1"/>
    <col min="2562" max="2562" width="12.75" style="199" customWidth="1"/>
    <col min="2563" max="2574" width="7.125" style="199" customWidth="1"/>
    <col min="2575" max="2575" width="8" style="199" customWidth="1"/>
    <col min="2576" max="2576" width="6.75" style="199" customWidth="1"/>
    <col min="2577" max="2577" width="9" style="199" customWidth="1"/>
    <col min="2578" max="2584" width="9" style="199"/>
    <col min="2585" max="2585" width="23.125" style="199" customWidth="1"/>
    <col min="2586" max="2816" width="9" style="199"/>
    <col min="2817" max="2817" width="4.75" style="199" customWidth="1"/>
    <col min="2818" max="2818" width="12.75" style="199" customWidth="1"/>
    <col min="2819" max="2830" width="7.125" style="199" customWidth="1"/>
    <col min="2831" max="2831" width="8" style="199" customWidth="1"/>
    <col min="2832" max="2832" width="6.75" style="199" customWidth="1"/>
    <col min="2833" max="2833" width="9" style="199" customWidth="1"/>
    <col min="2834" max="2840" width="9" style="199"/>
    <col min="2841" max="2841" width="23.125" style="199" customWidth="1"/>
    <col min="2842" max="3072" width="9" style="199"/>
    <col min="3073" max="3073" width="4.75" style="199" customWidth="1"/>
    <col min="3074" max="3074" width="12.75" style="199" customWidth="1"/>
    <col min="3075" max="3086" width="7.125" style="199" customWidth="1"/>
    <col min="3087" max="3087" width="8" style="199" customWidth="1"/>
    <col min="3088" max="3088" width="6.75" style="199" customWidth="1"/>
    <col min="3089" max="3089" width="9" style="199" customWidth="1"/>
    <col min="3090" max="3096" width="9" style="199"/>
    <col min="3097" max="3097" width="23.125" style="199" customWidth="1"/>
    <col min="3098" max="3328" width="9" style="199"/>
    <col min="3329" max="3329" width="4.75" style="199" customWidth="1"/>
    <col min="3330" max="3330" width="12.75" style="199" customWidth="1"/>
    <col min="3331" max="3342" width="7.125" style="199" customWidth="1"/>
    <col min="3343" max="3343" width="8" style="199" customWidth="1"/>
    <col min="3344" max="3344" width="6.75" style="199" customWidth="1"/>
    <col min="3345" max="3345" width="9" style="199" customWidth="1"/>
    <col min="3346" max="3352" width="9" style="199"/>
    <col min="3353" max="3353" width="23.125" style="199" customWidth="1"/>
    <col min="3354" max="3584" width="9" style="199"/>
    <col min="3585" max="3585" width="4.75" style="199" customWidth="1"/>
    <col min="3586" max="3586" width="12.75" style="199" customWidth="1"/>
    <col min="3587" max="3598" width="7.125" style="199" customWidth="1"/>
    <col min="3599" max="3599" width="8" style="199" customWidth="1"/>
    <col min="3600" max="3600" width="6.75" style="199" customWidth="1"/>
    <col min="3601" max="3601" width="9" style="199" customWidth="1"/>
    <col min="3602" max="3608" width="9" style="199"/>
    <col min="3609" max="3609" width="23.125" style="199" customWidth="1"/>
    <col min="3610" max="3840" width="9" style="199"/>
    <col min="3841" max="3841" width="4.75" style="199" customWidth="1"/>
    <col min="3842" max="3842" width="12.75" style="199" customWidth="1"/>
    <col min="3843" max="3854" width="7.125" style="199" customWidth="1"/>
    <col min="3855" max="3855" width="8" style="199" customWidth="1"/>
    <col min="3856" max="3856" width="6.75" style="199" customWidth="1"/>
    <col min="3857" max="3857" width="9" style="199" customWidth="1"/>
    <col min="3858" max="3864" width="9" style="199"/>
    <col min="3865" max="3865" width="23.125" style="199" customWidth="1"/>
    <col min="3866" max="4096" width="9" style="199"/>
    <col min="4097" max="4097" width="4.75" style="199" customWidth="1"/>
    <col min="4098" max="4098" width="12.75" style="199" customWidth="1"/>
    <col min="4099" max="4110" width="7.125" style="199" customWidth="1"/>
    <col min="4111" max="4111" width="8" style="199" customWidth="1"/>
    <col min="4112" max="4112" width="6.75" style="199" customWidth="1"/>
    <col min="4113" max="4113" width="9" style="199" customWidth="1"/>
    <col min="4114" max="4120" width="9" style="199"/>
    <col min="4121" max="4121" width="23.125" style="199" customWidth="1"/>
    <col min="4122" max="4352" width="9" style="199"/>
    <col min="4353" max="4353" width="4.75" style="199" customWidth="1"/>
    <col min="4354" max="4354" width="12.75" style="199" customWidth="1"/>
    <col min="4355" max="4366" width="7.125" style="199" customWidth="1"/>
    <col min="4367" max="4367" width="8" style="199" customWidth="1"/>
    <col min="4368" max="4368" width="6.75" style="199" customWidth="1"/>
    <col min="4369" max="4369" width="9" style="199" customWidth="1"/>
    <col min="4370" max="4376" width="9" style="199"/>
    <col min="4377" max="4377" width="23.125" style="199" customWidth="1"/>
    <col min="4378" max="4608" width="9" style="199"/>
    <col min="4609" max="4609" width="4.75" style="199" customWidth="1"/>
    <col min="4610" max="4610" width="12.75" style="199" customWidth="1"/>
    <col min="4611" max="4622" width="7.125" style="199" customWidth="1"/>
    <col min="4623" max="4623" width="8" style="199" customWidth="1"/>
    <col min="4624" max="4624" width="6.75" style="199" customWidth="1"/>
    <col min="4625" max="4625" width="9" style="199" customWidth="1"/>
    <col min="4626" max="4632" width="9" style="199"/>
    <col min="4633" max="4633" width="23.125" style="199" customWidth="1"/>
    <col min="4634" max="4864" width="9" style="199"/>
    <col min="4865" max="4865" width="4.75" style="199" customWidth="1"/>
    <col min="4866" max="4866" width="12.75" style="199" customWidth="1"/>
    <col min="4867" max="4878" width="7.125" style="199" customWidth="1"/>
    <col min="4879" max="4879" width="8" style="199" customWidth="1"/>
    <col min="4880" max="4880" width="6.75" style="199" customWidth="1"/>
    <col min="4881" max="4881" width="9" style="199" customWidth="1"/>
    <col min="4882" max="4888" width="9" style="199"/>
    <col min="4889" max="4889" width="23.125" style="199" customWidth="1"/>
    <col min="4890" max="5120" width="9" style="199"/>
    <col min="5121" max="5121" width="4.75" style="199" customWidth="1"/>
    <col min="5122" max="5122" width="12.75" style="199" customWidth="1"/>
    <col min="5123" max="5134" width="7.125" style="199" customWidth="1"/>
    <col min="5135" max="5135" width="8" style="199" customWidth="1"/>
    <col min="5136" max="5136" width="6.75" style="199" customWidth="1"/>
    <col min="5137" max="5137" width="9" style="199" customWidth="1"/>
    <col min="5138" max="5144" width="9" style="199"/>
    <col min="5145" max="5145" width="23.125" style="199" customWidth="1"/>
    <col min="5146" max="5376" width="9" style="199"/>
    <col min="5377" max="5377" width="4.75" style="199" customWidth="1"/>
    <col min="5378" max="5378" width="12.75" style="199" customWidth="1"/>
    <col min="5379" max="5390" width="7.125" style="199" customWidth="1"/>
    <col min="5391" max="5391" width="8" style="199" customWidth="1"/>
    <col min="5392" max="5392" width="6.75" style="199" customWidth="1"/>
    <col min="5393" max="5393" width="9" style="199" customWidth="1"/>
    <col min="5394" max="5400" width="9" style="199"/>
    <col min="5401" max="5401" width="23.125" style="199" customWidth="1"/>
    <col min="5402" max="5632" width="9" style="199"/>
    <col min="5633" max="5633" width="4.75" style="199" customWidth="1"/>
    <col min="5634" max="5634" width="12.75" style="199" customWidth="1"/>
    <col min="5635" max="5646" width="7.125" style="199" customWidth="1"/>
    <col min="5647" max="5647" width="8" style="199" customWidth="1"/>
    <col min="5648" max="5648" width="6.75" style="199" customWidth="1"/>
    <col min="5649" max="5649" width="9" style="199" customWidth="1"/>
    <col min="5650" max="5656" width="9" style="199"/>
    <col min="5657" max="5657" width="23.125" style="199" customWidth="1"/>
    <col min="5658" max="5888" width="9" style="199"/>
    <col min="5889" max="5889" width="4.75" style="199" customWidth="1"/>
    <col min="5890" max="5890" width="12.75" style="199" customWidth="1"/>
    <col min="5891" max="5902" width="7.125" style="199" customWidth="1"/>
    <col min="5903" max="5903" width="8" style="199" customWidth="1"/>
    <col min="5904" max="5904" width="6.75" style="199" customWidth="1"/>
    <col min="5905" max="5905" width="9" style="199" customWidth="1"/>
    <col min="5906" max="5912" width="9" style="199"/>
    <col min="5913" max="5913" width="23.125" style="199" customWidth="1"/>
    <col min="5914" max="6144" width="9" style="199"/>
    <col min="6145" max="6145" width="4.75" style="199" customWidth="1"/>
    <col min="6146" max="6146" width="12.75" style="199" customWidth="1"/>
    <col min="6147" max="6158" width="7.125" style="199" customWidth="1"/>
    <col min="6159" max="6159" width="8" style="199" customWidth="1"/>
    <col min="6160" max="6160" width="6.75" style="199" customWidth="1"/>
    <col min="6161" max="6161" width="9" style="199" customWidth="1"/>
    <col min="6162" max="6168" width="9" style="199"/>
    <col min="6169" max="6169" width="23.125" style="199" customWidth="1"/>
    <col min="6170" max="6400" width="9" style="199"/>
    <col min="6401" max="6401" width="4.75" style="199" customWidth="1"/>
    <col min="6402" max="6402" width="12.75" style="199" customWidth="1"/>
    <col min="6403" max="6414" width="7.125" style="199" customWidth="1"/>
    <col min="6415" max="6415" width="8" style="199" customWidth="1"/>
    <col min="6416" max="6416" width="6.75" style="199" customWidth="1"/>
    <col min="6417" max="6417" width="9" style="199" customWidth="1"/>
    <col min="6418" max="6424" width="9" style="199"/>
    <col min="6425" max="6425" width="23.125" style="199" customWidth="1"/>
    <col min="6426" max="6656" width="9" style="199"/>
    <col min="6657" max="6657" width="4.75" style="199" customWidth="1"/>
    <col min="6658" max="6658" width="12.75" style="199" customWidth="1"/>
    <col min="6659" max="6670" width="7.125" style="199" customWidth="1"/>
    <col min="6671" max="6671" width="8" style="199" customWidth="1"/>
    <col min="6672" max="6672" width="6.75" style="199" customWidth="1"/>
    <col min="6673" max="6673" width="9" style="199" customWidth="1"/>
    <col min="6674" max="6680" width="9" style="199"/>
    <col min="6681" max="6681" width="23.125" style="199" customWidth="1"/>
    <col min="6682" max="6912" width="9" style="199"/>
    <col min="6913" max="6913" width="4.75" style="199" customWidth="1"/>
    <col min="6914" max="6914" width="12.75" style="199" customWidth="1"/>
    <col min="6915" max="6926" width="7.125" style="199" customWidth="1"/>
    <col min="6927" max="6927" width="8" style="199" customWidth="1"/>
    <col min="6928" max="6928" width="6.75" style="199" customWidth="1"/>
    <col min="6929" max="6929" width="9" style="199" customWidth="1"/>
    <col min="6930" max="6936" width="9" style="199"/>
    <col min="6937" max="6937" width="23.125" style="199" customWidth="1"/>
    <col min="6938" max="7168" width="9" style="199"/>
    <col min="7169" max="7169" width="4.75" style="199" customWidth="1"/>
    <col min="7170" max="7170" width="12.75" style="199" customWidth="1"/>
    <col min="7171" max="7182" width="7.125" style="199" customWidth="1"/>
    <col min="7183" max="7183" width="8" style="199" customWidth="1"/>
    <col min="7184" max="7184" width="6.75" style="199" customWidth="1"/>
    <col min="7185" max="7185" width="9" style="199" customWidth="1"/>
    <col min="7186" max="7192" width="9" style="199"/>
    <col min="7193" max="7193" width="23.125" style="199" customWidth="1"/>
    <col min="7194" max="7424" width="9" style="199"/>
    <col min="7425" max="7425" width="4.75" style="199" customWidth="1"/>
    <col min="7426" max="7426" width="12.75" style="199" customWidth="1"/>
    <col min="7427" max="7438" width="7.125" style="199" customWidth="1"/>
    <col min="7439" max="7439" width="8" style="199" customWidth="1"/>
    <col min="7440" max="7440" width="6.75" style="199" customWidth="1"/>
    <col min="7441" max="7441" width="9" style="199" customWidth="1"/>
    <col min="7442" max="7448" width="9" style="199"/>
    <col min="7449" max="7449" width="23.125" style="199" customWidth="1"/>
    <col min="7450" max="7680" width="9" style="199"/>
    <col min="7681" max="7681" width="4.75" style="199" customWidth="1"/>
    <col min="7682" max="7682" width="12.75" style="199" customWidth="1"/>
    <col min="7683" max="7694" width="7.125" style="199" customWidth="1"/>
    <col min="7695" max="7695" width="8" style="199" customWidth="1"/>
    <col min="7696" max="7696" width="6.75" style="199" customWidth="1"/>
    <col min="7697" max="7697" width="9" style="199" customWidth="1"/>
    <col min="7698" max="7704" width="9" style="199"/>
    <col min="7705" max="7705" width="23.125" style="199" customWidth="1"/>
    <col min="7706" max="7936" width="9" style="199"/>
    <col min="7937" max="7937" width="4.75" style="199" customWidth="1"/>
    <col min="7938" max="7938" width="12.75" style="199" customWidth="1"/>
    <col min="7939" max="7950" width="7.125" style="199" customWidth="1"/>
    <col min="7951" max="7951" width="8" style="199" customWidth="1"/>
    <col min="7952" max="7952" width="6.75" style="199" customWidth="1"/>
    <col min="7953" max="7953" width="9" style="199" customWidth="1"/>
    <col min="7954" max="7960" width="9" style="199"/>
    <col min="7961" max="7961" width="23.125" style="199" customWidth="1"/>
    <col min="7962" max="8192" width="9" style="199"/>
    <col min="8193" max="8193" width="4.75" style="199" customWidth="1"/>
    <col min="8194" max="8194" width="12.75" style="199" customWidth="1"/>
    <col min="8195" max="8206" width="7.125" style="199" customWidth="1"/>
    <col min="8207" max="8207" width="8" style="199" customWidth="1"/>
    <col min="8208" max="8208" width="6.75" style="199" customWidth="1"/>
    <col min="8209" max="8209" width="9" style="199" customWidth="1"/>
    <col min="8210" max="8216" width="9" style="199"/>
    <col min="8217" max="8217" width="23.125" style="199" customWidth="1"/>
    <col min="8218" max="8448" width="9" style="199"/>
    <col min="8449" max="8449" width="4.75" style="199" customWidth="1"/>
    <col min="8450" max="8450" width="12.75" style="199" customWidth="1"/>
    <col min="8451" max="8462" width="7.125" style="199" customWidth="1"/>
    <col min="8463" max="8463" width="8" style="199" customWidth="1"/>
    <col min="8464" max="8464" width="6.75" style="199" customWidth="1"/>
    <col min="8465" max="8465" width="9" style="199" customWidth="1"/>
    <col min="8466" max="8472" width="9" style="199"/>
    <col min="8473" max="8473" width="23.125" style="199" customWidth="1"/>
    <col min="8474" max="8704" width="9" style="199"/>
    <col min="8705" max="8705" width="4.75" style="199" customWidth="1"/>
    <col min="8706" max="8706" width="12.75" style="199" customWidth="1"/>
    <col min="8707" max="8718" width="7.125" style="199" customWidth="1"/>
    <col min="8719" max="8719" width="8" style="199" customWidth="1"/>
    <col min="8720" max="8720" width="6.75" style="199" customWidth="1"/>
    <col min="8721" max="8721" width="9" style="199" customWidth="1"/>
    <col min="8722" max="8728" width="9" style="199"/>
    <col min="8729" max="8729" width="23.125" style="199" customWidth="1"/>
    <col min="8730" max="8960" width="9" style="199"/>
    <col min="8961" max="8961" width="4.75" style="199" customWidth="1"/>
    <col min="8962" max="8962" width="12.75" style="199" customWidth="1"/>
    <col min="8963" max="8974" width="7.125" style="199" customWidth="1"/>
    <col min="8975" max="8975" width="8" style="199" customWidth="1"/>
    <col min="8976" max="8976" width="6.75" style="199" customWidth="1"/>
    <col min="8977" max="8977" width="9" style="199" customWidth="1"/>
    <col min="8978" max="8984" width="9" style="199"/>
    <col min="8985" max="8985" width="23.125" style="199" customWidth="1"/>
    <col min="8986" max="9216" width="9" style="199"/>
    <col min="9217" max="9217" width="4.75" style="199" customWidth="1"/>
    <col min="9218" max="9218" width="12.75" style="199" customWidth="1"/>
    <col min="9219" max="9230" width="7.125" style="199" customWidth="1"/>
    <col min="9231" max="9231" width="8" style="199" customWidth="1"/>
    <col min="9232" max="9232" width="6.75" style="199" customWidth="1"/>
    <col min="9233" max="9233" width="9" style="199" customWidth="1"/>
    <col min="9234" max="9240" width="9" style="199"/>
    <col min="9241" max="9241" width="23.125" style="199" customWidth="1"/>
    <col min="9242" max="9472" width="9" style="199"/>
    <col min="9473" max="9473" width="4.75" style="199" customWidth="1"/>
    <col min="9474" max="9474" width="12.75" style="199" customWidth="1"/>
    <col min="9475" max="9486" width="7.125" style="199" customWidth="1"/>
    <col min="9487" max="9487" width="8" style="199" customWidth="1"/>
    <col min="9488" max="9488" width="6.75" style="199" customWidth="1"/>
    <col min="9489" max="9489" width="9" style="199" customWidth="1"/>
    <col min="9490" max="9496" width="9" style="199"/>
    <col min="9497" max="9497" width="23.125" style="199" customWidth="1"/>
    <col min="9498" max="9728" width="9" style="199"/>
    <col min="9729" max="9729" width="4.75" style="199" customWidth="1"/>
    <col min="9730" max="9730" width="12.75" style="199" customWidth="1"/>
    <col min="9731" max="9742" width="7.125" style="199" customWidth="1"/>
    <col min="9743" max="9743" width="8" style="199" customWidth="1"/>
    <col min="9744" max="9744" width="6.75" style="199" customWidth="1"/>
    <col min="9745" max="9745" width="9" style="199" customWidth="1"/>
    <col min="9746" max="9752" width="9" style="199"/>
    <col min="9753" max="9753" width="23.125" style="199" customWidth="1"/>
    <col min="9754" max="9984" width="9" style="199"/>
    <col min="9985" max="9985" width="4.75" style="199" customWidth="1"/>
    <col min="9986" max="9986" width="12.75" style="199" customWidth="1"/>
    <col min="9987" max="9998" width="7.125" style="199" customWidth="1"/>
    <col min="9999" max="9999" width="8" style="199" customWidth="1"/>
    <col min="10000" max="10000" width="6.75" style="199" customWidth="1"/>
    <col min="10001" max="10001" width="9" style="199" customWidth="1"/>
    <col min="10002" max="10008" width="9" style="199"/>
    <col min="10009" max="10009" width="23.125" style="199" customWidth="1"/>
    <col min="10010" max="10240" width="9" style="199"/>
    <col min="10241" max="10241" width="4.75" style="199" customWidth="1"/>
    <col min="10242" max="10242" width="12.75" style="199" customWidth="1"/>
    <col min="10243" max="10254" width="7.125" style="199" customWidth="1"/>
    <col min="10255" max="10255" width="8" style="199" customWidth="1"/>
    <col min="10256" max="10256" width="6.75" style="199" customWidth="1"/>
    <col min="10257" max="10257" width="9" style="199" customWidth="1"/>
    <col min="10258" max="10264" width="9" style="199"/>
    <col min="10265" max="10265" width="23.125" style="199" customWidth="1"/>
    <col min="10266" max="10496" width="9" style="199"/>
    <col min="10497" max="10497" width="4.75" style="199" customWidth="1"/>
    <col min="10498" max="10498" width="12.75" style="199" customWidth="1"/>
    <col min="10499" max="10510" width="7.125" style="199" customWidth="1"/>
    <col min="10511" max="10511" width="8" style="199" customWidth="1"/>
    <col min="10512" max="10512" width="6.75" style="199" customWidth="1"/>
    <col min="10513" max="10513" width="9" style="199" customWidth="1"/>
    <col min="10514" max="10520" width="9" style="199"/>
    <col min="10521" max="10521" width="23.125" style="199" customWidth="1"/>
    <col min="10522" max="10752" width="9" style="199"/>
    <col min="10753" max="10753" width="4.75" style="199" customWidth="1"/>
    <col min="10754" max="10754" width="12.75" style="199" customWidth="1"/>
    <col min="10755" max="10766" width="7.125" style="199" customWidth="1"/>
    <col min="10767" max="10767" width="8" style="199" customWidth="1"/>
    <col min="10768" max="10768" width="6.75" style="199" customWidth="1"/>
    <col min="10769" max="10769" width="9" style="199" customWidth="1"/>
    <col min="10770" max="10776" width="9" style="199"/>
    <col min="10777" max="10777" width="23.125" style="199" customWidth="1"/>
    <col min="10778" max="11008" width="9" style="199"/>
    <col min="11009" max="11009" width="4.75" style="199" customWidth="1"/>
    <col min="11010" max="11010" width="12.75" style="199" customWidth="1"/>
    <col min="11011" max="11022" width="7.125" style="199" customWidth="1"/>
    <col min="11023" max="11023" width="8" style="199" customWidth="1"/>
    <col min="11024" max="11024" width="6.75" style="199" customWidth="1"/>
    <col min="11025" max="11025" width="9" style="199" customWidth="1"/>
    <col min="11026" max="11032" width="9" style="199"/>
    <col min="11033" max="11033" width="23.125" style="199" customWidth="1"/>
    <col min="11034" max="11264" width="9" style="199"/>
    <col min="11265" max="11265" width="4.75" style="199" customWidth="1"/>
    <col min="11266" max="11266" width="12.75" style="199" customWidth="1"/>
    <col min="11267" max="11278" width="7.125" style="199" customWidth="1"/>
    <col min="11279" max="11279" width="8" style="199" customWidth="1"/>
    <col min="11280" max="11280" width="6.75" style="199" customWidth="1"/>
    <col min="11281" max="11281" width="9" style="199" customWidth="1"/>
    <col min="11282" max="11288" width="9" style="199"/>
    <col min="11289" max="11289" width="23.125" style="199" customWidth="1"/>
    <col min="11290" max="11520" width="9" style="199"/>
    <col min="11521" max="11521" width="4.75" style="199" customWidth="1"/>
    <col min="11522" max="11522" width="12.75" style="199" customWidth="1"/>
    <col min="11523" max="11534" width="7.125" style="199" customWidth="1"/>
    <col min="11535" max="11535" width="8" style="199" customWidth="1"/>
    <col min="11536" max="11536" width="6.75" style="199" customWidth="1"/>
    <col min="11537" max="11537" width="9" style="199" customWidth="1"/>
    <col min="11538" max="11544" width="9" style="199"/>
    <col min="11545" max="11545" width="23.125" style="199" customWidth="1"/>
    <col min="11546" max="11776" width="9" style="199"/>
    <col min="11777" max="11777" width="4.75" style="199" customWidth="1"/>
    <col min="11778" max="11778" width="12.75" style="199" customWidth="1"/>
    <col min="11779" max="11790" width="7.125" style="199" customWidth="1"/>
    <col min="11791" max="11791" width="8" style="199" customWidth="1"/>
    <col min="11792" max="11792" width="6.75" style="199" customWidth="1"/>
    <col min="11793" max="11793" width="9" style="199" customWidth="1"/>
    <col min="11794" max="11800" width="9" style="199"/>
    <col min="11801" max="11801" width="23.125" style="199" customWidth="1"/>
    <col min="11802" max="12032" width="9" style="199"/>
    <col min="12033" max="12033" width="4.75" style="199" customWidth="1"/>
    <col min="12034" max="12034" width="12.75" style="199" customWidth="1"/>
    <col min="12035" max="12046" width="7.125" style="199" customWidth="1"/>
    <col min="12047" max="12047" width="8" style="199" customWidth="1"/>
    <col min="12048" max="12048" width="6.75" style="199" customWidth="1"/>
    <col min="12049" max="12049" width="9" style="199" customWidth="1"/>
    <col min="12050" max="12056" width="9" style="199"/>
    <col min="12057" max="12057" width="23.125" style="199" customWidth="1"/>
    <col min="12058" max="12288" width="9" style="199"/>
    <col min="12289" max="12289" width="4.75" style="199" customWidth="1"/>
    <col min="12290" max="12290" width="12.75" style="199" customWidth="1"/>
    <col min="12291" max="12302" width="7.125" style="199" customWidth="1"/>
    <col min="12303" max="12303" width="8" style="199" customWidth="1"/>
    <col min="12304" max="12304" width="6.75" style="199" customWidth="1"/>
    <col min="12305" max="12305" width="9" style="199" customWidth="1"/>
    <col min="12306" max="12312" width="9" style="199"/>
    <col min="12313" max="12313" width="23.125" style="199" customWidth="1"/>
    <col min="12314" max="12544" width="9" style="199"/>
    <col min="12545" max="12545" width="4.75" style="199" customWidth="1"/>
    <col min="12546" max="12546" width="12.75" style="199" customWidth="1"/>
    <col min="12547" max="12558" width="7.125" style="199" customWidth="1"/>
    <col min="12559" max="12559" width="8" style="199" customWidth="1"/>
    <col min="12560" max="12560" width="6.75" style="199" customWidth="1"/>
    <col min="12561" max="12561" width="9" style="199" customWidth="1"/>
    <col min="12562" max="12568" width="9" style="199"/>
    <col min="12569" max="12569" width="23.125" style="199" customWidth="1"/>
    <col min="12570" max="12800" width="9" style="199"/>
    <col min="12801" max="12801" width="4.75" style="199" customWidth="1"/>
    <col min="12802" max="12802" width="12.75" style="199" customWidth="1"/>
    <col min="12803" max="12814" width="7.125" style="199" customWidth="1"/>
    <col min="12815" max="12815" width="8" style="199" customWidth="1"/>
    <col min="12816" max="12816" width="6.75" style="199" customWidth="1"/>
    <col min="12817" max="12817" width="9" style="199" customWidth="1"/>
    <col min="12818" max="12824" width="9" style="199"/>
    <col min="12825" max="12825" width="23.125" style="199" customWidth="1"/>
    <col min="12826" max="13056" width="9" style="199"/>
    <col min="13057" max="13057" width="4.75" style="199" customWidth="1"/>
    <col min="13058" max="13058" width="12.75" style="199" customWidth="1"/>
    <col min="13059" max="13070" width="7.125" style="199" customWidth="1"/>
    <col min="13071" max="13071" width="8" style="199" customWidth="1"/>
    <col min="13072" max="13072" width="6.75" style="199" customWidth="1"/>
    <col min="13073" max="13073" width="9" style="199" customWidth="1"/>
    <col min="13074" max="13080" width="9" style="199"/>
    <col min="13081" max="13081" width="23.125" style="199" customWidth="1"/>
    <col min="13082" max="13312" width="9" style="199"/>
    <col min="13313" max="13313" width="4.75" style="199" customWidth="1"/>
    <col min="13314" max="13314" width="12.75" style="199" customWidth="1"/>
    <col min="13315" max="13326" width="7.125" style="199" customWidth="1"/>
    <col min="13327" max="13327" width="8" style="199" customWidth="1"/>
    <col min="13328" max="13328" width="6.75" style="199" customWidth="1"/>
    <col min="13329" max="13329" width="9" style="199" customWidth="1"/>
    <col min="13330" max="13336" width="9" style="199"/>
    <col min="13337" max="13337" width="23.125" style="199" customWidth="1"/>
    <col min="13338" max="13568" width="9" style="199"/>
    <col min="13569" max="13569" width="4.75" style="199" customWidth="1"/>
    <col min="13570" max="13570" width="12.75" style="199" customWidth="1"/>
    <col min="13571" max="13582" width="7.125" style="199" customWidth="1"/>
    <col min="13583" max="13583" width="8" style="199" customWidth="1"/>
    <col min="13584" max="13584" width="6.75" style="199" customWidth="1"/>
    <col min="13585" max="13585" width="9" style="199" customWidth="1"/>
    <col min="13586" max="13592" width="9" style="199"/>
    <col min="13593" max="13593" width="23.125" style="199" customWidth="1"/>
    <col min="13594" max="13824" width="9" style="199"/>
    <col min="13825" max="13825" width="4.75" style="199" customWidth="1"/>
    <col min="13826" max="13826" width="12.75" style="199" customWidth="1"/>
    <col min="13827" max="13838" width="7.125" style="199" customWidth="1"/>
    <col min="13839" max="13839" width="8" style="199" customWidth="1"/>
    <col min="13840" max="13840" width="6.75" style="199" customWidth="1"/>
    <col min="13841" max="13841" width="9" style="199" customWidth="1"/>
    <col min="13842" max="13848" width="9" style="199"/>
    <col min="13849" max="13849" width="23.125" style="199" customWidth="1"/>
    <col min="13850" max="14080" width="9" style="199"/>
    <col min="14081" max="14081" width="4.75" style="199" customWidth="1"/>
    <col min="14082" max="14082" width="12.75" style="199" customWidth="1"/>
    <col min="14083" max="14094" width="7.125" style="199" customWidth="1"/>
    <col min="14095" max="14095" width="8" style="199" customWidth="1"/>
    <col min="14096" max="14096" width="6.75" style="199" customWidth="1"/>
    <col min="14097" max="14097" width="9" style="199" customWidth="1"/>
    <col min="14098" max="14104" width="9" style="199"/>
    <col min="14105" max="14105" width="23.125" style="199" customWidth="1"/>
    <col min="14106" max="14336" width="9" style="199"/>
    <col min="14337" max="14337" width="4.75" style="199" customWidth="1"/>
    <col min="14338" max="14338" width="12.75" style="199" customWidth="1"/>
    <col min="14339" max="14350" width="7.125" style="199" customWidth="1"/>
    <col min="14351" max="14351" width="8" style="199" customWidth="1"/>
    <col min="14352" max="14352" width="6.75" style="199" customWidth="1"/>
    <col min="14353" max="14353" width="9" style="199" customWidth="1"/>
    <col min="14354" max="14360" width="9" style="199"/>
    <col min="14361" max="14361" width="23.125" style="199" customWidth="1"/>
    <col min="14362" max="14592" width="9" style="199"/>
    <col min="14593" max="14593" width="4.75" style="199" customWidth="1"/>
    <col min="14594" max="14594" width="12.75" style="199" customWidth="1"/>
    <col min="14595" max="14606" width="7.125" style="199" customWidth="1"/>
    <col min="14607" max="14607" width="8" style="199" customWidth="1"/>
    <col min="14608" max="14608" width="6.75" style="199" customWidth="1"/>
    <col min="14609" max="14609" width="9" style="199" customWidth="1"/>
    <col min="14610" max="14616" width="9" style="199"/>
    <col min="14617" max="14617" width="23.125" style="199" customWidth="1"/>
    <col min="14618" max="14848" width="9" style="199"/>
    <col min="14849" max="14849" width="4.75" style="199" customWidth="1"/>
    <col min="14850" max="14850" width="12.75" style="199" customWidth="1"/>
    <col min="14851" max="14862" width="7.125" style="199" customWidth="1"/>
    <col min="14863" max="14863" width="8" style="199" customWidth="1"/>
    <col min="14864" max="14864" width="6.75" style="199" customWidth="1"/>
    <col min="14865" max="14865" width="9" style="199" customWidth="1"/>
    <col min="14866" max="14872" width="9" style="199"/>
    <col min="14873" max="14873" width="23.125" style="199" customWidth="1"/>
    <col min="14874" max="15104" width="9" style="199"/>
    <col min="15105" max="15105" width="4.75" style="199" customWidth="1"/>
    <col min="15106" max="15106" width="12.75" style="199" customWidth="1"/>
    <col min="15107" max="15118" width="7.125" style="199" customWidth="1"/>
    <col min="15119" max="15119" width="8" style="199" customWidth="1"/>
    <col min="15120" max="15120" width="6.75" style="199" customWidth="1"/>
    <col min="15121" max="15121" width="9" style="199" customWidth="1"/>
    <col min="15122" max="15128" width="9" style="199"/>
    <col min="15129" max="15129" width="23.125" style="199" customWidth="1"/>
    <col min="15130" max="15360" width="9" style="199"/>
    <col min="15361" max="15361" width="4.75" style="199" customWidth="1"/>
    <col min="15362" max="15362" width="12.75" style="199" customWidth="1"/>
    <col min="15363" max="15374" width="7.125" style="199" customWidth="1"/>
    <col min="15375" max="15375" width="8" style="199" customWidth="1"/>
    <col min="15376" max="15376" width="6.75" style="199" customWidth="1"/>
    <col min="15377" max="15377" width="9" style="199" customWidth="1"/>
    <col min="15378" max="15384" width="9" style="199"/>
    <col min="15385" max="15385" width="23.125" style="199" customWidth="1"/>
    <col min="15386" max="15616" width="9" style="199"/>
    <col min="15617" max="15617" width="4.75" style="199" customWidth="1"/>
    <col min="15618" max="15618" width="12.75" style="199" customWidth="1"/>
    <col min="15619" max="15630" width="7.125" style="199" customWidth="1"/>
    <col min="15631" max="15631" width="8" style="199" customWidth="1"/>
    <col min="15632" max="15632" width="6.75" style="199" customWidth="1"/>
    <col min="15633" max="15633" width="9" style="199" customWidth="1"/>
    <col min="15634" max="15640" width="9" style="199"/>
    <col min="15641" max="15641" width="23.125" style="199" customWidth="1"/>
    <col min="15642" max="15872" width="9" style="199"/>
    <col min="15873" max="15873" width="4.75" style="199" customWidth="1"/>
    <col min="15874" max="15874" width="12.75" style="199" customWidth="1"/>
    <col min="15875" max="15886" width="7.125" style="199" customWidth="1"/>
    <col min="15887" max="15887" width="8" style="199" customWidth="1"/>
    <col min="15888" max="15888" width="6.75" style="199" customWidth="1"/>
    <col min="15889" max="15889" width="9" style="199" customWidth="1"/>
    <col min="15890" max="15896" width="9" style="199"/>
    <col min="15897" max="15897" width="23.125" style="199" customWidth="1"/>
    <col min="15898" max="16128" width="9" style="199"/>
    <col min="16129" max="16129" width="4.75" style="199" customWidth="1"/>
    <col min="16130" max="16130" width="12.75" style="199" customWidth="1"/>
    <col min="16131" max="16142" width="7.125" style="199" customWidth="1"/>
    <col min="16143" max="16143" width="8" style="199" customWidth="1"/>
    <col min="16144" max="16144" width="6.75" style="199" customWidth="1"/>
    <col min="16145" max="16145" width="9" style="199" customWidth="1"/>
    <col min="16146" max="16152" width="9" style="199"/>
    <col min="16153" max="16153" width="23.125" style="199" customWidth="1"/>
    <col min="16154" max="16384" width="9" style="199"/>
  </cols>
  <sheetData>
    <row r="1" spans="1:16" ht="19.5" x14ac:dyDescent="0.15"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9" t="s">
        <v>212</v>
      </c>
    </row>
    <row r="2" spans="1:16" ht="18.75" customHeight="1" x14ac:dyDescent="0.15">
      <c r="A2" s="381" t="s">
        <v>213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  <c r="O2" s="381"/>
    </row>
    <row r="3" spans="1:16" ht="18" customHeight="1" x14ac:dyDescent="0.15"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</row>
    <row r="4" spans="1:16" ht="18" customHeight="1" x14ac:dyDescent="0.15">
      <c r="B4" s="199" t="s">
        <v>214</v>
      </c>
      <c r="O4" s="240" t="s">
        <v>215</v>
      </c>
      <c r="P4" s="237"/>
    </row>
    <row r="5" spans="1:16" ht="36" customHeight="1" x14ac:dyDescent="0.15">
      <c r="B5" s="241" t="s">
        <v>216</v>
      </c>
      <c r="C5" s="205" t="s">
        <v>180</v>
      </c>
      <c r="D5" s="206" t="s">
        <v>181</v>
      </c>
      <c r="E5" s="206" t="s">
        <v>182</v>
      </c>
      <c r="F5" s="206" t="s">
        <v>183</v>
      </c>
      <c r="G5" s="206" t="s">
        <v>184</v>
      </c>
      <c r="H5" s="206" t="s">
        <v>185</v>
      </c>
      <c r="I5" s="206" t="s">
        <v>186</v>
      </c>
      <c r="J5" s="242" t="s">
        <v>187</v>
      </c>
      <c r="K5" s="206" t="s">
        <v>188</v>
      </c>
      <c r="L5" s="206" t="s">
        <v>189</v>
      </c>
      <c r="M5" s="206" t="s">
        <v>190</v>
      </c>
      <c r="N5" s="207" t="s">
        <v>191</v>
      </c>
      <c r="O5" s="243" t="s">
        <v>192</v>
      </c>
      <c r="P5" s="244"/>
    </row>
    <row r="6" spans="1:16" ht="36" customHeight="1" x14ac:dyDescent="0.15">
      <c r="A6" s="382" t="s">
        <v>217</v>
      </c>
      <c r="B6" s="245" t="s">
        <v>195</v>
      </c>
      <c r="C6" s="246">
        <v>2675</v>
      </c>
      <c r="D6" s="247">
        <v>3128</v>
      </c>
      <c r="E6" s="247">
        <v>4033</v>
      </c>
      <c r="F6" s="247">
        <v>3606</v>
      </c>
      <c r="G6" s="247">
        <v>2830</v>
      </c>
      <c r="H6" s="247">
        <v>3523</v>
      </c>
      <c r="I6" s="247">
        <v>4196</v>
      </c>
      <c r="J6" s="248">
        <v>4276</v>
      </c>
      <c r="K6" s="247">
        <v>3001</v>
      </c>
      <c r="L6" s="247">
        <v>4049</v>
      </c>
      <c r="M6" s="247">
        <v>3113</v>
      </c>
      <c r="N6" s="249">
        <v>4055</v>
      </c>
      <c r="O6" s="250">
        <f t="shared" ref="O6:O18" si="0">SUM(C6:N6)</f>
        <v>42485</v>
      </c>
      <c r="P6" s="237"/>
    </row>
    <row r="7" spans="1:16" ht="36" customHeight="1" x14ac:dyDescent="0.15">
      <c r="A7" s="382"/>
      <c r="B7" s="251" t="s">
        <v>196</v>
      </c>
      <c r="C7" s="252">
        <v>2985</v>
      </c>
      <c r="D7" s="253">
        <v>3069</v>
      </c>
      <c r="E7" s="253">
        <v>2858</v>
      </c>
      <c r="F7" s="253">
        <v>3536</v>
      </c>
      <c r="G7" s="253">
        <v>3074</v>
      </c>
      <c r="H7" s="253">
        <v>2798</v>
      </c>
      <c r="I7" s="253">
        <v>3566</v>
      </c>
      <c r="J7" s="254">
        <v>3314</v>
      </c>
      <c r="K7" s="253">
        <v>3146</v>
      </c>
      <c r="L7" s="253">
        <v>3346</v>
      </c>
      <c r="M7" s="253">
        <v>4265</v>
      </c>
      <c r="N7" s="255">
        <v>3863</v>
      </c>
      <c r="O7" s="256">
        <f t="shared" si="0"/>
        <v>39820</v>
      </c>
      <c r="P7" s="237"/>
    </row>
    <row r="8" spans="1:16" ht="36" customHeight="1" x14ac:dyDescent="0.15">
      <c r="A8" s="382"/>
      <c r="B8" s="251" t="s">
        <v>197</v>
      </c>
      <c r="C8" s="252">
        <v>1974</v>
      </c>
      <c r="D8" s="253">
        <v>2021</v>
      </c>
      <c r="E8" s="253">
        <v>2106</v>
      </c>
      <c r="F8" s="253">
        <v>1934</v>
      </c>
      <c r="G8" s="253">
        <v>1710</v>
      </c>
      <c r="H8" s="253">
        <v>1799</v>
      </c>
      <c r="I8" s="253">
        <v>2132</v>
      </c>
      <c r="J8" s="254">
        <v>2588</v>
      </c>
      <c r="K8" s="253">
        <v>1919</v>
      </c>
      <c r="L8" s="253">
        <v>1793</v>
      </c>
      <c r="M8" s="253">
        <v>2220</v>
      </c>
      <c r="N8" s="255">
        <v>2542</v>
      </c>
      <c r="O8" s="256">
        <f t="shared" si="0"/>
        <v>24738</v>
      </c>
      <c r="P8" s="237"/>
    </row>
    <row r="9" spans="1:16" ht="36" customHeight="1" x14ac:dyDescent="0.15">
      <c r="A9" s="382"/>
      <c r="B9" s="251" t="s">
        <v>198</v>
      </c>
      <c r="C9" s="252">
        <v>696</v>
      </c>
      <c r="D9" s="253">
        <v>1170</v>
      </c>
      <c r="E9" s="253">
        <v>717</v>
      </c>
      <c r="F9" s="253">
        <v>886</v>
      </c>
      <c r="G9" s="253">
        <v>736</v>
      </c>
      <c r="H9" s="253">
        <v>1304</v>
      </c>
      <c r="I9" s="253">
        <v>959</v>
      </c>
      <c r="J9" s="254">
        <v>932</v>
      </c>
      <c r="K9" s="253">
        <v>1063</v>
      </c>
      <c r="L9" s="253">
        <v>1089</v>
      </c>
      <c r="M9" s="253">
        <v>889</v>
      </c>
      <c r="N9" s="255">
        <v>697</v>
      </c>
      <c r="O9" s="256">
        <f t="shared" si="0"/>
        <v>11138</v>
      </c>
      <c r="P9" s="237"/>
    </row>
    <row r="10" spans="1:16" ht="36" customHeight="1" x14ac:dyDescent="0.15">
      <c r="A10" s="382"/>
      <c r="B10" s="251" t="s">
        <v>199</v>
      </c>
      <c r="C10" s="252">
        <v>793</v>
      </c>
      <c r="D10" s="253">
        <v>933</v>
      </c>
      <c r="E10" s="253">
        <v>997</v>
      </c>
      <c r="F10" s="253">
        <v>1012</v>
      </c>
      <c r="G10" s="253">
        <v>842</v>
      </c>
      <c r="H10" s="253">
        <v>945</v>
      </c>
      <c r="I10" s="253">
        <v>890</v>
      </c>
      <c r="J10" s="254">
        <v>1064</v>
      </c>
      <c r="K10" s="253">
        <v>712</v>
      </c>
      <c r="L10" s="253">
        <v>775</v>
      </c>
      <c r="M10" s="253">
        <v>898</v>
      </c>
      <c r="N10" s="255">
        <v>792</v>
      </c>
      <c r="O10" s="256">
        <f t="shared" si="0"/>
        <v>10653</v>
      </c>
      <c r="P10" s="237"/>
    </row>
    <row r="11" spans="1:16" ht="36" customHeight="1" x14ac:dyDescent="0.15">
      <c r="A11" s="382"/>
      <c r="B11" s="251" t="s">
        <v>218</v>
      </c>
      <c r="C11" s="252">
        <v>640</v>
      </c>
      <c r="D11" s="253">
        <v>615</v>
      </c>
      <c r="E11" s="253">
        <v>483</v>
      </c>
      <c r="F11" s="253">
        <v>673</v>
      </c>
      <c r="G11" s="253">
        <v>774</v>
      </c>
      <c r="H11" s="253">
        <v>600</v>
      </c>
      <c r="I11" s="253">
        <v>684</v>
      </c>
      <c r="J11" s="254">
        <v>817</v>
      </c>
      <c r="K11" s="253">
        <v>689</v>
      </c>
      <c r="L11" s="253">
        <v>821</v>
      </c>
      <c r="M11" s="253">
        <v>486</v>
      </c>
      <c r="N11" s="255">
        <v>587</v>
      </c>
      <c r="O11" s="256">
        <f t="shared" si="0"/>
        <v>7869</v>
      </c>
      <c r="P11" s="237"/>
    </row>
    <row r="12" spans="1:16" ht="36" customHeight="1" x14ac:dyDescent="0.15">
      <c r="A12" s="382"/>
      <c r="B12" s="251" t="s">
        <v>201</v>
      </c>
      <c r="C12" s="252">
        <v>341</v>
      </c>
      <c r="D12" s="253">
        <v>321</v>
      </c>
      <c r="E12" s="253">
        <v>412</v>
      </c>
      <c r="F12" s="253">
        <v>403</v>
      </c>
      <c r="G12" s="253">
        <v>439</v>
      </c>
      <c r="H12" s="253">
        <v>376</v>
      </c>
      <c r="I12" s="253">
        <v>492</v>
      </c>
      <c r="J12" s="254">
        <v>404</v>
      </c>
      <c r="K12" s="253">
        <v>352</v>
      </c>
      <c r="L12" s="253">
        <v>357</v>
      </c>
      <c r="M12" s="253">
        <v>430</v>
      </c>
      <c r="N12" s="255">
        <v>409</v>
      </c>
      <c r="O12" s="256">
        <f t="shared" si="0"/>
        <v>4736</v>
      </c>
      <c r="P12" s="237"/>
    </row>
    <row r="13" spans="1:16" ht="36" customHeight="1" x14ac:dyDescent="0.15">
      <c r="A13" s="382"/>
      <c r="B13" s="251" t="s">
        <v>202</v>
      </c>
      <c r="C13" s="252">
        <v>648</v>
      </c>
      <c r="D13" s="253">
        <v>616</v>
      </c>
      <c r="E13" s="253">
        <v>604</v>
      </c>
      <c r="F13" s="253">
        <v>656</v>
      </c>
      <c r="G13" s="253">
        <v>668</v>
      </c>
      <c r="H13" s="253">
        <v>681</v>
      </c>
      <c r="I13" s="253">
        <v>837</v>
      </c>
      <c r="J13" s="254">
        <v>869</v>
      </c>
      <c r="K13" s="253">
        <v>697</v>
      </c>
      <c r="L13" s="253">
        <v>763</v>
      </c>
      <c r="M13" s="253">
        <v>646</v>
      </c>
      <c r="N13" s="255">
        <v>671</v>
      </c>
      <c r="O13" s="256">
        <f t="shared" si="0"/>
        <v>8356</v>
      </c>
      <c r="P13" s="237"/>
    </row>
    <row r="14" spans="1:16" ht="36" customHeight="1" x14ac:dyDescent="0.15">
      <c r="A14" s="382"/>
      <c r="B14" s="251" t="s">
        <v>203</v>
      </c>
      <c r="C14" s="252">
        <v>473</v>
      </c>
      <c r="D14" s="253">
        <v>461</v>
      </c>
      <c r="E14" s="253">
        <v>608</v>
      </c>
      <c r="F14" s="253">
        <v>631</v>
      </c>
      <c r="G14" s="253">
        <v>552</v>
      </c>
      <c r="H14" s="253">
        <v>719</v>
      </c>
      <c r="I14" s="253">
        <v>738</v>
      </c>
      <c r="J14" s="254">
        <v>568</v>
      </c>
      <c r="K14" s="253">
        <v>464</v>
      </c>
      <c r="L14" s="253">
        <v>484</v>
      </c>
      <c r="M14" s="253">
        <v>523</v>
      </c>
      <c r="N14" s="255">
        <v>634</v>
      </c>
      <c r="O14" s="256">
        <f t="shared" si="0"/>
        <v>6855</v>
      </c>
      <c r="P14" s="237"/>
    </row>
    <row r="15" spans="1:16" ht="36" customHeight="1" x14ac:dyDescent="0.15">
      <c r="A15" s="382"/>
      <c r="B15" s="257" t="s">
        <v>204</v>
      </c>
      <c r="C15" s="258">
        <v>1125</v>
      </c>
      <c r="D15" s="259">
        <v>1171</v>
      </c>
      <c r="E15" s="259">
        <v>1317</v>
      </c>
      <c r="F15" s="259">
        <v>1406</v>
      </c>
      <c r="G15" s="259">
        <v>1227</v>
      </c>
      <c r="H15" s="259">
        <v>1392</v>
      </c>
      <c r="I15" s="259">
        <v>1489</v>
      </c>
      <c r="J15" s="260">
        <v>1522</v>
      </c>
      <c r="K15" s="259">
        <v>1334</v>
      </c>
      <c r="L15" s="259">
        <v>1306</v>
      </c>
      <c r="M15" s="259">
        <v>1494</v>
      </c>
      <c r="N15" s="261">
        <v>1751</v>
      </c>
      <c r="O15" s="262">
        <f t="shared" si="0"/>
        <v>16534</v>
      </c>
      <c r="P15" s="237"/>
    </row>
    <row r="16" spans="1:16" ht="36" customHeight="1" x14ac:dyDescent="0.15">
      <c r="A16" s="382"/>
      <c r="B16" s="263" t="s">
        <v>219</v>
      </c>
      <c r="C16" s="264">
        <f>SUM(C6:C15)</f>
        <v>12350</v>
      </c>
      <c r="D16" s="265">
        <f>SUM(D6:D15)</f>
        <v>13505</v>
      </c>
      <c r="E16" s="265">
        <f t="shared" ref="E16:N16" si="1">SUM(E6:E15)</f>
        <v>14135</v>
      </c>
      <c r="F16" s="265">
        <f t="shared" si="1"/>
        <v>14743</v>
      </c>
      <c r="G16" s="265">
        <f>SUM(G6:G15)</f>
        <v>12852</v>
      </c>
      <c r="H16" s="265">
        <f t="shared" si="1"/>
        <v>14137</v>
      </c>
      <c r="I16" s="265">
        <f t="shared" si="1"/>
        <v>15983</v>
      </c>
      <c r="J16" s="265">
        <f t="shared" si="1"/>
        <v>16354</v>
      </c>
      <c r="K16" s="265">
        <f t="shared" si="1"/>
        <v>13377</v>
      </c>
      <c r="L16" s="265">
        <f t="shared" si="1"/>
        <v>14783</v>
      </c>
      <c r="M16" s="265">
        <f t="shared" si="1"/>
        <v>14964</v>
      </c>
      <c r="N16" s="265">
        <f t="shared" si="1"/>
        <v>16001</v>
      </c>
      <c r="O16" s="266">
        <f>SUM(C16:N16)</f>
        <v>173184</v>
      </c>
      <c r="P16" s="237"/>
    </row>
    <row r="17" spans="1:16" ht="36" customHeight="1" x14ac:dyDescent="0.15">
      <c r="A17" s="382" t="s">
        <v>220</v>
      </c>
      <c r="B17" s="267" t="s">
        <v>221</v>
      </c>
      <c r="C17" s="246">
        <v>1888</v>
      </c>
      <c r="D17" s="247">
        <v>2076</v>
      </c>
      <c r="E17" s="247">
        <v>2027</v>
      </c>
      <c r="F17" s="248">
        <v>2067</v>
      </c>
      <c r="G17" s="247">
        <v>1943</v>
      </c>
      <c r="H17" s="247">
        <v>2075</v>
      </c>
      <c r="I17" s="247">
        <v>2171</v>
      </c>
      <c r="J17" s="247">
        <v>1957</v>
      </c>
      <c r="K17" s="247">
        <v>1610</v>
      </c>
      <c r="L17" s="247">
        <v>1902</v>
      </c>
      <c r="M17" s="247">
        <v>1945</v>
      </c>
      <c r="N17" s="249">
        <v>2033</v>
      </c>
      <c r="O17" s="268">
        <f t="shared" si="0"/>
        <v>23694</v>
      </c>
      <c r="P17" s="237" t="s">
        <v>222</v>
      </c>
    </row>
    <row r="18" spans="1:16" ht="36" customHeight="1" x14ac:dyDescent="0.15">
      <c r="A18" s="382"/>
      <c r="B18" s="269" t="s">
        <v>223</v>
      </c>
      <c r="C18" s="270">
        <v>85</v>
      </c>
      <c r="D18" s="271">
        <v>102</v>
      </c>
      <c r="E18" s="271">
        <v>112</v>
      </c>
      <c r="F18" s="271">
        <v>108</v>
      </c>
      <c r="G18" s="271">
        <v>128</v>
      </c>
      <c r="H18" s="271">
        <v>118</v>
      </c>
      <c r="I18" s="271">
        <v>118</v>
      </c>
      <c r="J18" s="271">
        <v>109</v>
      </c>
      <c r="K18" s="271">
        <v>107</v>
      </c>
      <c r="L18" s="271">
        <v>114</v>
      </c>
      <c r="M18" s="271">
        <v>105</v>
      </c>
      <c r="N18" s="272">
        <v>114</v>
      </c>
      <c r="O18" s="262">
        <f t="shared" si="0"/>
        <v>1320</v>
      </c>
      <c r="P18" s="237"/>
    </row>
    <row r="19" spans="1:16" ht="36" customHeight="1" x14ac:dyDescent="0.15">
      <c r="A19" s="382"/>
      <c r="B19" s="273" t="s">
        <v>219</v>
      </c>
      <c r="C19" s="264">
        <f>SUM(C17:C18)</f>
        <v>1973</v>
      </c>
      <c r="D19" s="265">
        <f>SUM(D17:D18)</f>
        <v>2178</v>
      </c>
      <c r="E19" s="265">
        <f t="shared" ref="E19:N19" si="2">SUM(E17:E18)</f>
        <v>2139</v>
      </c>
      <c r="F19" s="265">
        <f t="shared" si="2"/>
        <v>2175</v>
      </c>
      <c r="G19" s="265">
        <f>SUM(G17:G18)</f>
        <v>2071</v>
      </c>
      <c r="H19" s="265">
        <f t="shared" si="2"/>
        <v>2193</v>
      </c>
      <c r="I19" s="265">
        <f t="shared" si="2"/>
        <v>2289</v>
      </c>
      <c r="J19" s="265">
        <f t="shared" si="2"/>
        <v>2066</v>
      </c>
      <c r="K19" s="265">
        <f t="shared" si="2"/>
        <v>1717</v>
      </c>
      <c r="L19" s="265">
        <f t="shared" si="2"/>
        <v>2016</v>
      </c>
      <c r="M19" s="265">
        <f t="shared" si="2"/>
        <v>2050</v>
      </c>
      <c r="N19" s="265">
        <f t="shared" si="2"/>
        <v>2147</v>
      </c>
      <c r="O19" s="266">
        <f>SUM(O17:O18)</f>
        <v>25014</v>
      </c>
      <c r="P19" s="237"/>
    </row>
    <row r="20" spans="1:16" ht="36" customHeight="1" thickBot="1" x14ac:dyDescent="0.2">
      <c r="A20" s="383" t="s">
        <v>224</v>
      </c>
      <c r="B20" s="384"/>
      <c r="C20" s="246">
        <v>2130</v>
      </c>
      <c r="D20" s="247">
        <v>2386</v>
      </c>
      <c r="E20" s="247">
        <v>2498</v>
      </c>
      <c r="F20" s="247">
        <v>2122</v>
      </c>
      <c r="G20" s="247">
        <v>1884</v>
      </c>
      <c r="H20" s="247">
        <v>1910</v>
      </c>
      <c r="I20" s="247">
        <v>1836</v>
      </c>
      <c r="J20" s="247">
        <v>1740</v>
      </c>
      <c r="K20" s="247">
        <v>1879</v>
      </c>
      <c r="L20" s="247">
        <v>1877</v>
      </c>
      <c r="M20" s="247">
        <v>2034</v>
      </c>
      <c r="N20" s="249">
        <v>2233</v>
      </c>
      <c r="O20" s="268">
        <f>SUM(C20:N20)</f>
        <v>24529</v>
      </c>
      <c r="P20" s="237"/>
    </row>
    <row r="21" spans="1:16" ht="36" customHeight="1" thickTop="1" thickBot="1" x14ac:dyDescent="0.2">
      <c r="A21" s="385" t="s">
        <v>192</v>
      </c>
      <c r="B21" s="386"/>
      <c r="C21" s="274">
        <f>SUM(C20,C19,C16)</f>
        <v>16453</v>
      </c>
      <c r="D21" s="275">
        <f t="shared" ref="D21:O21" si="3">SUM(D20,D19,D16)</f>
        <v>18069</v>
      </c>
      <c r="E21" s="275">
        <f t="shared" si="3"/>
        <v>18772</v>
      </c>
      <c r="F21" s="275">
        <f t="shared" si="3"/>
        <v>19040</v>
      </c>
      <c r="G21" s="275">
        <f t="shared" si="3"/>
        <v>16807</v>
      </c>
      <c r="H21" s="275">
        <f t="shared" si="3"/>
        <v>18240</v>
      </c>
      <c r="I21" s="275">
        <f t="shared" si="3"/>
        <v>20108</v>
      </c>
      <c r="J21" s="275">
        <f t="shared" si="3"/>
        <v>20160</v>
      </c>
      <c r="K21" s="275">
        <f t="shared" si="3"/>
        <v>16973</v>
      </c>
      <c r="L21" s="275">
        <f t="shared" si="3"/>
        <v>18676</v>
      </c>
      <c r="M21" s="275">
        <f t="shared" si="3"/>
        <v>19048</v>
      </c>
      <c r="N21" s="275">
        <f t="shared" si="3"/>
        <v>20381</v>
      </c>
      <c r="O21" s="276">
        <f t="shared" si="3"/>
        <v>222727</v>
      </c>
    </row>
    <row r="22" spans="1:16" ht="14.25" thickTop="1" x14ac:dyDescent="0.15"/>
  </sheetData>
  <mergeCells count="5">
    <mergeCell ref="A2:O2"/>
    <mergeCell ref="A6:A16"/>
    <mergeCell ref="A17:A19"/>
    <mergeCell ref="A20:B20"/>
    <mergeCell ref="A21:B21"/>
  </mergeCells>
  <phoneticPr fontId="5"/>
  <pageMargins left="0.78740157480314965" right="0.39370078740157483" top="0.98425196850393704" bottom="0.78740157480314965" header="0.78740157480314965" footer="0.59055118110236227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</sheetPr>
  <dimension ref="A1:J41"/>
  <sheetViews>
    <sheetView view="pageBreakPreview" zoomScaleNormal="142" zoomScaleSheetLayoutView="100" workbookViewId="0">
      <selection activeCell="Q7" sqref="Q7"/>
    </sheetView>
  </sheetViews>
  <sheetFormatPr defaultRowHeight="13.5" x14ac:dyDescent="0.15"/>
  <cols>
    <col min="1" max="1" width="5.25" style="277" customWidth="1"/>
    <col min="2" max="2" width="9.625" style="277" customWidth="1"/>
    <col min="3" max="3" width="8.5" style="277" customWidth="1"/>
    <col min="4" max="4" width="10" style="277" customWidth="1"/>
    <col min="5" max="5" width="8.5" style="277" customWidth="1"/>
    <col min="6" max="6" width="10.75" style="277" customWidth="1"/>
    <col min="7" max="7" width="8.5" style="277" customWidth="1"/>
    <col min="8" max="8" width="12.25" style="277" customWidth="1"/>
    <col min="9" max="9" width="9.625" style="277" customWidth="1"/>
    <col min="10" max="10" width="11.25" style="277" customWidth="1"/>
    <col min="11" max="256" width="9" style="277"/>
    <col min="257" max="257" width="5.25" style="277" customWidth="1"/>
    <col min="258" max="258" width="9.625" style="277" customWidth="1"/>
    <col min="259" max="259" width="8.5" style="277" customWidth="1"/>
    <col min="260" max="260" width="10" style="277" customWidth="1"/>
    <col min="261" max="261" width="8.5" style="277" customWidth="1"/>
    <col min="262" max="262" width="10.75" style="277" customWidth="1"/>
    <col min="263" max="263" width="8.5" style="277" customWidth="1"/>
    <col min="264" max="264" width="12.25" style="277" customWidth="1"/>
    <col min="265" max="265" width="9.625" style="277" customWidth="1"/>
    <col min="266" max="266" width="9.25" style="277" customWidth="1"/>
    <col min="267" max="512" width="9" style="277"/>
    <col min="513" max="513" width="5.25" style="277" customWidth="1"/>
    <col min="514" max="514" width="9.625" style="277" customWidth="1"/>
    <col min="515" max="515" width="8.5" style="277" customWidth="1"/>
    <col min="516" max="516" width="10" style="277" customWidth="1"/>
    <col min="517" max="517" width="8.5" style="277" customWidth="1"/>
    <col min="518" max="518" width="10.75" style="277" customWidth="1"/>
    <col min="519" max="519" width="8.5" style="277" customWidth="1"/>
    <col min="520" max="520" width="12.25" style="277" customWidth="1"/>
    <col min="521" max="521" width="9.625" style="277" customWidth="1"/>
    <col min="522" max="522" width="9.25" style="277" customWidth="1"/>
    <col min="523" max="768" width="9" style="277"/>
    <col min="769" max="769" width="5.25" style="277" customWidth="1"/>
    <col min="770" max="770" width="9.625" style="277" customWidth="1"/>
    <col min="771" max="771" width="8.5" style="277" customWidth="1"/>
    <col min="772" max="772" width="10" style="277" customWidth="1"/>
    <col min="773" max="773" width="8.5" style="277" customWidth="1"/>
    <col min="774" max="774" width="10.75" style="277" customWidth="1"/>
    <col min="775" max="775" width="8.5" style="277" customWidth="1"/>
    <col min="776" max="776" width="12.25" style="277" customWidth="1"/>
    <col min="777" max="777" width="9.625" style="277" customWidth="1"/>
    <col min="778" max="778" width="9.25" style="277" customWidth="1"/>
    <col min="779" max="1024" width="9" style="277"/>
    <col min="1025" max="1025" width="5.25" style="277" customWidth="1"/>
    <col min="1026" max="1026" width="9.625" style="277" customWidth="1"/>
    <col min="1027" max="1027" width="8.5" style="277" customWidth="1"/>
    <col min="1028" max="1028" width="10" style="277" customWidth="1"/>
    <col min="1029" max="1029" width="8.5" style="277" customWidth="1"/>
    <col min="1030" max="1030" width="10.75" style="277" customWidth="1"/>
    <col min="1031" max="1031" width="8.5" style="277" customWidth="1"/>
    <col min="1032" max="1032" width="12.25" style="277" customWidth="1"/>
    <col min="1033" max="1033" width="9.625" style="277" customWidth="1"/>
    <col min="1034" max="1034" width="9.25" style="277" customWidth="1"/>
    <col min="1035" max="1280" width="9" style="277"/>
    <col min="1281" max="1281" width="5.25" style="277" customWidth="1"/>
    <col min="1282" max="1282" width="9.625" style="277" customWidth="1"/>
    <col min="1283" max="1283" width="8.5" style="277" customWidth="1"/>
    <col min="1284" max="1284" width="10" style="277" customWidth="1"/>
    <col min="1285" max="1285" width="8.5" style="277" customWidth="1"/>
    <col min="1286" max="1286" width="10.75" style="277" customWidth="1"/>
    <col min="1287" max="1287" width="8.5" style="277" customWidth="1"/>
    <col min="1288" max="1288" width="12.25" style="277" customWidth="1"/>
    <col min="1289" max="1289" width="9.625" style="277" customWidth="1"/>
    <col min="1290" max="1290" width="9.25" style="277" customWidth="1"/>
    <col min="1291" max="1536" width="9" style="277"/>
    <col min="1537" max="1537" width="5.25" style="277" customWidth="1"/>
    <col min="1538" max="1538" width="9.625" style="277" customWidth="1"/>
    <col min="1539" max="1539" width="8.5" style="277" customWidth="1"/>
    <col min="1540" max="1540" width="10" style="277" customWidth="1"/>
    <col min="1541" max="1541" width="8.5" style="277" customWidth="1"/>
    <col min="1542" max="1542" width="10.75" style="277" customWidth="1"/>
    <col min="1543" max="1543" width="8.5" style="277" customWidth="1"/>
    <col min="1544" max="1544" width="12.25" style="277" customWidth="1"/>
    <col min="1545" max="1545" width="9.625" style="277" customWidth="1"/>
    <col min="1546" max="1546" width="9.25" style="277" customWidth="1"/>
    <col min="1547" max="1792" width="9" style="277"/>
    <col min="1793" max="1793" width="5.25" style="277" customWidth="1"/>
    <col min="1794" max="1794" width="9.625" style="277" customWidth="1"/>
    <col min="1795" max="1795" width="8.5" style="277" customWidth="1"/>
    <col min="1796" max="1796" width="10" style="277" customWidth="1"/>
    <col min="1797" max="1797" width="8.5" style="277" customWidth="1"/>
    <col min="1798" max="1798" width="10.75" style="277" customWidth="1"/>
    <col min="1799" max="1799" width="8.5" style="277" customWidth="1"/>
    <col min="1800" max="1800" width="12.25" style="277" customWidth="1"/>
    <col min="1801" max="1801" width="9.625" style="277" customWidth="1"/>
    <col min="1802" max="1802" width="9.25" style="277" customWidth="1"/>
    <col min="1803" max="2048" width="9" style="277"/>
    <col min="2049" max="2049" width="5.25" style="277" customWidth="1"/>
    <col min="2050" max="2050" width="9.625" style="277" customWidth="1"/>
    <col min="2051" max="2051" width="8.5" style="277" customWidth="1"/>
    <col min="2052" max="2052" width="10" style="277" customWidth="1"/>
    <col min="2053" max="2053" width="8.5" style="277" customWidth="1"/>
    <col min="2054" max="2054" width="10.75" style="277" customWidth="1"/>
    <col min="2055" max="2055" width="8.5" style="277" customWidth="1"/>
    <col min="2056" max="2056" width="12.25" style="277" customWidth="1"/>
    <col min="2057" max="2057" width="9.625" style="277" customWidth="1"/>
    <col min="2058" max="2058" width="9.25" style="277" customWidth="1"/>
    <col min="2059" max="2304" width="9" style="277"/>
    <col min="2305" max="2305" width="5.25" style="277" customWidth="1"/>
    <col min="2306" max="2306" width="9.625" style="277" customWidth="1"/>
    <col min="2307" max="2307" width="8.5" style="277" customWidth="1"/>
    <col min="2308" max="2308" width="10" style="277" customWidth="1"/>
    <col min="2309" max="2309" width="8.5" style="277" customWidth="1"/>
    <col min="2310" max="2310" width="10.75" style="277" customWidth="1"/>
    <col min="2311" max="2311" width="8.5" style="277" customWidth="1"/>
    <col min="2312" max="2312" width="12.25" style="277" customWidth="1"/>
    <col min="2313" max="2313" width="9.625" style="277" customWidth="1"/>
    <col min="2314" max="2314" width="9.25" style="277" customWidth="1"/>
    <col min="2315" max="2560" width="9" style="277"/>
    <col min="2561" max="2561" width="5.25" style="277" customWidth="1"/>
    <col min="2562" max="2562" width="9.625" style="277" customWidth="1"/>
    <col min="2563" max="2563" width="8.5" style="277" customWidth="1"/>
    <col min="2564" max="2564" width="10" style="277" customWidth="1"/>
    <col min="2565" max="2565" width="8.5" style="277" customWidth="1"/>
    <col min="2566" max="2566" width="10.75" style="277" customWidth="1"/>
    <col min="2567" max="2567" width="8.5" style="277" customWidth="1"/>
    <col min="2568" max="2568" width="12.25" style="277" customWidth="1"/>
    <col min="2569" max="2569" width="9.625" style="277" customWidth="1"/>
    <col min="2570" max="2570" width="9.25" style="277" customWidth="1"/>
    <col min="2571" max="2816" width="9" style="277"/>
    <col min="2817" max="2817" width="5.25" style="277" customWidth="1"/>
    <col min="2818" max="2818" width="9.625" style="277" customWidth="1"/>
    <col min="2819" max="2819" width="8.5" style="277" customWidth="1"/>
    <col min="2820" max="2820" width="10" style="277" customWidth="1"/>
    <col min="2821" max="2821" width="8.5" style="277" customWidth="1"/>
    <col min="2822" max="2822" width="10.75" style="277" customWidth="1"/>
    <col min="2823" max="2823" width="8.5" style="277" customWidth="1"/>
    <col min="2824" max="2824" width="12.25" style="277" customWidth="1"/>
    <col min="2825" max="2825" width="9.625" style="277" customWidth="1"/>
    <col min="2826" max="2826" width="9.25" style="277" customWidth="1"/>
    <col min="2827" max="3072" width="9" style="277"/>
    <col min="3073" max="3073" width="5.25" style="277" customWidth="1"/>
    <col min="3074" max="3074" width="9.625" style="277" customWidth="1"/>
    <col min="3075" max="3075" width="8.5" style="277" customWidth="1"/>
    <col min="3076" max="3076" width="10" style="277" customWidth="1"/>
    <col min="3077" max="3077" width="8.5" style="277" customWidth="1"/>
    <col min="3078" max="3078" width="10.75" style="277" customWidth="1"/>
    <col min="3079" max="3079" width="8.5" style="277" customWidth="1"/>
    <col min="3080" max="3080" width="12.25" style="277" customWidth="1"/>
    <col min="3081" max="3081" width="9.625" style="277" customWidth="1"/>
    <col min="3082" max="3082" width="9.25" style="277" customWidth="1"/>
    <col min="3083" max="3328" width="9" style="277"/>
    <col min="3329" max="3329" width="5.25" style="277" customWidth="1"/>
    <col min="3330" max="3330" width="9.625" style="277" customWidth="1"/>
    <col min="3331" max="3331" width="8.5" style="277" customWidth="1"/>
    <col min="3332" max="3332" width="10" style="277" customWidth="1"/>
    <col min="3333" max="3333" width="8.5" style="277" customWidth="1"/>
    <col min="3334" max="3334" width="10.75" style="277" customWidth="1"/>
    <col min="3335" max="3335" width="8.5" style="277" customWidth="1"/>
    <col min="3336" max="3336" width="12.25" style="277" customWidth="1"/>
    <col min="3337" max="3337" width="9.625" style="277" customWidth="1"/>
    <col min="3338" max="3338" width="9.25" style="277" customWidth="1"/>
    <col min="3339" max="3584" width="9" style="277"/>
    <col min="3585" max="3585" width="5.25" style="277" customWidth="1"/>
    <col min="3586" max="3586" width="9.625" style="277" customWidth="1"/>
    <col min="3587" max="3587" width="8.5" style="277" customWidth="1"/>
    <col min="3588" max="3588" width="10" style="277" customWidth="1"/>
    <col min="3589" max="3589" width="8.5" style="277" customWidth="1"/>
    <col min="3590" max="3590" width="10.75" style="277" customWidth="1"/>
    <col min="3591" max="3591" width="8.5" style="277" customWidth="1"/>
    <col min="3592" max="3592" width="12.25" style="277" customWidth="1"/>
    <col min="3593" max="3593" width="9.625" style="277" customWidth="1"/>
    <col min="3594" max="3594" width="9.25" style="277" customWidth="1"/>
    <col min="3595" max="3840" width="9" style="277"/>
    <col min="3841" max="3841" width="5.25" style="277" customWidth="1"/>
    <col min="3842" max="3842" width="9.625" style="277" customWidth="1"/>
    <col min="3843" max="3843" width="8.5" style="277" customWidth="1"/>
    <col min="3844" max="3844" width="10" style="277" customWidth="1"/>
    <col min="3845" max="3845" width="8.5" style="277" customWidth="1"/>
    <col min="3846" max="3846" width="10.75" style="277" customWidth="1"/>
    <col min="3847" max="3847" width="8.5" style="277" customWidth="1"/>
    <col min="3848" max="3848" width="12.25" style="277" customWidth="1"/>
    <col min="3849" max="3849" width="9.625" style="277" customWidth="1"/>
    <col min="3850" max="3850" width="9.25" style="277" customWidth="1"/>
    <col min="3851" max="4096" width="9" style="277"/>
    <col min="4097" max="4097" width="5.25" style="277" customWidth="1"/>
    <col min="4098" max="4098" width="9.625" style="277" customWidth="1"/>
    <col min="4099" max="4099" width="8.5" style="277" customWidth="1"/>
    <col min="4100" max="4100" width="10" style="277" customWidth="1"/>
    <col min="4101" max="4101" width="8.5" style="277" customWidth="1"/>
    <col min="4102" max="4102" width="10.75" style="277" customWidth="1"/>
    <col min="4103" max="4103" width="8.5" style="277" customWidth="1"/>
    <col min="4104" max="4104" width="12.25" style="277" customWidth="1"/>
    <col min="4105" max="4105" width="9.625" style="277" customWidth="1"/>
    <col min="4106" max="4106" width="9.25" style="277" customWidth="1"/>
    <col min="4107" max="4352" width="9" style="277"/>
    <col min="4353" max="4353" width="5.25" style="277" customWidth="1"/>
    <col min="4354" max="4354" width="9.625" style="277" customWidth="1"/>
    <col min="4355" max="4355" width="8.5" style="277" customWidth="1"/>
    <col min="4356" max="4356" width="10" style="277" customWidth="1"/>
    <col min="4357" max="4357" width="8.5" style="277" customWidth="1"/>
    <col min="4358" max="4358" width="10.75" style="277" customWidth="1"/>
    <col min="4359" max="4359" width="8.5" style="277" customWidth="1"/>
    <col min="4360" max="4360" width="12.25" style="277" customWidth="1"/>
    <col min="4361" max="4361" width="9.625" style="277" customWidth="1"/>
    <col min="4362" max="4362" width="9.25" style="277" customWidth="1"/>
    <col min="4363" max="4608" width="9" style="277"/>
    <col min="4609" max="4609" width="5.25" style="277" customWidth="1"/>
    <col min="4610" max="4610" width="9.625" style="277" customWidth="1"/>
    <col min="4611" max="4611" width="8.5" style="277" customWidth="1"/>
    <col min="4612" max="4612" width="10" style="277" customWidth="1"/>
    <col min="4613" max="4613" width="8.5" style="277" customWidth="1"/>
    <col min="4614" max="4614" width="10.75" style="277" customWidth="1"/>
    <col min="4615" max="4615" width="8.5" style="277" customWidth="1"/>
    <col min="4616" max="4616" width="12.25" style="277" customWidth="1"/>
    <col min="4617" max="4617" width="9.625" style="277" customWidth="1"/>
    <col min="4618" max="4618" width="9.25" style="277" customWidth="1"/>
    <col min="4619" max="4864" width="9" style="277"/>
    <col min="4865" max="4865" width="5.25" style="277" customWidth="1"/>
    <col min="4866" max="4866" width="9.625" style="277" customWidth="1"/>
    <col min="4867" max="4867" width="8.5" style="277" customWidth="1"/>
    <col min="4868" max="4868" width="10" style="277" customWidth="1"/>
    <col min="4869" max="4869" width="8.5" style="277" customWidth="1"/>
    <col min="4870" max="4870" width="10.75" style="277" customWidth="1"/>
    <col min="4871" max="4871" width="8.5" style="277" customWidth="1"/>
    <col min="4872" max="4872" width="12.25" style="277" customWidth="1"/>
    <col min="4873" max="4873" width="9.625" style="277" customWidth="1"/>
    <col min="4874" max="4874" width="9.25" style="277" customWidth="1"/>
    <col min="4875" max="5120" width="9" style="277"/>
    <col min="5121" max="5121" width="5.25" style="277" customWidth="1"/>
    <col min="5122" max="5122" width="9.625" style="277" customWidth="1"/>
    <col min="5123" max="5123" width="8.5" style="277" customWidth="1"/>
    <col min="5124" max="5124" width="10" style="277" customWidth="1"/>
    <col min="5125" max="5125" width="8.5" style="277" customWidth="1"/>
    <col min="5126" max="5126" width="10.75" style="277" customWidth="1"/>
    <col min="5127" max="5127" width="8.5" style="277" customWidth="1"/>
    <col min="5128" max="5128" width="12.25" style="277" customWidth="1"/>
    <col min="5129" max="5129" width="9.625" style="277" customWidth="1"/>
    <col min="5130" max="5130" width="9.25" style="277" customWidth="1"/>
    <col min="5131" max="5376" width="9" style="277"/>
    <col min="5377" max="5377" width="5.25" style="277" customWidth="1"/>
    <col min="5378" max="5378" width="9.625" style="277" customWidth="1"/>
    <col min="5379" max="5379" width="8.5" style="277" customWidth="1"/>
    <col min="5380" max="5380" width="10" style="277" customWidth="1"/>
    <col min="5381" max="5381" width="8.5" style="277" customWidth="1"/>
    <col min="5382" max="5382" width="10.75" style="277" customWidth="1"/>
    <col min="5383" max="5383" width="8.5" style="277" customWidth="1"/>
    <col min="5384" max="5384" width="12.25" style="277" customWidth="1"/>
    <col min="5385" max="5385" width="9.625" style="277" customWidth="1"/>
    <col min="5386" max="5386" width="9.25" style="277" customWidth="1"/>
    <col min="5387" max="5632" width="9" style="277"/>
    <col min="5633" max="5633" width="5.25" style="277" customWidth="1"/>
    <col min="5634" max="5634" width="9.625" style="277" customWidth="1"/>
    <col min="5635" max="5635" width="8.5" style="277" customWidth="1"/>
    <col min="5636" max="5636" width="10" style="277" customWidth="1"/>
    <col min="5637" max="5637" width="8.5" style="277" customWidth="1"/>
    <col min="5638" max="5638" width="10.75" style="277" customWidth="1"/>
    <col min="5639" max="5639" width="8.5" style="277" customWidth="1"/>
    <col min="5640" max="5640" width="12.25" style="277" customWidth="1"/>
    <col min="5641" max="5641" width="9.625" style="277" customWidth="1"/>
    <col min="5642" max="5642" width="9.25" style="277" customWidth="1"/>
    <col min="5643" max="5888" width="9" style="277"/>
    <col min="5889" max="5889" width="5.25" style="277" customWidth="1"/>
    <col min="5890" max="5890" width="9.625" style="277" customWidth="1"/>
    <col min="5891" max="5891" width="8.5" style="277" customWidth="1"/>
    <col min="5892" max="5892" width="10" style="277" customWidth="1"/>
    <col min="5893" max="5893" width="8.5" style="277" customWidth="1"/>
    <col min="5894" max="5894" width="10.75" style="277" customWidth="1"/>
    <col min="5895" max="5895" width="8.5" style="277" customWidth="1"/>
    <col min="5896" max="5896" width="12.25" style="277" customWidth="1"/>
    <col min="5897" max="5897" width="9.625" style="277" customWidth="1"/>
    <col min="5898" max="5898" width="9.25" style="277" customWidth="1"/>
    <col min="5899" max="6144" width="9" style="277"/>
    <col min="6145" max="6145" width="5.25" style="277" customWidth="1"/>
    <col min="6146" max="6146" width="9.625" style="277" customWidth="1"/>
    <col min="6147" max="6147" width="8.5" style="277" customWidth="1"/>
    <col min="6148" max="6148" width="10" style="277" customWidth="1"/>
    <col min="6149" max="6149" width="8.5" style="277" customWidth="1"/>
    <col min="6150" max="6150" width="10.75" style="277" customWidth="1"/>
    <col min="6151" max="6151" width="8.5" style="277" customWidth="1"/>
    <col min="6152" max="6152" width="12.25" style="277" customWidth="1"/>
    <col min="6153" max="6153" width="9.625" style="277" customWidth="1"/>
    <col min="6154" max="6154" width="9.25" style="277" customWidth="1"/>
    <col min="6155" max="6400" width="9" style="277"/>
    <col min="6401" max="6401" width="5.25" style="277" customWidth="1"/>
    <col min="6402" max="6402" width="9.625" style="277" customWidth="1"/>
    <col min="6403" max="6403" width="8.5" style="277" customWidth="1"/>
    <col min="6404" max="6404" width="10" style="277" customWidth="1"/>
    <col min="6405" max="6405" width="8.5" style="277" customWidth="1"/>
    <col min="6406" max="6406" width="10.75" style="277" customWidth="1"/>
    <col min="6407" max="6407" width="8.5" style="277" customWidth="1"/>
    <col min="6408" max="6408" width="12.25" style="277" customWidth="1"/>
    <col min="6409" max="6409" width="9.625" style="277" customWidth="1"/>
    <col min="6410" max="6410" width="9.25" style="277" customWidth="1"/>
    <col min="6411" max="6656" width="9" style="277"/>
    <col min="6657" max="6657" width="5.25" style="277" customWidth="1"/>
    <col min="6658" max="6658" width="9.625" style="277" customWidth="1"/>
    <col min="6659" max="6659" width="8.5" style="277" customWidth="1"/>
    <col min="6660" max="6660" width="10" style="277" customWidth="1"/>
    <col min="6661" max="6661" width="8.5" style="277" customWidth="1"/>
    <col min="6662" max="6662" width="10.75" style="277" customWidth="1"/>
    <col min="6663" max="6663" width="8.5" style="277" customWidth="1"/>
    <col min="6664" max="6664" width="12.25" style="277" customWidth="1"/>
    <col min="6665" max="6665" width="9.625" style="277" customWidth="1"/>
    <col min="6666" max="6666" width="9.25" style="277" customWidth="1"/>
    <col min="6667" max="6912" width="9" style="277"/>
    <col min="6913" max="6913" width="5.25" style="277" customWidth="1"/>
    <col min="6914" max="6914" width="9.625" style="277" customWidth="1"/>
    <col min="6915" max="6915" width="8.5" style="277" customWidth="1"/>
    <col min="6916" max="6916" width="10" style="277" customWidth="1"/>
    <col min="6917" max="6917" width="8.5" style="277" customWidth="1"/>
    <col min="6918" max="6918" width="10.75" style="277" customWidth="1"/>
    <col min="6919" max="6919" width="8.5" style="277" customWidth="1"/>
    <col min="6920" max="6920" width="12.25" style="277" customWidth="1"/>
    <col min="6921" max="6921" width="9.625" style="277" customWidth="1"/>
    <col min="6922" max="6922" width="9.25" style="277" customWidth="1"/>
    <col min="6923" max="7168" width="9" style="277"/>
    <col min="7169" max="7169" width="5.25" style="277" customWidth="1"/>
    <col min="7170" max="7170" width="9.625" style="277" customWidth="1"/>
    <col min="7171" max="7171" width="8.5" style="277" customWidth="1"/>
    <col min="7172" max="7172" width="10" style="277" customWidth="1"/>
    <col min="7173" max="7173" width="8.5" style="277" customWidth="1"/>
    <col min="7174" max="7174" width="10.75" style="277" customWidth="1"/>
    <col min="7175" max="7175" width="8.5" style="277" customWidth="1"/>
    <col min="7176" max="7176" width="12.25" style="277" customWidth="1"/>
    <col min="7177" max="7177" width="9.625" style="277" customWidth="1"/>
    <col min="7178" max="7178" width="9.25" style="277" customWidth="1"/>
    <col min="7179" max="7424" width="9" style="277"/>
    <col min="7425" max="7425" width="5.25" style="277" customWidth="1"/>
    <col min="7426" max="7426" width="9.625" style="277" customWidth="1"/>
    <col min="7427" max="7427" width="8.5" style="277" customWidth="1"/>
    <col min="7428" max="7428" width="10" style="277" customWidth="1"/>
    <col min="7429" max="7429" width="8.5" style="277" customWidth="1"/>
    <col min="7430" max="7430" width="10.75" style="277" customWidth="1"/>
    <col min="7431" max="7431" width="8.5" style="277" customWidth="1"/>
    <col min="7432" max="7432" width="12.25" style="277" customWidth="1"/>
    <col min="7433" max="7433" width="9.625" style="277" customWidth="1"/>
    <col min="7434" max="7434" width="9.25" style="277" customWidth="1"/>
    <col min="7435" max="7680" width="9" style="277"/>
    <col min="7681" max="7681" width="5.25" style="277" customWidth="1"/>
    <col min="7682" max="7682" width="9.625" style="277" customWidth="1"/>
    <col min="7683" max="7683" width="8.5" style="277" customWidth="1"/>
    <col min="7684" max="7684" width="10" style="277" customWidth="1"/>
    <col min="7685" max="7685" width="8.5" style="277" customWidth="1"/>
    <col min="7686" max="7686" width="10.75" style="277" customWidth="1"/>
    <col min="7687" max="7687" width="8.5" style="277" customWidth="1"/>
    <col min="7688" max="7688" width="12.25" style="277" customWidth="1"/>
    <col min="7689" max="7689" width="9.625" style="277" customWidth="1"/>
    <col min="7690" max="7690" width="9.25" style="277" customWidth="1"/>
    <col min="7691" max="7936" width="9" style="277"/>
    <col min="7937" max="7937" width="5.25" style="277" customWidth="1"/>
    <col min="7938" max="7938" width="9.625" style="277" customWidth="1"/>
    <col min="7939" max="7939" width="8.5" style="277" customWidth="1"/>
    <col min="7940" max="7940" width="10" style="277" customWidth="1"/>
    <col min="7941" max="7941" width="8.5" style="277" customWidth="1"/>
    <col min="7942" max="7942" width="10.75" style="277" customWidth="1"/>
    <col min="7943" max="7943" width="8.5" style="277" customWidth="1"/>
    <col min="7944" max="7944" width="12.25" style="277" customWidth="1"/>
    <col min="7945" max="7945" width="9.625" style="277" customWidth="1"/>
    <col min="7946" max="7946" width="9.25" style="277" customWidth="1"/>
    <col min="7947" max="8192" width="9" style="277"/>
    <col min="8193" max="8193" width="5.25" style="277" customWidth="1"/>
    <col min="8194" max="8194" width="9.625" style="277" customWidth="1"/>
    <col min="8195" max="8195" width="8.5" style="277" customWidth="1"/>
    <col min="8196" max="8196" width="10" style="277" customWidth="1"/>
    <col min="8197" max="8197" width="8.5" style="277" customWidth="1"/>
    <col min="8198" max="8198" width="10.75" style="277" customWidth="1"/>
    <col min="8199" max="8199" width="8.5" style="277" customWidth="1"/>
    <col min="8200" max="8200" width="12.25" style="277" customWidth="1"/>
    <col min="8201" max="8201" width="9.625" style="277" customWidth="1"/>
    <col min="8202" max="8202" width="9.25" style="277" customWidth="1"/>
    <col min="8203" max="8448" width="9" style="277"/>
    <col min="8449" max="8449" width="5.25" style="277" customWidth="1"/>
    <col min="8450" max="8450" width="9.625" style="277" customWidth="1"/>
    <col min="8451" max="8451" width="8.5" style="277" customWidth="1"/>
    <col min="8452" max="8452" width="10" style="277" customWidth="1"/>
    <col min="8453" max="8453" width="8.5" style="277" customWidth="1"/>
    <col min="8454" max="8454" width="10.75" style="277" customWidth="1"/>
    <col min="8455" max="8455" width="8.5" style="277" customWidth="1"/>
    <col min="8456" max="8456" width="12.25" style="277" customWidth="1"/>
    <col min="8457" max="8457" width="9.625" style="277" customWidth="1"/>
    <col min="8458" max="8458" width="9.25" style="277" customWidth="1"/>
    <col min="8459" max="8704" width="9" style="277"/>
    <col min="8705" max="8705" width="5.25" style="277" customWidth="1"/>
    <col min="8706" max="8706" width="9.625" style="277" customWidth="1"/>
    <col min="8707" max="8707" width="8.5" style="277" customWidth="1"/>
    <col min="8708" max="8708" width="10" style="277" customWidth="1"/>
    <col min="8709" max="8709" width="8.5" style="277" customWidth="1"/>
    <col min="8710" max="8710" width="10.75" style="277" customWidth="1"/>
    <col min="8711" max="8711" width="8.5" style="277" customWidth="1"/>
    <col min="8712" max="8712" width="12.25" style="277" customWidth="1"/>
    <col min="8713" max="8713" width="9.625" style="277" customWidth="1"/>
    <col min="8714" max="8714" width="9.25" style="277" customWidth="1"/>
    <col min="8715" max="8960" width="9" style="277"/>
    <col min="8961" max="8961" width="5.25" style="277" customWidth="1"/>
    <col min="8962" max="8962" width="9.625" style="277" customWidth="1"/>
    <col min="8963" max="8963" width="8.5" style="277" customWidth="1"/>
    <col min="8964" max="8964" width="10" style="277" customWidth="1"/>
    <col min="8965" max="8965" width="8.5" style="277" customWidth="1"/>
    <col min="8966" max="8966" width="10.75" style="277" customWidth="1"/>
    <col min="8967" max="8967" width="8.5" style="277" customWidth="1"/>
    <col min="8968" max="8968" width="12.25" style="277" customWidth="1"/>
    <col min="8969" max="8969" width="9.625" style="277" customWidth="1"/>
    <col min="8970" max="8970" width="9.25" style="277" customWidth="1"/>
    <col min="8971" max="9216" width="9" style="277"/>
    <col min="9217" max="9217" width="5.25" style="277" customWidth="1"/>
    <col min="9218" max="9218" width="9.625" style="277" customWidth="1"/>
    <col min="9219" max="9219" width="8.5" style="277" customWidth="1"/>
    <col min="9220" max="9220" width="10" style="277" customWidth="1"/>
    <col min="9221" max="9221" width="8.5" style="277" customWidth="1"/>
    <col min="9222" max="9222" width="10.75" style="277" customWidth="1"/>
    <col min="9223" max="9223" width="8.5" style="277" customWidth="1"/>
    <col min="9224" max="9224" width="12.25" style="277" customWidth="1"/>
    <col min="9225" max="9225" width="9.625" style="277" customWidth="1"/>
    <col min="9226" max="9226" width="9.25" style="277" customWidth="1"/>
    <col min="9227" max="9472" width="9" style="277"/>
    <col min="9473" max="9473" width="5.25" style="277" customWidth="1"/>
    <col min="9474" max="9474" width="9.625" style="277" customWidth="1"/>
    <col min="9475" max="9475" width="8.5" style="277" customWidth="1"/>
    <col min="9476" max="9476" width="10" style="277" customWidth="1"/>
    <col min="9477" max="9477" width="8.5" style="277" customWidth="1"/>
    <col min="9478" max="9478" width="10.75" style="277" customWidth="1"/>
    <col min="9479" max="9479" width="8.5" style="277" customWidth="1"/>
    <col min="9480" max="9480" width="12.25" style="277" customWidth="1"/>
    <col min="9481" max="9481" width="9.625" style="277" customWidth="1"/>
    <col min="9482" max="9482" width="9.25" style="277" customWidth="1"/>
    <col min="9483" max="9728" width="9" style="277"/>
    <col min="9729" max="9729" width="5.25" style="277" customWidth="1"/>
    <col min="9730" max="9730" width="9.625" style="277" customWidth="1"/>
    <col min="9731" max="9731" width="8.5" style="277" customWidth="1"/>
    <col min="9732" max="9732" width="10" style="277" customWidth="1"/>
    <col min="9733" max="9733" width="8.5" style="277" customWidth="1"/>
    <col min="9734" max="9734" width="10.75" style="277" customWidth="1"/>
    <col min="9735" max="9735" width="8.5" style="277" customWidth="1"/>
    <col min="9736" max="9736" width="12.25" style="277" customWidth="1"/>
    <col min="9737" max="9737" width="9.625" style="277" customWidth="1"/>
    <col min="9738" max="9738" width="9.25" style="277" customWidth="1"/>
    <col min="9739" max="9984" width="9" style="277"/>
    <col min="9985" max="9985" width="5.25" style="277" customWidth="1"/>
    <col min="9986" max="9986" width="9.625" style="277" customWidth="1"/>
    <col min="9987" max="9987" width="8.5" style="277" customWidth="1"/>
    <col min="9988" max="9988" width="10" style="277" customWidth="1"/>
    <col min="9989" max="9989" width="8.5" style="277" customWidth="1"/>
    <col min="9990" max="9990" width="10.75" style="277" customWidth="1"/>
    <col min="9991" max="9991" width="8.5" style="277" customWidth="1"/>
    <col min="9992" max="9992" width="12.25" style="277" customWidth="1"/>
    <col min="9993" max="9993" width="9.625" style="277" customWidth="1"/>
    <col min="9994" max="9994" width="9.25" style="277" customWidth="1"/>
    <col min="9995" max="10240" width="9" style="277"/>
    <col min="10241" max="10241" width="5.25" style="277" customWidth="1"/>
    <col min="10242" max="10242" width="9.625" style="277" customWidth="1"/>
    <col min="10243" max="10243" width="8.5" style="277" customWidth="1"/>
    <col min="10244" max="10244" width="10" style="277" customWidth="1"/>
    <col min="10245" max="10245" width="8.5" style="277" customWidth="1"/>
    <col min="10246" max="10246" width="10.75" style="277" customWidth="1"/>
    <col min="10247" max="10247" width="8.5" style="277" customWidth="1"/>
    <col min="10248" max="10248" width="12.25" style="277" customWidth="1"/>
    <col min="10249" max="10249" width="9.625" style="277" customWidth="1"/>
    <col min="10250" max="10250" width="9.25" style="277" customWidth="1"/>
    <col min="10251" max="10496" width="9" style="277"/>
    <col min="10497" max="10497" width="5.25" style="277" customWidth="1"/>
    <col min="10498" max="10498" width="9.625" style="277" customWidth="1"/>
    <col min="10499" max="10499" width="8.5" style="277" customWidth="1"/>
    <col min="10500" max="10500" width="10" style="277" customWidth="1"/>
    <col min="10501" max="10501" width="8.5" style="277" customWidth="1"/>
    <col min="10502" max="10502" width="10.75" style="277" customWidth="1"/>
    <col min="10503" max="10503" width="8.5" style="277" customWidth="1"/>
    <col min="10504" max="10504" width="12.25" style="277" customWidth="1"/>
    <col min="10505" max="10505" width="9.625" style="277" customWidth="1"/>
    <col min="10506" max="10506" width="9.25" style="277" customWidth="1"/>
    <col min="10507" max="10752" width="9" style="277"/>
    <col min="10753" max="10753" width="5.25" style="277" customWidth="1"/>
    <col min="10754" max="10754" width="9.625" style="277" customWidth="1"/>
    <col min="10755" max="10755" width="8.5" style="277" customWidth="1"/>
    <col min="10756" max="10756" width="10" style="277" customWidth="1"/>
    <col min="10757" max="10757" width="8.5" style="277" customWidth="1"/>
    <col min="10758" max="10758" width="10.75" style="277" customWidth="1"/>
    <col min="10759" max="10759" width="8.5" style="277" customWidth="1"/>
    <col min="10760" max="10760" width="12.25" style="277" customWidth="1"/>
    <col min="10761" max="10761" width="9.625" style="277" customWidth="1"/>
    <col min="10762" max="10762" width="9.25" style="277" customWidth="1"/>
    <col min="10763" max="11008" width="9" style="277"/>
    <col min="11009" max="11009" width="5.25" style="277" customWidth="1"/>
    <col min="11010" max="11010" width="9.625" style="277" customWidth="1"/>
    <col min="11011" max="11011" width="8.5" style="277" customWidth="1"/>
    <col min="11012" max="11012" width="10" style="277" customWidth="1"/>
    <col min="11013" max="11013" width="8.5" style="277" customWidth="1"/>
    <col min="11014" max="11014" width="10.75" style="277" customWidth="1"/>
    <col min="11015" max="11015" width="8.5" style="277" customWidth="1"/>
    <col min="11016" max="11016" width="12.25" style="277" customWidth="1"/>
    <col min="11017" max="11017" width="9.625" style="277" customWidth="1"/>
    <col min="11018" max="11018" width="9.25" style="277" customWidth="1"/>
    <col min="11019" max="11264" width="9" style="277"/>
    <col min="11265" max="11265" width="5.25" style="277" customWidth="1"/>
    <col min="11266" max="11266" width="9.625" style="277" customWidth="1"/>
    <col min="11267" max="11267" width="8.5" style="277" customWidth="1"/>
    <col min="11268" max="11268" width="10" style="277" customWidth="1"/>
    <col min="11269" max="11269" width="8.5" style="277" customWidth="1"/>
    <col min="11270" max="11270" width="10.75" style="277" customWidth="1"/>
    <col min="11271" max="11271" width="8.5" style="277" customWidth="1"/>
    <col min="11272" max="11272" width="12.25" style="277" customWidth="1"/>
    <col min="11273" max="11273" width="9.625" style="277" customWidth="1"/>
    <col min="11274" max="11274" width="9.25" style="277" customWidth="1"/>
    <col min="11275" max="11520" width="9" style="277"/>
    <col min="11521" max="11521" width="5.25" style="277" customWidth="1"/>
    <col min="11522" max="11522" width="9.625" style="277" customWidth="1"/>
    <col min="11523" max="11523" width="8.5" style="277" customWidth="1"/>
    <col min="11524" max="11524" width="10" style="277" customWidth="1"/>
    <col min="11525" max="11525" width="8.5" style="277" customWidth="1"/>
    <col min="11526" max="11526" width="10.75" style="277" customWidth="1"/>
    <col min="11527" max="11527" width="8.5" style="277" customWidth="1"/>
    <col min="11528" max="11528" width="12.25" style="277" customWidth="1"/>
    <col min="11529" max="11529" width="9.625" style="277" customWidth="1"/>
    <col min="11530" max="11530" width="9.25" style="277" customWidth="1"/>
    <col min="11531" max="11776" width="9" style="277"/>
    <col min="11777" max="11777" width="5.25" style="277" customWidth="1"/>
    <col min="11778" max="11778" width="9.625" style="277" customWidth="1"/>
    <col min="11779" max="11779" width="8.5" style="277" customWidth="1"/>
    <col min="11780" max="11780" width="10" style="277" customWidth="1"/>
    <col min="11781" max="11781" width="8.5" style="277" customWidth="1"/>
    <col min="11782" max="11782" width="10.75" style="277" customWidth="1"/>
    <col min="11783" max="11783" width="8.5" style="277" customWidth="1"/>
    <col min="11784" max="11784" width="12.25" style="277" customWidth="1"/>
    <col min="11785" max="11785" width="9.625" style="277" customWidth="1"/>
    <col min="11786" max="11786" width="9.25" style="277" customWidth="1"/>
    <col min="11787" max="12032" width="9" style="277"/>
    <col min="12033" max="12033" width="5.25" style="277" customWidth="1"/>
    <col min="12034" max="12034" width="9.625" style="277" customWidth="1"/>
    <col min="12035" max="12035" width="8.5" style="277" customWidth="1"/>
    <col min="12036" max="12036" width="10" style="277" customWidth="1"/>
    <col min="12037" max="12037" width="8.5" style="277" customWidth="1"/>
    <col min="12038" max="12038" width="10.75" style="277" customWidth="1"/>
    <col min="12039" max="12039" width="8.5" style="277" customWidth="1"/>
    <col min="12040" max="12040" width="12.25" style="277" customWidth="1"/>
    <col min="12041" max="12041" width="9.625" style="277" customWidth="1"/>
    <col min="12042" max="12042" width="9.25" style="277" customWidth="1"/>
    <col min="12043" max="12288" width="9" style="277"/>
    <col min="12289" max="12289" width="5.25" style="277" customWidth="1"/>
    <col min="12290" max="12290" width="9.625" style="277" customWidth="1"/>
    <col min="12291" max="12291" width="8.5" style="277" customWidth="1"/>
    <col min="12292" max="12292" width="10" style="277" customWidth="1"/>
    <col min="12293" max="12293" width="8.5" style="277" customWidth="1"/>
    <col min="12294" max="12294" width="10.75" style="277" customWidth="1"/>
    <col min="12295" max="12295" width="8.5" style="277" customWidth="1"/>
    <col min="12296" max="12296" width="12.25" style="277" customWidth="1"/>
    <col min="12297" max="12297" width="9.625" style="277" customWidth="1"/>
    <col min="12298" max="12298" width="9.25" style="277" customWidth="1"/>
    <col min="12299" max="12544" width="9" style="277"/>
    <col min="12545" max="12545" width="5.25" style="277" customWidth="1"/>
    <col min="12546" max="12546" width="9.625" style="277" customWidth="1"/>
    <col min="12547" max="12547" width="8.5" style="277" customWidth="1"/>
    <col min="12548" max="12548" width="10" style="277" customWidth="1"/>
    <col min="12549" max="12549" width="8.5" style="277" customWidth="1"/>
    <col min="12550" max="12550" width="10.75" style="277" customWidth="1"/>
    <col min="12551" max="12551" width="8.5" style="277" customWidth="1"/>
    <col min="12552" max="12552" width="12.25" style="277" customWidth="1"/>
    <col min="12553" max="12553" width="9.625" style="277" customWidth="1"/>
    <col min="12554" max="12554" width="9.25" style="277" customWidth="1"/>
    <col min="12555" max="12800" width="9" style="277"/>
    <col min="12801" max="12801" width="5.25" style="277" customWidth="1"/>
    <col min="12802" max="12802" width="9.625" style="277" customWidth="1"/>
    <col min="12803" max="12803" width="8.5" style="277" customWidth="1"/>
    <col min="12804" max="12804" width="10" style="277" customWidth="1"/>
    <col min="12805" max="12805" width="8.5" style="277" customWidth="1"/>
    <col min="12806" max="12806" width="10.75" style="277" customWidth="1"/>
    <col min="12807" max="12807" width="8.5" style="277" customWidth="1"/>
    <col min="12808" max="12808" width="12.25" style="277" customWidth="1"/>
    <col min="12809" max="12809" width="9.625" style="277" customWidth="1"/>
    <col min="12810" max="12810" width="9.25" style="277" customWidth="1"/>
    <col min="12811" max="13056" width="9" style="277"/>
    <col min="13057" max="13057" width="5.25" style="277" customWidth="1"/>
    <col min="13058" max="13058" width="9.625" style="277" customWidth="1"/>
    <col min="13059" max="13059" width="8.5" style="277" customWidth="1"/>
    <col min="13060" max="13060" width="10" style="277" customWidth="1"/>
    <col min="13061" max="13061" width="8.5" style="277" customWidth="1"/>
    <col min="13062" max="13062" width="10.75" style="277" customWidth="1"/>
    <col min="13063" max="13063" width="8.5" style="277" customWidth="1"/>
    <col min="13064" max="13064" width="12.25" style="277" customWidth="1"/>
    <col min="13065" max="13065" width="9.625" style="277" customWidth="1"/>
    <col min="13066" max="13066" width="9.25" style="277" customWidth="1"/>
    <col min="13067" max="13312" width="9" style="277"/>
    <col min="13313" max="13313" width="5.25" style="277" customWidth="1"/>
    <col min="13314" max="13314" width="9.625" style="277" customWidth="1"/>
    <col min="13315" max="13315" width="8.5" style="277" customWidth="1"/>
    <col min="13316" max="13316" width="10" style="277" customWidth="1"/>
    <col min="13317" max="13317" width="8.5" style="277" customWidth="1"/>
    <col min="13318" max="13318" width="10.75" style="277" customWidth="1"/>
    <col min="13319" max="13319" width="8.5" style="277" customWidth="1"/>
    <col min="13320" max="13320" width="12.25" style="277" customWidth="1"/>
    <col min="13321" max="13321" width="9.625" style="277" customWidth="1"/>
    <col min="13322" max="13322" width="9.25" style="277" customWidth="1"/>
    <col min="13323" max="13568" width="9" style="277"/>
    <col min="13569" max="13569" width="5.25" style="277" customWidth="1"/>
    <col min="13570" max="13570" width="9.625" style="277" customWidth="1"/>
    <col min="13571" max="13571" width="8.5" style="277" customWidth="1"/>
    <col min="13572" max="13572" width="10" style="277" customWidth="1"/>
    <col min="13573" max="13573" width="8.5" style="277" customWidth="1"/>
    <col min="13574" max="13574" width="10.75" style="277" customWidth="1"/>
    <col min="13575" max="13575" width="8.5" style="277" customWidth="1"/>
    <col min="13576" max="13576" width="12.25" style="277" customWidth="1"/>
    <col min="13577" max="13577" width="9.625" style="277" customWidth="1"/>
    <col min="13578" max="13578" width="9.25" style="277" customWidth="1"/>
    <col min="13579" max="13824" width="9" style="277"/>
    <col min="13825" max="13825" width="5.25" style="277" customWidth="1"/>
    <col min="13826" max="13826" width="9.625" style="277" customWidth="1"/>
    <col min="13827" max="13827" width="8.5" style="277" customWidth="1"/>
    <col min="13828" max="13828" width="10" style="277" customWidth="1"/>
    <col min="13829" max="13829" width="8.5" style="277" customWidth="1"/>
    <col min="13830" max="13830" width="10.75" style="277" customWidth="1"/>
    <col min="13831" max="13831" width="8.5" style="277" customWidth="1"/>
    <col min="13832" max="13832" width="12.25" style="277" customWidth="1"/>
    <col min="13833" max="13833" width="9.625" style="277" customWidth="1"/>
    <col min="13834" max="13834" width="9.25" style="277" customWidth="1"/>
    <col min="13835" max="14080" width="9" style="277"/>
    <col min="14081" max="14081" width="5.25" style="277" customWidth="1"/>
    <col min="14082" max="14082" width="9.625" style="277" customWidth="1"/>
    <col min="14083" max="14083" width="8.5" style="277" customWidth="1"/>
    <col min="14084" max="14084" width="10" style="277" customWidth="1"/>
    <col min="14085" max="14085" width="8.5" style="277" customWidth="1"/>
    <col min="14086" max="14086" width="10.75" style="277" customWidth="1"/>
    <col min="14087" max="14087" width="8.5" style="277" customWidth="1"/>
    <col min="14088" max="14088" width="12.25" style="277" customWidth="1"/>
    <col min="14089" max="14089" width="9.625" style="277" customWidth="1"/>
    <col min="14090" max="14090" width="9.25" style="277" customWidth="1"/>
    <col min="14091" max="14336" width="9" style="277"/>
    <col min="14337" max="14337" width="5.25" style="277" customWidth="1"/>
    <col min="14338" max="14338" width="9.625" style="277" customWidth="1"/>
    <col min="14339" max="14339" width="8.5" style="277" customWidth="1"/>
    <col min="14340" max="14340" width="10" style="277" customWidth="1"/>
    <col min="14341" max="14341" width="8.5" style="277" customWidth="1"/>
    <col min="14342" max="14342" width="10.75" style="277" customWidth="1"/>
    <col min="14343" max="14343" width="8.5" style="277" customWidth="1"/>
    <col min="14344" max="14344" width="12.25" style="277" customWidth="1"/>
    <col min="14345" max="14345" width="9.625" style="277" customWidth="1"/>
    <col min="14346" max="14346" width="9.25" style="277" customWidth="1"/>
    <col min="14347" max="14592" width="9" style="277"/>
    <col min="14593" max="14593" width="5.25" style="277" customWidth="1"/>
    <col min="14594" max="14594" width="9.625" style="277" customWidth="1"/>
    <col min="14595" max="14595" width="8.5" style="277" customWidth="1"/>
    <col min="14596" max="14596" width="10" style="277" customWidth="1"/>
    <col min="14597" max="14597" width="8.5" style="277" customWidth="1"/>
    <col min="14598" max="14598" width="10.75" style="277" customWidth="1"/>
    <col min="14599" max="14599" width="8.5" style="277" customWidth="1"/>
    <col min="14600" max="14600" width="12.25" style="277" customWidth="1"/>
    <col min="14601" max="14601" width="9.625" style="277" customWidth="1"/>
    <col min="14602" max="14602" width="9.25" style="277" customWidth="1"/>
    <col min="14603" max="14848" width="9" style="277"/>
    <col min="14849" max="14849" width="5.25" style="277" customWidth="1"/>
    <col min="14850" max="14850" width="9.625" style="277" customWidth="1"/>
    <col min="14851" max="14851" width="8.5" style="277" customWidth="1"/>
    <col min="14852" max="14852" width="10" style="277" customWidth="1"/>
    <col min="14853" max="14853" width="8.5" style="277" customWidth="1"/>
    <col min="14854" max="14854" width="10.75" style="277" customWidth="1"/>
    <col min="14855" max="14855" width="8.5" style="277" customWidth="1"/>
    <col min="14856" max="14856" width="12.25" style="277" customWidth="1"/>
    <col min="14857" max="14857" width="9.625" style="277" customWidth="1"/>
    <col min="14858" max="14858" width="9.25" style="277" customWidth="1"/>
    <col min="14859" max="15104" width="9" style="277"/>
    <col min="15105" max="15105" width="5.25" style="277" customWidth="1"/>
    <col min="15106" max="15106" width="9.625" style="277" customWidth="1"/>
    <col min="15107" max="15107" width="8.5" style="277" customWidth="1"/>
    <col min="15108" max="15108" width="10" style="277" customWidth="1"/>
    <col min="15109" max="15109" width="8.5" style="277" customWidth="1"/>
    <col min="15110" max="15110" width="10.75" style="277" customWidth="1"/>
    <col min="15111" max="15111" width="8.5" style="277" customWidth="1"/>
    <col min="15112" max="15112" width="12.25" style="277" customWidth="1"/>
    <col min="15113" max="15113" width="9.625" style="277" customWidth="1"/>
    <col min="15114" max="15114" width="9.25" style="277" customWidth="1"/>
    <col min="15115" max="15360" width="9" style="277"/>
    <col min="15361" max="15361" width="5.25" style="277" customWidth="1"/>
    <col min="15362" max="15362" width="9.625" style="277" customWidth="1"/>
    <col min="15363" max="15363" width="8.5" style="277" customWidth="1"/>
    <col min="15364" max="15364" width="10" style="277" customWidth="1"/>
    <col min="15365" max="15365" width="8.5" style="277" customWidth="1"/>
    <col min="15366" max="15366" width="10.75" style="277" customWidth="1"/>
    <col min="15367" max="15367" width="8.5" style="277" customWidth="1"/>
    <col min="15368" max="15368" width="12.25" style="277" customWidth="1"/>
    <col min="15369" max="15369" width="9.625" style="277" customWidth="1"/>
    <col min="15370" max="15370" width="9.25" style="277" customWidth="1"/>
    <col min="15371" max="15616" width="9" style="277"/>
    <col min="15617" max="15617" width="5.25" style="277" customWidth="1"/>
    <col min="15618" max="15618" width="9.625" style="277" customWidth="1"/>
    <col min="15619" max="15619" width="8.5" style="277" customWidth="1"/>
    <col min="15620" max="15620" width="10" style="277" customWidth="1"/>
    <col min="15621" max="15621" width="8.5" style="277" customWidth="1"/>
    <col min="15622" max="15622" width="10.75" style="277" customWidth="1"/>
    <col min="15623" max="15623" width="8.5" style="277" customWidth="1"/>
    <col min="15624" max="15624" width="12.25" style="277" customWidth="1"/>
    <col min="15625" max="15625" width="9.625" style="277" customWidth="1"/>
    <col min="15626" max="15626" width="9.25" style="277" customWidth="1"/>
    <col min="15627" max="15872" width="9" style="277"/>
    <col min="15873" max="15873" width="5.25" style="277" customWidth="1"/>
    <col min="15874" max="15874" width="9.625" style="277" customWidth="1"/>
    <col min="15875" max="15875" width="8.5" style="277" customWidth="1"/>
    <col min="15876" max="15876" width="10" style="277" customWidth="1"/>
    <col min="15877" max="15877" width="8.5" style="277" customWidth="1"/>
    <col min="15878" max="15878" width="10.75" style="277" customWidth="1"/>
    <col min="15879" max="15879" width="8.5" style="277" customWidth="1"/>
    <col min="15880" max="15880" width="12.25" style="277" customWidth="1"/>
    <col min="15881" max="15881" width="9.625" style="277" customWidth="1"/>
    <col min="15882" max="15882" width="9.25" style="277" customWidth="1"/>
    <col min="15883" max="16128" width="9" style="277"/>
    <col min="16129" max="16129" width="5.25" style="277" customWidth="1"/>
    <col min="16130" max="16130" width="9.625" style="277" customWidth="1"/>
    <col min="16131" max="16131" width="8.5" style="277" customWidth="1"/>
    <col min="16132" max="16132" width="10" style="277" customWidth="1"/>
    <col min="16133" max="16133" width="8.5" style="277" customWidth="1"/>
    <col min="16134" max="16134" width="10.75" style="277" customWidth="1"/>
    <col min="16135" max="16135" width="8.5" style="277" customWidth="1"/>
    <col min="16136" max="16136" width="12.25" style="277" customWidth="1"/>
    <col min="16137" max="16137" width="9.625" style="277" customWidth="1"/>
    <col min="16138" max="16138" width="9.25" style="277" customWidth="1"/>
    <col min="16139" max="16384" width="9" style="277"/>
  </cols>
  <sheetData>
    <row r="1" spans="1:10" ht="18" customHeight="1" x14ac:dyDescent="0.15">
      <c r="J1" s="278" t="s">
        <v>225</v>
      </c>
    </row>
    <row r="2" spans="1:10" ht="18" customHeight="1" x14ac:dyDescent="0.15">
      <c r="B2" s="279" t="s">
        <v>226</v>
      </c>
      <c r="H2" s="280"/>
    </row>
    <row r="3" spans="1:10" ht="18" customHeight="1" x14ac:dyDescent="0.15">
      <c r="B3" s="281"/>
      <c r="C3" s="281"/>
      <c r="D3" s="281"/>
      <c r="E3" s="281"/>
      <c r="F3" s="281"/>
      <c r="G3" s="281"/>
      <c r="H3" s="282" t="s">
        <v>4</v>
      </c>
    </row>
    <row r="4" spans="1:10" ht="36" customHeight="1" x14ac:dyDescent="0.15">
      <c r="A4" s="283"/>
      <c r="B4" s="284" t="s">
        <v>227</v>
      </c>
      <c r="C4" s="285" t="s">
        <v>228</v>
      </c>
      <c r="D4" s="286" t="s">
        <v>229</v>
      </c>
      <c r="E4" s="287" t="s">
        <v>230</v>
      </c>
      <c r="F4" s="286" t="s">
        <v>231</v>
      </c>
      <c r="G4" s="284" t="s">
        <v>232</v>
      </c>
      <c r="H4" s="288" t="s">
        <v>233</v>
      </c>
      <c r="I4" s="289" t="s">
        <v>234</v>
      </c>
      <c r="J4" s="289" t="s">
        <v>235</v>
      </c>
    </row>
    <row r="5" spans="1:10" ht="18" customHeight="1" x14ac:dyDescent="0.15">
      <c r="A5" s="290" t="s">
        <v>236</v>
      </c>
      <c r="B5" s="291">
        <v>2036079</v>
      </c>
      <c r="C5" s="292">
        <v>462395</v>
      </c>
      <c r="D5" s="293">
        <f t="shared" ref="D5:D16" si="0">B5+C5</f>
        <v>2498474</v>
      </c>
      <c r="E5" s="294">
        <v>84647</v>
      </c>
      <c r="F5" s="293">
        <f t="shared" ref="F5:F16" si="1">D5-E5</f>
        <v>2413827</v>
      </c>
      <c r="G5" s="291">
        <v>151700</v>
      </c>
      <c r="H5" s="295">
        <f t="shared" ref="H5:H16" si="2">SUM(F5,G5)</f>
        <v>2565527</v>
      </c>
      <c r="I5" s="296">
        <v>2413827</v>
      </c>
      <c r="J5" s="296">
        <v>0</v>
      </c>
    </row>
    <row r="6" spans="1:10" ht="18" customHeight="1" x14ac:dyDescent="0.15">
      <c r="A6" s="297" t="s">
        <v>237</v>
      </c>
      <c r="B6" s="298">
        <v>2005421</v>
      </c>
      <c r="C6" s="299">
        <v>411360</v>
      </c>
      <c r="D6" s="293">
        <f t="shared" si="0"/>
        <v>2416781</v>
      </c>
      <c r="E6" s="300">
        <v>124790</v>
      </c>
      <c r="F6" s="293">
        <f t="shared" si="1"/>
        <v>2291991</v>
      </c>
      <c r="G6" s="298">
        <v>164950</v>
      </c>
      <c r="H6" s="295">
        <f t="shared" si="2"/>
        <v>2456941</v>
      </c>
      <c r="I6" s="296">
        <v>2287051</v>
      </c>
      <c r="J6" s="296">
        <v>4940</v>
      </c>
    </row>
    <row r="7" spans="1:10" ht="18" customHeight="1" x14ac:dyDescent="0.15">
      <c r="A7" s="297" t="s">
        <v>238</v>
      </c>
      <c r="B7" s="298">
        <v>1934307</v>
      </c>
      <c r="C7" s="299">
        <v>533685</v>
      </c>
      <c r="D7" s="293">
        <f t="shared" si="0"/>
        <v>2467992</v>
      </c>
      <c r="E7" s="300">
        <v>158168</v>
      </c>
      <c r="F7" s="293">
        <f t="shared" si="1"/>
        <v>2309824</v>
      </c>
      <c r="G7" s="298">
        <v>163750</v>
      </c>
      <c r="H7" s="295">
        <f t="shared" si="2"/>
        <v>2473574</v>
      </c>
      <c r="I7" s="296">
        <v>2309824</v>
      </c>
      <c r="J7" s="296">
        <v>0</v>
      </c>
    </row>
    <row r="8" spans="1:10" ht="18" customHeight="1" x14ac:dyDescent="0.15">
      <c r="A8" s="297" t="s">
        <v>239</v>
      </c>
      <c r="B8" s="298">
        <v>1783101</v>
      </c>
      <c r="C8" s="299">
        <v>451115</v>
      </c>
      <c r="D8" s="293">
        <f t="shared" si="0"/>
        <v>2234216</v>
      </c>
      <c r="E8" s="300">
        <v>106974</v>
      </c>
      <c r="F8" s="293">
        <f t="shared" si="1"/>
        <v>2127242</v>
      </c>
      <c r="G8" s="301">
        <v>167450</v>
      </c>
      <c r="H8" s="295">
        <f t="shared" si="2"/>
        <v>2294692</v>
      </c>
      <c r="I8" s="296">
        <v>2127242</v>
      </c>
      <c r="J8" s="296">
        <v>0</v>
      </c>
    </row>
    <row r="9" spans="1:10" ht="18" customHeight="1" x14ac:dyDescent="0.15">
      <c r="A9" s="297" t="s">
        <v>240</v>
      </c>
      <c r="B9" s="298">
        <v>1664444</v>
      </c>
      <c r="C9" s="299">
        <v>315770</v>
      </c>
      <c r="D9" s="293">
        <f t="shared" si="0"/>
        <v>1980214</v>
      </c>
      <c r="E9" s="300">
        <v>71678</v>
      </c>
      <c r="F9" s="293">
        <f t="shared" si="1"/>
        <v>1908536</v>
      </c>
      <c r="G9" s="298">
        <v>156700</v>
      </c>
      <c r="H9" s="295">
        <f t="shared" si="2"/>
        <v>2065236</v>
      </c>
      <c r="I9" s="296">
        <v>1908536</v>
      </c>
      <c r="J9" s="296">
        <v>0</v>
      </c>
    </row>
    <row r="10" spans="1:10" ht="18" customHeight="1" x14ac:dyDescent="0.15">
      <c r="A10" s="297" t="s">
        <v>241</v>
      </c>
      <c r="B10" s="298">
        <v>1879300</v>
      </c>
      <c r="C10" s="299">
        <v>436540</v>
      </c>
      <c r="D10" s="293">
        <f t="shared" si="0"/>
        <v>2315840</v>
      </c>
      <c r="E10" s="300">
        <v>83438</v>
      </c>
      <c r="F10" s="293">
        <f t="shared" si="1"/>
        <v>2232402</v>
      </c>
      <c r="G10" s="298">
        <v>169950</v>
      </c>
      <c r="H10" s="295">
        <f t="shared" si="2"/>
        <v>2402352</v>
      </c>
      <c r="I10" s="296">
        <v>2232402</v>
      </c>
      <c r="J10" s="296">
        <v>0</v>
      </c>
    </row>
    <row r="11" spans="1:10" ht="18" customHeight="1" x14ac:dyDescent="0.15">
      <c r="A11" s="297" t="s">
        <v>242</v>
      </c>
      <c r="B11" s="298">
        <v>2067608</v>
      </c>
      <c r="C11" s="299">
        <v>519695</v>
      </c>
      <c r="D11" s="293">
        <f t="shared" si="0"/>
        <v>2587303</v>
      </c>
      <c r="E11" s="300">
        <v>123622</v>
      </c>
      <c r="F11" s="293">
        <f t="shared" si="1"/>
        <v>2463681</v>
      </c>
      <c r="G11" s="298">
        <v>175450</v>
      </c>
      <c r="H11" s="295">
        <f t="shared" si="2"/>
        <v>2639131</v>
      </c>
      <c r="I11" s="296">
        <v>1261901</v>
      </c>
      <c r="J11" s="296">
        <v>1201780</v>
      </c>
    </row>
    <row r="12" spans="1:10" ht="18" customHeight="1" x14ac:dyDescent="0.15">
      <c r="A12" s="297" t="s">
        <v>243</v>
      </c>
      <c r="B12" s="298">
        <v>1772549</v>
      </c>
      <c r="C12" s="299">
        <v>468315</v>
      </c>
      <c r="D12" s="293">
        <f t="shared" si="0"/>
        <v>2240864</v>
      </c>
      <c r="E12" s="300">
        <v>74596</v>
      </c>
      <c r="F12" s="293">
        <f t="shared" si="1"/>
        <v>2166268</v>
      </c>
      <c r="G12" s="298">
        <v>159600</v>
      </c>
      <c r="H12" s="295">
        <f t="shared" si="2"/>
        <v>2325868</v>
      </c>
      <c r="I12" s="296">
        <v>996895</v>
      </c>
      <c r="J12" s="296">
        <v>1169373</v>
      </c>
    </row>
    <row r="13" spans="1:10" ht="18" customHeight="1" x14ac:dyDescent="0.15">
      <c r="A13" s="297" t="s">
        <v>244</v>
      </c>
      <c r="B13" s="298">
        <v>2060697</v>
      </c>
      <c r="C13" s="299">
        <v>661505</v>
      </c>
      <c r="D13" s="293">
        <f t="shared" si="0"/>
        <v>2722202</v>
      </c>
      <c r="E13" s="300">
        <v>73942</v>
      </c>
      <c r="F13" s="293">
        <f t="shared" si="1"/>
        <v>2648260</v>
      </c>
      <c r="G13" s="298">
        <v>130650</v>
      </c>
      <c r="H13" s="295">
        <f t="shared" si="2"/>
        <v>2778910</v>
      </c>
      <c r="I13" s="296">
        <v>1289605</v>
      </c>
      <c r="J13" s="296">
        <v>1358655</v>
      </c>
    </row>
    <row r="14" spans="1:10" ht="18" customHeight="1" x14ac:dyDescent="0.15">
      <c r="A14" s="297" t="s">
        <v>245</v>
      </c>
      <c r="B14" s="298">
        <v>2168730</v>
      </c>
      <c r="C14" s="299">
        <v>386435</v>
      </c>
      <c r="D14" s="293">
        <f t="shared" si="0"/>
        <v>2555165</v>
      </c>
      <c r="E14" s="300">
        <v>93406</v>
      </c>
      <c r="F14" s="293">
        <f t="shared" si="1"/>
        <v>2461759</v>
      </c>
      <c r="G14" s="298">
        <v>155600</v>
      </c>
      <c r="H14" s="295">
        <f t="shared" si="2"/>
        <v>2617359</v>
      </c>
      <c r="I14" s="296">
        <v>843635</v>
      </c>
      <c r="J14" s="296">
        <v>1618124</v>
      </c>
    </row>
    <row r="15" spans="1:10" ht="18" customHeight="1" x14ac:dyDescent="0.15">
      <c r="A15" s="297" t="s">
        <v>246</v>
      </c>
      <c r="B15" s="298">
        <v>1941371</v>
      </c>
      <c r="C15" s="299">
        <v>374420</v>
      </c>
      <c r="D15" s="293">
        <f t="shared" si="0"/>
        <v>2315791</v>
      </c>
      <c r="E15" s="300">
        <v>84721</v>
      </c>
      <c r="F15" s="293">
        <f t="shared" si="1"/>
        <v>2231070</v>
      </c>
      <c r="G15" s="298">
        <v>154600</v>
      </c>
      <c r="H15" s="295">
        <f t="shared" si="2"/>
        <v>2385670</v>
      </c>
      <c r="I15" s="296">
        <v>764917</v>
      </c>
      <c r="J15" s="296">
        <v>1466153</v>
      </c>
    </row>
    <row r="16" spans="1:10" ht="18" customHeight="1" thickBot="1" x14ac:dyDescent="0.2">
      <c r="A16" s="302" t="s">
        <v>247</v>
      </c>
      <c r="B16" s="303">
        <v>2178267</v>
      </c>
      <c r="C16" s="304">
        <v>552955</v>
      </c>
      <c r="D16" s="293">
        <f t="shared" si="0"/>
        <v>2731222</v>
      </c>
      <c r="E16" s="305">
        <v>120378</v>
      </c>
      <c r="F16" s="293">
        <f t="shared" si="1"/>
        <v>2610844</v>
      </c>
      <c r="G16" s="303">
        <v>164750</v>
      </c>
      <c r="H16" s="295">
        <f t="shared" si="2"/>
        <v>2775594</v>
      </c>
      <c r="I16" s="306">
        <v>720772</v>
      </c>
      <c r="J16" s="306">
        <v>1890072</v>
      </c>
    </row>
    <row r="17" spans="1:10" ht="24" customHeight="1" thickTop="1" thickBot="1" x14ac:dyDescent="0.2">
      <c r="A17" s="307" t="s">
        <v>248</v>
      </c>
      <c r="B17" s="308">
        <f t="shared" ref="B17:H17" si="3">SUM(B5:B16)</f>
        <v>23491874</v>
      </c>
      <c r="C17" s="309">
        <f t="shared" si="3"/>
        <v>5574190</v>
      </c>
      <c r="D17" s="310">
        <f t="shared" si="3"/>
        <v>29066064</v>
      </c>
      <c r="E17" s="311">
        <f t="shared" si="3"/>
        <v>1200360</v>
      </c>
      <c r="F17" s="310">
        <f t="shared" si="3"/>
        <v>27865704</v>
      </c>
      <c r="G17" s="311">
        <f t="shared" si="3"/>
        <v>1915150</v>
      </c>
      <c r="H17" s="312">
        <f t="shared" si="3"/>
        <v>29780854</v>
      </c>
      <c r="I17" s="310">
        <f>SUM(I5:I16)</f>
        <v>19156607</v>
      </c>
      <c r="J17" s="310">
        <f>SUM(J5:J16)</f>
        <v>8709097</v>
      </c>
    </row>
    <row r="18" spans="1:10" ht="18" customHeight="1" thickTop="1" x14ac:dyDescent="0.15">
      <c r="A18" s="313"/>
      <c r="B18" s="314"/>
      <c r="C18" s="314"/>
      <c r="D18" s="314"/>
      <c r="E18" s="314"/>
      <c r="F18" s="314"/>
      <c r="G18" s="314"/>
      <c r="H18" s="315"/>
    </row>
    <row r="19" spans="1:10" ht="18" customHeight="1" x14ac:dyDescent="0.15">
      <c r="A19" s="316"/>
      <c r="B19" s="317" t="s">
        <v>249</v>
      </c>
      <c r="C19" s="317"/>
      <c r="D19" s="318"/>
      <c r="E19" s="318"/>
      <c r="F19" s="318"/>
      <c r="G19" s="318"/>
      <c r="H19" s="319"/>
      <c r="I19" s="320"/>
      <c r="J19" s="320"/>
    </row>
    <row r="20" spans="1:10" ht="18" customHeight="1" x14ac:dyDescent="0.15">
      <c r="A20" s="316"/>
      <c r="B20" s="391" t="s">
        <v>250</v>
      </c>
      <c r="C20" s="392"/>
      <c r="D20" s="393"/>
      <c r="E20" s="321" t="s">
        <v>251</v>
      </c>
      <c r="F20" s="394">
        <v>30000000</v>
      </c>
      <c r="G20" s="395"/>
      <c r="H20" s="322"/>
      <c r="I20" s="320"/>
      <c r="J20" s="323"/>
    </row>
    <row r="21" spans="1:10" ht="18" customHeight="1" x14ac:dyDescent="0.15">
      <c r="A21" s="316"/>
      <c r="B21" s="324" t="s">
        <v>252</v>
      </c>
      <c r="C21" s="324"/>
      <c r="D21" s="325"/>
      <c r="E21" s="321" t="s">
        <v>253</v>
      </c>
      <c r="F21" s="394">
        <v>8647007</v>
      </c>
      <c r="G21" s="395"/>
      <c r="H21" s="322"/>
      <c r="I21" s="320"/>
      <c r="J21" s="323"/>
    </row>
    <row r="22" spans="1:10" ht="18" customHeight="1" x14ac:dyDescent="0.15">
      <c r="A22" s="316"/>
      <c r="B22" s="324" t="s">
        <v>254</v>
      </c>
      <c r="C22" s="324"/>
      <c r="D22" s="325"/>
      <c r="E22" s="321" t="s">
        <v>255</v>
      </c>
      <c r="F22" s="394">
        <f>H17</f>
        <v>29780854</v>
      </c>
      <c r="G22" s="395"/>
      <c r="H22" s="322"/>
      <c r="I22" s="320"/>
      <c r="J22" s="323"/>
    </row>
    <row r="23" spans="1:10" ht="18" customHeight="1" x14ac:dyDescent="0.15">
      <c r="A23" s="316"/>
      <c r="B23" s="391" t="s">
        <v>256</v>
      </c>
      <c r="C23" s="392"/>
      <c r="D23" s="393"/>
      <c r="E23" s="321" t="s">
        <v>257</v>
      </c>
      <c r="F23" s="394">
        <f>F21+F22</f>
        <v>38427861</v>
      </c>
      <c r="G23" s="395"/>
      <c r="H23" s="322"/>
      <c r="I23" s="320"/>
      <c r="J23" s="323"/>
    </row>
    <row r="24" spans="1:10" ht="18" customHeight="1" thickBot="1" x14ac:dyDescent="0.2">
      <c r="A24" s="316"/>
      <c r="B24" s="398" t="s">
        <v>258</v>
      </c>
      <c r="C24" s="399"/>
      <c r="D24" s="400"/>
      <c r="E24" s="326" t="s">
        <v>259</v>
      </c>
      <c r="F24" s="401">
        <f>J17</f>
        <v>8709097</v>
      </c>
      <c r="G24" s="402"/>
      <c r="H24" s="322"/>
      <c r="I24" s="320"/>
      <c r="J24" s="323"/>
    </row>
    <row r="25" spans="1:10" ht="24" customHeight="1" thickTop="1" thickBot="1" x14ac:dyDescent="0.2">
      <c r="A25" s="316"/>
      <c r="B25" s="403" t="s">
        <v>260</v>
      </c>
      <c r="C25" s="404"/>
      <c r="D25" s="405"/>
      <c r="E25" s="327" t="s">
        <v>261</v>
      </c>
      <c r="F25" s="406">
        <f>F23-F24</f>
        <v>29718764</v>
      </c>
      <c r="G25" s="407"/>
      <c r="H25" s="328">
        <f>F25/F20</f>
        <v>0.99062546666666662</v>
      </c>
      <c r="I25" s="387" t="s">
        <v>262</v>
      </c>
      <c r="J25" s="388"/>
    </row>
    <row r="26" spans="1:10" ht="15" thickTop="1" x14ac:dyDescent="0.15">
      <c r="A26" s="316"/>
      <c r="B26" s="329" t="s">
        <v>263</v>
      </c>
      <c r="C26" s="329"/>
      <c r="D26" s="330"/>
      <c r="E26" s="331" t="s">
        <v>264</v>
      </c>
      <c r="F26" s="389">
        <f>F25-F20</f>
        <v>-281236</v>
      </c>
      <c r="G26" s="390"/>
      <c r="H26" s="332" t="s">
        <v>265</v>
      </c>
      <c r="I26" s="320"/>
      <c r="J26" s="323"/>
    </row>
    <row r="27" spans="1:10" x14ac:dyDescent="0.15">
      <c r="A27" s="316"/>
      <c r="B27" s="318"/>
      <c r="C27" s="318"/>
      <c r="D27" s="318"/>
      <c r="E27" s="318"/>
      <c r="F27" s="318"/>
      <c r="G27" s="318"/>
      <c r="H27" s="319"/>
      <c r="I27" s="320"/>
      <c r="J27" s="320"/>
    </row>
    <row r="28" spans="1:10" ht="17.25" x14ac:dyDescent="0.15">
      <c r="A28" s="333"/>
      <c r="B28" s="279" t="s">
        <v>266</v>
      </c>
      <c r="D28" s="333"/>
      <c r="E28" s="333"/>
      <c r="F28" s="333"/>
      <c r="G28" s="333"/>
      <c r="H28" s="334"/>
      <c r="I28" s="335"/>
      <c r="J28" s="335"/>
    </row>
    <row r="29" spans="1:10" ht="17.25" x14ac:dyDescent="0.15">
      <c r="A29" s="336"/>
      <c r="B29" s="333"/>
      <c r="C29" s="333"/>
      <c r="D29" s="333"/>
      <c r="E29" s="333"/>
      <c r="F29" s="333"/>
      <c r="G29" s="333"/>
      <c r="H29" s="334"/>
      <c r="I29" s="335"/>
      <c r="J29" s="335"/>
    </row>
    <row r="30" spans="1:10" x14ac:dyDescent="0.15">
      <c r="A30" s="408" t="s">
        <v>267</v>
      </c>
      <c r="B30" s="410" t="s">
        <v>268</v>
      </c>
      <c r="C30" s="412" t="s">
        <v>269</v>
      </c>
      <c r="D30" s="413"/>
      <c r="E30" s="414" t="s">
        <v>220</v>
      </c>
      <c r="F30" s="412"/>
      <c r="G30" s="415" t="s">
        <v>270</v>
      </c>
      <c r="H30" s="416"/>
      <c r="I30" s="335"/>
      <c r="J30" s="335"/>
    </row>
    <row r="31" spans="1:10" x14ac:dyDescent="0.15">
      <c r="A31" s="409"/>
      <c r="B31" s="411"/>
      <c r="C31" s="337" t="s">
        <v>271</v>
      </c>
      <c r="D31" s="338" t="s">
        <v>272</v>
      </c>
      <c r="E31" s="339" t="s">
        <v>271</v>
      </c>
      <c r="F31" s="340" t="s">
        <v>272</v>
      </c>
      <c r="G31" s="341" t="s">
        <v>271</v>
      </c>
      <c r="H31" s="342" t="s">
        <v>272</v>
      </c>
    </row>
    <row r="32" spans="1:10" x14ac:dyDescent="0.15">
      <c r="A32" s="343" t="s">
        <v>273</v>
      </c>
      <c r="B32" s="344" t="s">
        <v>274</v>
      </c>
      <c r="C32" s="345"/>
      <c r="D32" s="346"/>
      <c r="E32" s="347">
        <v>1352</v>
      </c>
      <c r="F32" s="347">
        <f>E32*100</f>
        <v>135200</v>
      </c>
      <c r="G32" s="348">
        <f>C32+E32</f>
        <v>1352</v>
      </c>
      <c r="H32" s="349">
        <f t="shared" ref="G32:H38" si="4">D32+F32</f>
        <v>135200</v>
      </c>
    </row>
    <row r="33" spans="1:8" x14ac:dyDescent="0.15">
      <c r="A33" s="350" t="s">
        <v>275</v>
      </c>
      <c r="B33" s="351" t="s">
        <v>276</v>
      </c>
      <c r="C33" s="352"/>
      <c r="D33" s="353"/>
      <c r="E33" s="354">
        <v>9021</v>
      </c>
      <c r="F33" s="354">
        <f>E33*50</f>
        <v>451050</v>
      </c>
      <c r="G33" s="348">
        <f t="shared" si="4"/>
        <v>9021</v>
      </c>
      <c r="H33" s="349">
        <f>D33+F33</f>
        <v>451050</v>
      </c>
    </row>
    <row r="34" spans="1:8" x14ac:dyDescent="0.15">
      <c r="A34" s="350" t="s">
        <v>277</v>
      </c>
      <c r="B34" s="351" t="s">
        <v>276</v>
      </c>
      <c r="C34" s="355">
        <v>11</v>
      </c>
      <c r="D34" s="355">
        <v>159307</v>
      </c>
      <c r="E34" s="353"/>
      <c r="F34" s="356"/>
      <c r="G34" s="348">
        <f t="shared" si="4"/>
        <v>11</v>
      </c>
      <c r="H34" s="349">
        <f t="shared" si="4"/>
        <v>159307</v>
      </c>
    </row>
    <row r="35" spans="1:8" x14ac:dyDescent="0.15">
      <c r="A35" s="350" t="s">
        <v>278</v>
      </c>
      <c r="B35" s="351" t="s">
        <v>276</v>
      </c>
      <c r="C35" s="355">
        <v>2</v>
      </c>
      <c r="D35" s="355">
        <v>3075</v>
      </c>
      <c r="E35" s="353"/>
      <c r="F35" s="356"/>
      <c r="G35" s="348">
        <f t="shared" si="4"/>
        <v>2</v>
      </c>
      <c r="H35" s="349">
        <f t="shared" si="4"/>
        <v>3075</v>
      </c>
    </row>
    <row r="36" spans="1:8" x14ac:dyDescent="0.15">
      <c r="A36" s="350" t="s">
        <v>279</v>
      </c>
      <c r="B36" s="351" t="s">
        <v>276</v>
      </c>
      <c r="C36" s="355">
        <v>0</v>
      </c>
      <c r="D36" s="355">
        <v>0</v>
      </c>
      <c r="E36" s="353"/>
      <c r="F36" s="356"/>
      <c r="G36" s="348">
        <f t="shared" si="4"/>
        <v>0</v>
      </c>
      <c r="H36" s="349">
        <f t="shared" si="4"/>
        <v>0</v>
      </c>
    </row>
    <row r="37" spans="1:8" x14ac:dyDescent="0.15">
      <c r="A37" s="350" t="s">
        <v>280</v>
      </c>
      <c r="B37" s="351" t="s">
        <v>274</v>
      </c>
      <c r="C37" s="355">
        <v>307</v>
      </c>
      <c r="D37" s="355">
        <v>1417475</v>
      </c>
      <c r="E37" s="357"/>
      <c r="F37" s="356"/>
      <c r="G37" s="348">
        <f t="shared" si="4"/>
        <v>307</v>
      </c>
      <c r="H37" s="349">
        <f t="shared" si="4"/>
        <v>1417475</v>
      </c>
    </row>
    <row r="38" spans="1:8" ht="14.25" thickBot="1" x14ac:dyDescent="0.2">
      <c r="A38" s="350" t="s">
        <v>281</v>
      </c>
      <c r="B38" s="351" t="s">
        <v>282</v>
      </c>
      <c r="C38" s="355"/>
      <c r="D38" s="355"/>
      <c r="E38" s="354"/>
      <c r="F38" s="358"/>
      <c r="G38" s="348">
        <f t="shared" si="4"/>
        <v>0</v>
      </c>
      <c r="H38" s="349">
        <f t="shared" si="4"/>
        <v>0</v>
      </c>
    </row>
    <row r="39" spans="1:8" ht="15" thickTop="1" thickBot="1" x14ac:dyDescent="0.2">
      <c r="A39" s="396" t="s">
        <v>283</v>
      </c>
      <c r="B39" s="397"/>
      <c r="C39" s="359">
        <f>SUM(C32:C38)</f>
        <v>320</v>
      </c>
      <c r="D39" s="360">
        <f>SUM(D32:D38)</f>
        <v>1579857</v>
      </c>
      <c r="E39" s="360">
        <f>SUM(E32:E38)</f>
        <v>10373</v>
      </c>
      <c r="F39" s="361">
        <f>SUM(F32:F38)</f>
        <v>586250</v>
      </c>
      <c r="G39" s="362">
        <f>SUM(C39,E39)</f>
        <v>10693</v>
      </c>
      <c r="H39" s="363">
        <f>SUM(D39,F39)</f>
        <v>2166107</v>
      </c>
    </row>
    <row r="40" spans="1:8" ht="14.25" thickTop="1" x14ac:dyDescent="0.15"/>
    <row r="41" spans="1:8" x14ac:dyDescent="0.15">
      <c r="B41" s="364"/>
    </row>
  </sheetData>
  <mergeCells count="18">
    <mergeCell ref="A39:B39"/>
    <mergeCell ref="B24:D24"/>
    <mergeCell ref="F24:G24"/>
    <mergeCell ref="B25:D25"/>
    <mergeCell ref="F25:G25"/>
    <mergeCell ref="A30:A31"/>
    <mergeCell ref="B30:B31"/>
    <mergeCell ref="C30:D30"/>
    <mergeCell ref="E30:F30"/>
    <mergeCell ref="G30:H30"/>
    <mergeCell ref="I25:J25"/>
    <mergeCell ref="F26:G26"/>
    <mergeCell ref="B20:D20"/>
    <mergeCell ref="F20:G20"/>
    <mergeCell ref="F21:G21"/>
    <mergeCell ref="F22:G22"/>
    <mergeCell ref="B23:D23"/>
    <mergeCell ref="F23:G23"/>
  </mergeCells>
  <phoneticPr fontId="5"/>
  <pageMargins left="0.78740157480314965" right="0.39370078740157483" top="0.78740157480314965" bottom="0.39370078740157483" header="0.59055118110236227" footer="0.19685039370078741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96"/>
  <sheetViews>
    <sheetView view="pageBreakPreview" zoomScaleNormal="120" zoomScaleSheetLayoutView="100" workbookViewId="0">
      <selection activeCell="Q7" sqref="Q7"/>
    </sheetView>
  </sheetViews>
  <sheetFormatPr defaultRowHeight="12" x14ac:dyDescent="0.15"/>
  <cols>
    <col min="1" max="1" width="17.75" style="1" customWidth="1"/>
    <col min="2" max="4" width="13.75" style="1" customWidth="1"/>
    <col min="5" max="5" width="15.625" style="1" customWidth="1"/>
    <col min="6" max="6" width="32.5" style="1" customWidth="1"/>
    <col min="7" max="7" width="10.625" style="1" hidden="1" customWidth="1"/>
    <col min="8" max="8" width="9.25" style="3" bestFit="1" customWidth="1"/>
    <col min="9" max="9" width="11.5" style="1" bestFit="1" customWidth="1"/>
    <col min="10" max="11" width="9" style="1"/>
    <col min="12" max="12" width="9.25" style="1" bestFit="1" customWidth="1"/>
    <col min="13" max="16384" width="9" style="1"/>
  </cols>
  <sheetData>
    <row r="1" spans="1:12" ht="18" customHeight="1" x14ac:dyDescent="0.15">
      <c r="F1" s="2" t="s">
        <v>0</v>
      </c>
      <c r="G1" s="2"/>
    </row>
    <row r="2" spans="1:12" ht="18" customHeight="1" x14ac:dyDescent="0.15">
      <c r="A2" s="419" t="s">
        <v>1</v>
      </c>
      <c r="B2" s="419"/>
      <c r="C2" s="419"/>
      <c r="D2" s="419"/>
      <c r="E2" s="419"/>
      <c r="F2" s="419"/>
    </row>
    <row r="3" spans="1:12" ht="12.75" customHeight="1" x14ac:dyDescent="0.15">
      <c r="A3" s="420" t="s">
        <v>2</v>
      </c>
      <c r="B3" s="420"/>
      <c r="C3" s="420"/>
      <c r="D3" s="420"/>
      <c r="E3" s="420"/>
      <c r="F3" s="420"/>
    </row>
    <row r="4" spans="1:12" ht="18" customHeight="1" x14ac:dyDescent="0.15">
      <c r="A4" s="4" t="s">
        <v>3</v>
      </c>
      <c r="F4" s="5" t="s">
        <v>4</v>
      </c>
      <c r="G4" s="6"/>
    </row>
    <row r="5" spans="1:12" ht="24" customHeight="1" x14ac:dyDescent="0.15">
      <c r="A5" s="7" t="s">
        <v>5</v>
      </c>
      <c r="B5" s="8" t="s">
        <v>6</v>
      </c>
      <c r="C5" s="9" t="s">
        <v>7</v>
      </c>
      <c r="D5" s="10" t="s">
        <v>8</v>
      </c>
      <c r="E5" s="11" t="s">
        <v>9</v>
      </c>
      <c r="F5" s="7" t="s">
        <v>10</v>
      </c>
      <c r="G5" s="12"/>
    </row>
    <row r="6" spans="1:12" ht="17.100000000000001" customHeight="1" x14ac:dyDescent="0.15">
      <c r="A6" s="13" t="s">
        <v>11</v>
      </c>
      <c r="B6" s="14">
        <v>58029000</v>
      </c>
      <c r="C6" s="15">
        <v>0</v>
      </c>
      <c r="D6" s="16">
        <f>B6+C6</f>
        <v>58029000</v>
      </c>
      <c r="E6" s="17">
        <v>58028254</v>
      </c>
      <c r="F6" s="13" t="s">
        <v>12</v>
      </c>
      <c r="G6" s="18"/>
    </row>
    <row r="7" spans="1:12" ht="17.100000000000001" customHeight="1" x14ac:dyDescent="0.15">
      <c r="A7" s="19" t="s">
        <v>13</v>
      </c>
      <c r="B7" s="20">
        <v>30000000</v>
      </c>
      <c r="C7" s="21">
        <v>0</v>
      </c>
      <c r="D7" s="22">
        <f>B7+C7</f>
        <v>30000000</v>
      </c>
      <c r="E7" s="23">
        <v>29718764</v>
      </c>
      <c r="F7" s="19" t="s">
        <v>14</v>
      </c>
      <c r="G7" s="24"/>
    </row>
    <row r="8" spans="1:12" ht="17.100000000000001" customHeight="1" x14ac:dyDescent="0.15">
      <c r="A8" s="13" t="s">
        <v>15</v>
      </c>
      <c r="B8" s="25">
        <v>607000</v>
      </c>
      <c r="C8" s="15">
        <v>0</v>
      </c>
      <c r="D8" s="16">
        <f>B8+C8</f>
        <v>607000</v>
      </c>
      <c r="E8" s="17">
        <v>472260</v>
      </c>
      <c r="F8" s="13" t="s">
        <v>16</v>
      </c>
      <c r="G8" s="18"/>
    </row>
    <row r="9" spans="1:12" ht="17.100000000000001" customHeight="1" x14ac:dyDescent="0.15">
      <c r="A9" s="13" t="s">
        <v>17</v>
      </c>
      <c r="B9" s="25">
        <v>1100000</v>
      </c>
      <c r="C9" s="15">
        <v>0</v>
      </c>
      <c r="D9" s="16">
        <f>B9+C9</f>
        <v>1100000</v>
      </c>
      <c r="E9" s="17">
        <v>938930</v>
      </c>
      <c r="F9" s="13" t="s">
        <v>18</v>
      </c>
      <c r="G9" s="18"/>
    </row>
    <row r="10" spans="1:12" ht="17.100000000000001" customHeight="1" thickBot="1" x14ac:dyDescent="0.2">
      <c r="A10" s="13" t="s">
        <v>19</v>
      </c>
      <c r="B10" s="20">
        <v>0</v>
      </c>
      <c r="C10" s="15">
        <v>0</v>
      </c>
      <c r="D10" s="22">
        <f>B10+C10</f>
        <v>0</v>
      </c>
      <c r="E10" s="17">
        <v>600538</v>
      </c>
      <c r="F10" s="365" t="s">
        <v>284</v>
      </c>
      <c r="G10" s="18"/>
    </row>
    <row r="11" spans="1:12" ht="16.5" hidden="1" customHeight="1" thickBot="1" x14ac:dyDescent="0.2">
      <c r="A11" s="26" t="s">
        <v>20</v>
      </c>
      <c r="B11" s="27">
        <v>0</v>
      </c>
      <c r="C11" s="28"/>
      <c r="D11" s="29">
        <v>0</v>
      </c>
      <c r="E11" s="30">
        <v>0</v>
      </c>
      <c r="F11" s="26" t="s">
        <v>21</v>
      </c>
      <c r="G11" s="18"/>
    </row>
    <row r="12" spans="1:12" ht="18.75" customHeight="1" thickBot="1" x14ac:dyDescent="0.2">
      <c r="A12" s="31" t="s">
        <v>22</v>
      </c>
      <c r="B12" s="32">
        <f>SUM(B6:B11)</f>
        <v>89736000</v>
      </c>
      <c r="C12" s="33">
        <v>0</v>
      </c>
      <c r="D12" s="34">
        <f>SUM(D6:D11)</f>
        <v>89736000</v>
      </c>
      <c r="E12" s="35">
        <f>SUM(E6:E11)</f>
        <v>89758746</v>
      </c>
      <c r="F12" s="36"/>
      <c r="G12" s="37"/>
    </row>
    <row r="13" spans="1:12" s="3" customFormat="1" ht="18.75" customHeight="1" thickBot="1" x14ac:dyDescent="0.2">
      <c r="A13" s="38" t="s">
        <v>23</v>
      </c>
      <c r="B13" s="39">
        <v>2600000</v>
      </c>
      <c r="C13" s="40">
        <v>0</v>
      </c>
      <c r="D13" s="41">
        <f>B13+C13</f>
        <v>2600000</v>
      </c>
      <c r="E13" s="42">
        <v>0</v>
      </c>
      <c r="F13" s="43"/>
      <c r="G13" s="37"/>
      <c r="I13" s="1"/>
      <c r="J13" s="1"/>
      <c r="K13" s="1"/>
      <c r="L13" s="1"/>
    </row>
    <row r="14" spans="1:12" s="3" customFormat="1" ht="18.75" hidden="1" customHeight="1" thickBot="1" x14ac:dyDescent="0.2">
      <c r="A14" s="44" t="s">
        <v>20</v>
      </c>
      <c r="B14" s="45">
        <v>0</v>
      </c>
      <c r="C14" s="46">
        <v>0</v>
      </c>
      <c r="D14" s="47">
        <v>0</v>
      </c>
      <c r="E14" s="48">
        <v>0</v>
      </c>
      <c r="F14" s="49" t="s">
        <v>24</v>
      </c>
      <c r="G14" s="37"/>
      <c r="I14" s="1"/>
      <c r="J14" s="1"/>
      <c r="K14" s="1"/>
      <c r="L14" s="1"/>
    </row>
    <row r="15" spans="1:12" s="3" customFormat="1" ht="24.75" customHeight="1" thickBot="1" x14ac:dyDescent="0.2">
      <c r="A15" s="50" t="s">
        <v>25</v>
      </c>
      <c r="B15" s="51">
        <f>B12+B13+B14</f>
        <v>92336000</v>
      </c>
      <c r="C15" s="52">
        <f>SUM(C12:C14)</f>
        <v>0</v>
      </c>
      <c r="D15" s="53">
        <f>SUM(D12:D14)</f>
        <v>92336000</v>
      </c>
      <c r="E15" s="54">
        <f>SUM(E12:E14)</f>
        <v>89758746</v>
      </c>
      <c r="F15" s="55" t="s">
        <v>26</v>
      </c>
      <c r="G15" s="37"/>
      <c r="I15" s="1"/>
      <c r="J15" s="1"/>
      <c r="K15" s="1"/>
      <c r="L15" s="1"/>
    </row>
    <row r="16" spans="1:12" s="3" customFormat="1" ht="15" customHeight="1" x14ac:dyDescent="0.15">
      <c r="A16" s="1"/>
      <c r="B16" s="1"/>
      <c r="C16" s="1"/>
      <c r="D16" s="1"/>
      <c r="E16" s="1"/>
      <c r="F16" s="1"/>
      <c r="G16" s="1"/>
      <c r="I16" s="1"/>
      <c r="J16" s="1"/>
      <c r="K16" s="1"/>
      <c r="L16" s="1"/>
    </row>
    <row r="17" spans="1:12" s="3" customFormat="1" ht="18" customHeight="1" x14ac:dyDescent="0.15">
      <c r="A17" s="4" t="s">
        <v>27</v>
      </c>
      <c r="B17" s="1"/>
      <c r="C17" s="1"/>
      <c r="D17" s="1"/>
      <c r="E17" s="1"/>
      <c r="F17" s="5" t="s">
        <v>4</v>
      </c>
      <c r="G17" s="6"/>
      <c r="I17" s="1"/>
      <c r="J17" s="1"/>
      <c r="K17" s="1"/>
      <c r="L17" s="1"/>
    </row>
    <row r="18" spans="1:12" ht="24" customHeight="1" x14ac:dyDescent="0.15">
      <c r="A18" s="56" t="s">
        <v>5</v>
      </c>
      <c r="B18" s="57" t="s">
        <v>6</v>
      </c>
      <c r="C18" s="58" t="s">
        <v>7</v>
      </c>
      <c r="D18" s="59" t="s">
        <v>8</v>
      </c>
      <c r="E18" s="60" t="s">
        <v>9</v>
      </c>
      <c r="F18" s="56" t="s">
        <v>28</v>
      </c>
      <c r="G18" s="61"/>
    </row>
    <row r="19" spans="1:12" ht="17.100000000000001" customHeight="1" x14ac:dyDescent="0.15">
      <c r="A19" s="62" t="s">
        <v>29</v>
      </c>
      <c r="B19" s="14">
        <v>14000</v>
      </c>
      <c r="C19" s="63">
        <v>0</v>
      </c>
      <c r="D19" s="64">
        <f>B19+C19</f>
        <v>14000</v>
      </c>
      <c r="E19" s="65">
        <v>12824</v>
      </c>
      <c r="F19" s="66"/>
      <c r="G19" s="67"/>
    </row>
    <row r="20" spans="1:12" ht="17.100000000000001" hidden="1" customHeight="1" x14ac:dyDescent="0.15">
      <c r="A20" s="68"/>
      <c r="B20" s="69"/>
      <c r="C20" s="70"/>
      <c r="D20" s="71"/>
      <c r="E20" s="72"/>
      <c r="F20" s="73" t="s">
        <v>30</v>
      </c>
      <c r="G20" s="74">
        <v>6000</v>
      </c>
    </row>
    <row r="21" spans="1:12" ht="17.100000000000001" hidden="1" customHeight="1" x14ac:dyDescent="0.15">
      <c r="A21" s="68"/>
      <c r="B21" s="69"/>
      <c r="C21" s="70"/>
      <c r="D21" s="75"/>
      <c r="E21" s="72"/>
      <c r="F21" s="73" t="s">
        <v>31</v>
      </c>
      <c r="G21" s="74">
        <v>5000</v>
      </c>
    </row>
    <row r="22" spans="1:12" ht="17.100000000000001" hidden="1" customHeight="1" x14ac:dyDescent="0.15">
      <c r="A22" s="68"/>
      <c r="B22" s="69"/>
      <c r="C22" s="70"/>
      <c r="D22" s="76"/>
      <c r="E22" s="72"/>
      <c r="F22" s="73" t="s">
        <v>32</v>
      </c>
      <c r="G22" s="74">
        <v>10000</v>
      </c>
    </row>
    <row r="23" spans="1:12" ht="17.100000000000001" hidden="1" customHeight="1" x14ac:dyDescent="0.15">
      <c r="A23" s="68"/>
      <c r="B23" s="69"/>
      <c r="C23" s="70"/>
      <c r="D23" s="71"/>
      <c r="E23" s="72"/>
      <c r="F23" s="73" t="s">
        <v>33</v>
      </c>
      <c r="G23" s="74">
        <v>141540</v>
      </c>
    </row>
    <row r="24" spans="1:12" ht="17.100000000000001" hidden="1" customHeight="1" x14ac:dyDescent="0.15">
      <c r="A24" s="68"/>
      <c r="B24" s="69"/>
      <c r="C24" s="70"/>
      <c r="D24" s="75"/>
      <c r="E24" s="72"/>
      <c r="F24" s="73" t="s">
        <v>34</v>
      </c>
      <c r="G24" s="74">
        <v>10000</v>
      </c>
      <c r="H24" s="77"/>
      <c r="I24" s="78"/>
    </row>
    <row r="25" spans="1:12" ht="17.100000000000001" hidden="1" customHeight="1" x14ac:dyDescent="0.15">
      <c r="A25" s="68"/>
      <c r="B25" s="69"/>
      <c r="C25" s="70"/>
      <c r="D25" s="76"/>
      <c r="E25" s="72"/>
      <c r="F25" s="73" t="s">
        <v>35</v>
      </c>
      <c r="G25" s="74">
        <v>10000</v>
      </c>
      <c r="H25" s="77"/>
      <c r="I25" s="78"/>
    </row>
    <row r="26" spans="1:12" ht="17.100000000000001" hidden="1" customHeight="1" x14ac:dyDescent="0.15">
      <c r="A26" s="68"/>
      <c r="B26" s="69"/>
      <c r="C26" s="70"/>
      <c r="D26" s="75"/>
      <c r="E26" s="72"/>
      <c r="F26" s="73" t="s">
        <v>36</v>
      </c>
      <c r="G26" s="74">
        <v>34000</v>
      </c>
      <c r="H26" s="77"/>
      <c r="I26" s="78"/>
    </row>
    <row r="27" spans="1:12" ht="17.100000000000001" hidden="1" customHeight="1" x14ac:dyDescent="0.15">
      <c r="A27" s="68"/>
      <c r="B27" s="69"/>
      <c r="C27" s="70"/>
      <c r="D27" s="76"/>
      <c r="E27" s="72"/>
      <c r="F27" s="73" t="s">
        <v>37</v>
      </c>
      <c r="G27" s="74">
        <v>12000</v>
      </c>
    </row>
    <row r="28" spans="1:12" ht="17.100000000000001" hidden="1" customHeight="1" x14ac:dyDescent="0.15">
      <c r="A28" s="68"/>
      <c r="B28" s="69"/>
      <c r="C28" s="70"/>
      <c r="D28" s="79"/>
      <c r="E28" s="72"/>
      <c r="F28" s="73" t="s">
        <v>38</v>
      </c>
      <c r="G28" s="74">
        <v>22000</v>
      </c>
    </row>
    <row r="29" spans="1:12" ht="17.100000000000001" hidden="1" customHeight="1" x14ac:dyDescent="0.15">
      <c r="A29" s="68"/>
      <c r="B29" s="69"/>
      <c r="C29" s="70"/>
      <c r="D29" s="79"/>
      <c r="E29" s="72"/>
      <c r="F29" s="73" t="s">
        <v>39</v>
      </c>
      <c r="G29" s="74">
        <v>18000</v>
      </c>
    </row>
    <row r="30" spans="1:12" ht="17.100000000000001" hidden="1" customHeight="1" x14ac:dyDescent="0.15">
      <c r="A30" s="68"/>
      <c r="B30" s="69"/>
      <c r="C30" s="70"/>
      <c r="D30" s="79"/>
      <c r="E30" s="72"/>
      <c r="F30" s="73" t="s">
        <v>40</v>
      </c>
      <c r="G30" s="74">
        <v>4000</v>
      </c>
    </row>
    <row r="31" spans="1:12" ht="17.100000000000001" hidden="1" customHeight="1" x14ac:dyDescent="0.15">
      <c r="A31" s="68"/>
      <c r="B31" s="69"/>
      <c r="C31" s="70"/>
      <c r="D31" s="79"/>
      <c r="E31" s="72"/>
      <c r="F31" s="73" t="s">
        <v>41</v>
      </c>
      <c r="G31" s="74">
        <v>8000</v>
      </c>
    </row>
    <row r="32" spans="1:12" ht="17.100000000000001" hidden="1" customHeight="1" x14ac:dyDescent="0.15">
      <c r="A32" s="68"/>
      <c r="B32" s="69"/>
      <c r="C32" s="70"/>
      <c r="D32" s="79"/>
      <c r="E32" s="72"/>
      <c r="F32" s="73" t="s">
        <v>42</v>
      </c>
      <c r="G32" s="74">
        <v>18000</v>
      </c>
    </row>
    <row r="33" spans="1:12" ht="17.100000000000001" hidden="1" customHeight="1" x14ac:dyDescent="0.15">
      <c r="A33" s="68"/>
      <c r="B33" s="69"/>
      <c r="C33" s="70"/>
      <c r="D33" s="79"/>
      <c r="E33" s="72"/>
      <c r="F33" s="73" t="s">
        <v>43</v>
      </c>
      <c r="G33" s="74">
        <v>66822</v>
      </c>
    </row>
    <row r="34" spans="1:12" ht="17.100000000000001" hidden="1" customHeight="1" x14ac:dyDescent="0.15">
      <c r="A34" s="68"/>
      <c r="B34" s="69"/>
      <c r="C34" s="70"/>
      <c r="D34" s="79"/>
      <c r="E34" s="72"/>
      <c r="F34" s="73" t="s">
        <v>44</v>
      </c>
      <c r="G34" s="74">
        <v>12600</v>
      </c>
    </row>
    <row r="35" spans="1:12" ht="17.100000000000001" hidden="1" customHeight="1" x14ac:dyDescent="0.15">
      <c r="A35" s="68"/>
      <c r="B35" s="69"/>
      <c r="C35" s="70"/>
      <c r="D35" s="79"/>
      <c r="E35" s="72"/>
      <c r="F35" s="73" t="s">
        <v>45</v>
      </c>
      <c r="G35" s="74">
        <v>60000</v>
      </c>
    </row>
    <row r="36" spans="1:12" ht="17.100000000000001" customHeight="1" x14ac:dyDescent="0.15">
      <c r="A36" s="80" t="s">
        <v>46</v>
      </c>
      <c r="B36" s="25">
        <v>424000</v>
      </c>
      <c r="C36" s="81">
        <v>0</v>
      </c>
      <c r="D36" s="82">
        <f>B36+C36</f>
        <v>424000</v>
      </c>
      <c r="E36" s="17">
        <v>293074</v>
      </c>
      <c r="F36" s="83" t="s">
        <v>47</v>
      </c>
      <c r="G36" s="84"/>
    </row>
    <row r="37" spans="1:12" ht="17.100000000000001" hidden="1" customHeight="1" x14ac:dyDescent="0.15">
      <c r="A37" s="68"/>
      <c r="B37" s="69"/>
      <c r="C37" s="70"/>
      <c r="D37" s="71"/>
      <c r="E37" s="72"/>
      <c r="F37" s="85" t="s">
        <v>48</v>
      </c>
      <c r="G37" s="74">
        <v>45360</v>
      </c>
    </row>
    <row r="38" spans="1:12" ht="17.100000000000001" hidden="1" customHeight="1" x14ac:dyDescent="0.15">
      <c r="A38" s="68"/>
      <c r="B38" s="69"/>
      <c r="C38" s="70"/>
      <c r="D38" s="71"/>
      <c r="E38" s="72"/>
      <c r="F38" s="85" t="s">
        <v>49</v>
      </c>
      <c r="G38" s="74">
        <v>27856</v>
      </c>
    </row>
    <row r="39" spans="1:12" ht="17.100000000000001" hidden="1" customHeight="1" x14ac:dyDescent="0.15">
      <c r="A39" s="68"/>
      <c r="B39" s="69"/>
      <c r="C39" s="70"/>
      <c r="D39" s="86"/>
      <c r="E39" s="72"/>
      <c r="F39" s="85" t="s">
        <v>50</v>
      </c>
      <c r="G39" s="74">
        <v>10850</v>
      </c>
    </row>
    <row r="40" spans="1:12" s="3" customFormat="1" ht="17.100000000000001" customHeight="1" x14ac:dyDescent="0.15">
      <c r="A40" s="80" t="s">
        <v>51</v>
      </c>
      <c r="B40" s="25">
        <v>405000</v>
      </c>
      <c r="C40" s="81">
        <v>0</v>
      </c>
      <c r="D40" s="82">
        <f>B40+C40</f>
        <v>405000</v>
      </c>
      <c r="E40" s="17">
        <v>311740</v>
      </c>
      <c r="F40" s="83" t="s">
        <v>52</v>
      </c>
      <c r="G40" s="84"/>
      <c r="I40" s="1"/>
      <c r="J40" s="1"/>
      <c r="K40" s="1"/>
      <c r="L40" s="1"/>
    </row>
    <row r="41" spans="1:12" s="3" customFormat="1" ht="17.100000000000001" hidden="1" customHeight="1" x14ac:dyDescent="0.15">
      <c r="A41" s="68"/>
      <c r="B41" s="69"/>
      <c r="C41" s="70"/>
      <c r="D41" s="71"/>
      <c r="E41" s="72"/>
      <c r="F41" s="85" t="s">
        <v>53</v>
      </c>
      <c r="G41" s="74">
        <v>58170</v>
      </c>
      <c r="I41" s="1"/>
      <c r="J41" s="1"/>
      <c r="K41" s="1"/>
      <c r="L41" s="1"/>
    </row>
    <row r="42" spans="1:12" s="3" customFormat="1" ht="17.100000000000001" hidden="1" customHeight="1" x14ac:dyDescent="0.15">
      <c r="A42" s="68"/>
      <c r="B42" s="69"/>
      <c r="C42" s="70"/>
      <c r="D42" s="71"/>
      <c r="E42" s="72"/>
      <c r="F42" s="85" t="s">
        <v>54</v>
      </c>
      <c r="G42" s="74">
        <v>5000</v>
      </c>
      <c r="I42" s="1"/>
      <c r="J42" s="1"/>
      <c r="K42" s="1"/>
      <c r="L42" s="1"/>
    </row>
    <row r="43" spans="1:12" s="3" customFormat="1" ht="17.100000000000001" hidden="1" customHeight="1" x14ac:dyDescent="0.15">
      <c r="A43" s="68"/>
      <c r="B43" s="69"/>
      <c r="C43" s="70"/>
      <c r="D43" s="71"/>
      <c r="E43" s="72"/>
      <c r="F43" s="85" t="s">
        <v>55</v>
      </c>
      <c r="G43" s="74">
        <v>95256</v>
      </c>
      <c r="I43" s="1"/>
      <c r="J43" s="1"/>
      <c r="K43" s="1"/>
      <c r="L43" s="1"/>
    </row>
    <row r="44" spans="1:12" s="3" customFormat="1" ht="17.100000000000001" hidden="1" customHeight="1" x14ac:dyDescent="0.15">
      <c r="A44" s="68"/>
      <c r="B44" s="69"/>
      <c r="C44" s="70"/>
      <c r="D44" s="75"/>
      <c r="E44" s="72"/>
      <c r="F44" s="85" t="s">
        <v>56</v>
      </c>
      <c r="G44" s="74">
        <v>100000</v>
      </c>
      <c r="I44" s="1"/>
      <c r="J44" s="1"/>
      <c r="K44" s="1"/>
      <c r="L44" s="1"/>
    </row>
    <row r="45" spans="1:12" s="3" customFormat="1" ht="17.100000000000001" hidden="1" customHeight="1" x14ac:dyDescent="0.15">
      <c r="A45" s="68"/>
      <c r="B45" s="69"/>
      <c r="C45" s="70"/>
      <c r="D45" s="75"/>
      <c r="E45" s="72"/>
      <c r="F45" s="85" t="s">
        <v>57</v>
      </c>
      <c r="G45" s="74">
        <v>276000</v>
      </c>
      <c r="I45" s="1"/>
      <c r="J45" s="1"/>
      <c r="K45" s="1"/>
      <c r="L45" s="1"/>
    </row>
    <row r="46" spans="1:12" s="3" customFormat="1" ht="17.100000000000001" customHeight="1" x14ac:dyDescent="0.15">
      <c r="A46" s="80" t="s">
        <v>58</v>
      </c>
      <c r="B46" s="25">
        <v>30000</v>
      </c>
      <c r="C46" s="81">
        <v>0</v>
      </c>
      <c r="D46" s="82">
        <f>B46+C46</f>
        <v>30000</v>
      </c>
      <c r="E46" s="17">
        <v>20565</v>
      </c>
      <c r="F46" s="83" t="s">
        <v>59</v>
      </c>
      <c r="G46" s="84">
        <v>0</v>
      </c>
      <c r="I46" s="1"/>
      <c r="J46" s="1"/>
      <c r="K46" s="1"/>
      <c r="L46" s="1"/>
    </row>
    <row r="47" spans="1:12" s="3" customFormat="1" ht="17.100000000000001" hidden="1" customHeight="1" x14ac:dyDescent="0.15">
      <c r="A47" s="68"/>
      <c r="B47" s="69"/>
      <c r="C47" s="70"/>
      <c r="D47" s="71"/>
      <c r="E47" s="87"/>
      <c r="F47" s="88" t="s">
        <v>60</v>
      </c>
      <c r="G47" s="74">
        <v>1162</v>
      </c>
      <c r="I47" s="1"/>
      <c r="J47" s="1"/>
      <c r="K47" s="1"/>
      <c r="L47" s="1"/>
    </row>
    <row r="48" spans="1:12" s="3" customFormat="1" ht="17.100000000000001" hidden="1" customHeight="1" x14ac:dyDescent="0.15">
      <c r="A48" s="89"/>
      <c r="B48" s="90"/>
      <c r="C48" s="91"/>
      <c r="D48" s="92"/>
      <c r="E48" s="93"/>
      <c r="F48" s="94" t="s">
        <v>61</v>
      </c>
      <c r="G48" s="95">
        <v>5828</v>
      </c>
      <c r="I48" s="1"/>
      <c r="J48" s="1"/>
      <c r="K48" s="1"/>
      <c r="L48" s="1"/>
    </row>
    <row r="49" spans="1:12" s="3" customFormat="1" ht="17.100000000000001" customHeight="1" x14ac:dyDescent="0.15">
      <c r="A49" s="80" t="s">
        <v>62</v>
      </c>
      <c r="B49" s="25">
        <v>33000</v>
      </c>
      <c r="C49" s="81">
        <v>0</v>
      </c>
      <c r="D49" s="82">
        <f>B49+C49</f>
        <v>33000</v>
      </c>
      <c r="E49" s="17">
        <v>30428</v>
      </c>
      <c r="F49" s="83"/>
      <c r="G49" s="84">
        <v>35278</v>
      </c>
      <c r="I49" s="1"/>
      <c r="J49" s="1"/>
      <c r="K49" s="1"/>
      <c r="L49" s="1"/>
    </row>
    <row r="50" spans="1:12" s="3" customFormat="1" ht="17.100000000000001" hidden="1" customHeight="1" x14ac:dyDescent="0.15">
      <c r="A50" s="68"/>
      <c r="B50" s="96"/>
      <c r="C50" s="97"/>
      <c r="D50" s="98" t="s">
        <v>63</v>
      </c>
      <c r="E50" s="99"/>
      <c r="F50" s="85"/>
      <c r="G50" s="74"/>
      <c r="I50" s="1"/>
      <c r="J50" s="1"/>
      <c r="K50" s="1"/>
      <c r="L50" s="1"/>
    </row>
    <row r="51" spans="1:12" s="3" customFormat="1" ht="17.100000000000001" hidden="1" customHeight="1" x14ac:dyDescent="0.15">
      <c r="A51" s="100"/>
      <c r="B51" s="101"/>
      <c r="C51" s="102"/>
      <c r="D51" s="103" t="s">
        <v>64</v>
      </c>
      <c r="E51" s="104"/>
      <c r="F51" s="105"/>
      <c r="G51" s="106"/>
      <c r="I51" s="1"/>
      <c r="J51" s="1"/>
      <c r="K51" s="1"/>
      <c r="L51" s="1"/>
    </row>
    <row r="52" spans="1:12" s="3" customFormat="1" ht="17.100000000000001" customHeight="1" x14ac:dyDescent="0.15">
      <c r="A52" s="107" t="s">
        <v>65</v>
      </c>
      <c r="B52" s="108"/>
      <c r="C52" s="109"/>
      <c r="D52" s="110"/>
      <c r="E52" s="111"/>
      <c r="F52" s="112"/>
      <c r="G52" s="113"/>
      <c r="I52" s="1"/>
      <c r="J52" s="1"/>
      <c r="K52" s="1"/>
      <c r="L52" s="1"/>
    </row>
    <row r="53" spans="1:12" s="3" customFormat="1" ht="17.100000000000001" customHeight="1" x14ac:dyDescent="0.15">
      <c r="A53" s="114" t="s">
        <v>66</v>
      </c>
      <c r="B53" s="115">
        <f>SUM(B19:B52)</f>
        <v>906000</v>
      </c>
      <c r="C53" s="116">
        <f>SUM(C19:C49)</f>
        <v>0</v>
      </c>
      <c r="D53" s="117">
        <f>SUM(D19:D52)</f>
        <v>906000</v>
      </c>
      <c r="E53" s="118">
        <f>SUM(E19:E51)</f>
        <v>668631</v>
      </c>
      <c r="F53" s="119"/>
      <c r="G53" s="120"/>
      <c r="I53" s="1"/>
      <c r="J53" s="1"/>
      <c r="K53" s="1"/>
      <c r="L53" s="1"/>
    </row>
    <row r="54" spans="1:12" s="3" customFormat="1" ht="17.100000000000001" customHeight="1" x14ac:dyDescent="0.15">
      <c r="A54" s="68" t="s">
        <v>67</v>
      </c>
      <c r="B54" s="69">
        <v>18895000</v>
      </c>
      <c r="C54" s="70">
        <v>0</v>
      </c>
      <c r="D54" s="71">
        <f>B54+C54</f>
        <v>18895000</v>
      </c>
      <c r="E54" s="87">
        <v>18276717</v>
      </c>
      <c r="F54" s="85" t="s">
        <v>68</v>
      </c>
      <c r="G54" s="74"/>
      <c r="I54" s="1"/>
      <c r="J54" s="1"/>
      <c r="K54" s="1"/>
      <c r="L54" s="1"/>
    </row>
    <row r="55" spans="1:12" s="3" customFormat="1" ht="17.100000000000001" hidden="1" customHeight="1" x14ac:dyDescent="0.15">
      <c r="A55" s="68"/>
      <c r="B55" s="69"/>
      <c r="C55" s="70"/>
      <c r="D55" s="121"/>
      <c r="E55" s="87"/>
      <c r="F55" s="85" t="s">
        <v>69</v>
      </c>
      <c r="G55" s="74">
        <v>226986</v>
      </c>
      <c r="I55" s="1"/>
      <c r="J55" s="1"/>
      <c r="K55" s="1"/>
      <c r="L55" s="1"/>
    </row>
    <row r="56" spans="1:12" s="3" customFormat="1" ht="17.100000000000001" hidden="1" customHeight="1" x14ac:dyDescent="0.15">
      <c r="A56" s="68"/>
      <c r="B56" s="69"/>
      <c r="C56" s="70"/>
      <c r="D56" s="121"/>
      <c r="E56" s="87"/>
      <c r="F56" s="85" t="s">
        <v>70</v>
      </c>
      <c r="G56" s="74">
        <v>5296883</v>
      </c>
      <c r="I56" s="1"/>
      <c r="J56" s="1"/>
      <c r="K56" s="1"/>
      <c r="L56" s="1"/>
    </row>
    <row r="57" spans="1:12" s="3" customFormat="1" ht="17.100000000000001" hidden="1" customHeight="1" x14ac:dyDescent="0.15">
      <c r="A57" s="68"/>
      <c r="B57" s="69"/>
      <c r="C57" s="70"/>
      <c r="D57" s="121"/>
      <c r="E57" s="87"/>
      <c r="F57" s="85" t="s">
        <v>71</v>
      </c>
      <c r="G57" s="74">
        <v>398396</v>
      </c>
      <c r="I57" s="1"/>
      <c r="J57" s="1"/>
      <c r="K57" s="1"/>
      <c r="L57" s="1"/>
    </row>
    <row r="58" spans="1:12" s="3" customFormat="1" ht="17.100000000000001" hidden="1" customHeight="1" x14ac:dyDescent="0.15">
      <c r="A58" s="68"/>
      <c r="B58" s="69"/>
      <c r="C58" s="70"/>
      <c r="D58" s="121"/>
      <c r="E58" s="87"/>
      <c r="F58" s="85" t="s">
        <v>72</v>
      </c>
      <c r="G58" s="74">
        <v>12664884</v>
      </c>
      <c r="I58" s="1"/>
      <c r="J58" s="1"/>
      <c r="K58" s="1"/>
      <c r="L58" s="1"/>
    </row>
    <row r="59" spans="1:12" s="3" customFormat="1" ht="17.100000000000001" customHeight="1" x14ac:dyDescent="0.15">
      <c r="A59" s="80" t="s">
        <v>73</v>
      </c>
      <c r="B59" s="25">
        <v>3805000</v>
      </c>
      <c r="C59" s="81">
        <v>0</v>
      </c>
      <c r="D59" s="122">
        <f>B59+C59</f>
        <v>3805000</v>
      </c>
      <c r="E59" s="17">
        <v>3411299</v>
      </c>
      <c r="F59" s="123" t="s">
        <v>74</v>
      </c>
      <c r="G59" s="124"/>
      <c r="I59" s="1"/>
      <c r="J59" s="1"/>
      <c r="K59" s="1"/>
      <c r="L59" s="1"/>
    </row>
    <row r="60" spans="1:12" s="3" customFormat="1" ht="17.100000000000001" hidden="1" customHeight="1" x14ac:dyDescent="0.15">
      <c r="A60" s="68"/>
      <c r="B60" s="69"/>
      <c r="C60" s="70"/>
      <c r="D60" s="121"/>
      <c r="E60" s="72"/>
      <c r="F60" s="85" t="s">
        <v>75</v>
      </c>
      <c r="G60" s="125">
        <v>2064127</v>
      </c>
      <c r="I60" s="1"/>
      <c r="J60" s="1"/>
      <c r="K60" s="1"/>
      <c r="L60" s="1"/>
    </row>
    <row r="61" spans="1:12" s="3" customFormat="1" ht="17.100000000000001" hidden="1" customHeight="1" x14ac:dyDescent="0.15">
      <c r="A61" s="68"/>
      <c r="B61" s="69"/>
      <c r="C61" s="70"/>
      <c r="D61" s="75"/>
      <c r="E61" s="72"/>
      <c r="F61" s="85" t="s">
        <v>76</v>
      </c>
      <c r="G61" s="125">
        <v>1071786</v>
      </c>
      <c r="I61" s="1"/>
      <c r="J61" s="1"/>
      <c r="K61" s="1"/>
      <c r="L61" s="1"/>
    </row>
    <row r="62" spans="1:12" s="3" customFormat="1" ht="17.100000000000001" hidden="1" customHeight="1" x14ac:dyDescent="0.15">
      <c r="A62" s="68"/>
      <c r="B62" s="69"/>
      <c r="C62" s="70"/>
      <c r="D62" s="126"/>
      <c r="E62" s="72"/>
      <c r="F62" s="85" t="s">
        <v>77</v>
      </c>
      <c r="G62" s="125">
        <v>37170</v>
      </c>
      <c r="I62" s="1"/>
      <c r="J62" s="1"/>
      <c r="K62" s="1"/>
      <c r="L62" s="1"/>
    </row>
    <row r="63" spans="1:12" s="3" customFormat="1" ht="17.100000000000001" hidden="1" customHeight="1" x14ac:dyDescent="0.15">
      <c r="A63" s="68"/>
      <c r="B63" s="69"/>
      <c r="C63" s="70"/>
      <c r="D63" s="121"/>
      <c r="E63" s="72"/>
      <c r="F63" s="85" t="s">
        <v>78</v>
      </c>
      <c r="G63" s="125">
        <v>83952</v>
      </c>
      <c r="I63" s="1"/>
      <c r="J63" s="1"/>
      <c r="K63" s="1"/>
      <c r="L63" s="1"/>
    </row>
    <row r="64" spans="1:12" s="3" customFormat="1" ht="17.100000000000001" customHeight="1" x14ac:dyDescent="0.15">
      <c r="A64" s="80" t="s">
        <v>79</v>
      </c>
      <c r="B64" s="25">
        <v>7280000</v>
      </c>
      <c r="C64" s="81">
        <v>0</v>
      </c>
      <c r="D64" s="82">
        <f>B64+C64</f>
        <v>7280000</v>
      </c>
      <c r="E64" s="17">
        <v>5873367</v>
      </c>
      <c r="F64" s="127" t="s">
        <v>80</v>
      </c>
      <c r="G64" s="84"/>
      <c r="I64" s="1"/>
      <c r="J64" s="1"/>
      <c r="K64" s="1"/>
      <c r="L64" s="1"/>
    </row>
    <row r="65" spans="1:12" s="3" customFormat="1" ht="17.100000000000001" hidden="1" customHeight="1" x14ac:dyDescent="0.15">
      <c r="A65" s="68"/>
      <c r="B65" s="96"/>
      <c r="C65" s="97"/>
      <c r="D65" s="128"/>
      <c r="E65" s="129"/>
      <c r="F65" s="88" t="s">
        <v>81</v>
      </c>
      <c r="G65" s="74">
        <v>3695098</v>
      </c>
      <c r="I65" s="1"/>
      <c r="J65" s="1"/>
      <c r="K65" s="1"/>
      <c r="L65" s="1"/>
    </row>
    <row r="66" spans="1:12" s="3" customFormat="1" ht="17.100000000000001" hidden="1" customHeight="1" x14ac:dyDescent="0.15">
      <c r="A66" s="68"/>
      <c r="B66" s="96"/>
      <c r="C66" s="97"/>
      <c r="D66" s="130"/>
      <c r="E66" s="129"/>
      <c r="F66" s="88" t="s">
        <v>82</v>
      </c>
      <c r="G66" s="74">
        <v>1009460</v>
      </c>
      <c r="I66" s="1"/>
      <c r="J66" s="1"/>
      <c r="K66" s="1"/>
      <c r="L66" s="1"/>
    </row>
    <row r="67" spans="1:12" s="3" customFormat="1" ht="17.100000000000001" hidden="1" customHeight="1" x14ac:dyDescent="0.15">
      <c r="A67" s="89"/>
      <c r="B67" s="131"/>
      <c r="C67" s="132"/>
      <c r="D67" s="133"/>
      <c r="E67" s="134"/>
      <c r="F67" s="94"/>
      <c r="G67" s="95"/>
      <c r="I67" s="1"/>
      <c r="J67" s="1"/>
      <c r="K67" s="1"/>
      <c r="L67" s="1"/>
    </row>
    <row r="68" spans="1:12" s="3" customFormat="1" ht="17.100000000000001" customHeight="1" x14ac:dyDescent="0.15">
      <c r="A68" s="107" t="s">
        <v>83</v>
      </c>
      <c r="B68" s="108"/>
      <c r="C68" s="109"/>
      <c r="D68" s="110"/>
      <c r="E68" s="135"/>
      <c r="F68" s="112"/>
      <c r="G68" s="113"/>
      <c r="I68" s="1"/>
      <c r="J68" s="1"/>
      <c r="K68" s="1"/>
      <c r="L68" s="1"/>
    </row>
    <row r="69" spans="1:12" s="3" customFormat="1" ht="17.100000000000001" customHeight="1" x14ac:dyDescent="0.15">
      <c r="A69" s="114" t="s">
        <v>66</v>
      </c>
      <c r="B69" s="115">
        <f>SUM(B54:B68)</f>
        <v>29980000</v>
      </c>
      <c r="C69" s="116">
        <f>SUM(C54:C64)</f>
        <v>0</v>
      </c>
      <c r="D69" s="117">
        <f>D54+D59+D64</f>
        <v>29980000</v>
      </c>
      <c r="E69" s="117">
        <f>SUM(E54:E68)</f>
        <v>27561383</v>
      </c>
      <c r="F69" s="119"/>
      <c r="G69" s="120"/>
      <c r="I69" s="1"/>
      <c r="J69" s="1"/>
      <c r="K69" s="1"/>
      <c r="L69" s="1"/>
    </row>
    <row r="70" spans="1:12" s="3" customFormat="1" ht="17.100000000000001" customHeight="1" x14ac:dyDescent="0.15">
      <c r="A70" s="80" t="s">
        <v>84</v>
      </c>
      <c r="B70" s="25">
        <v>1543000</v>
      </c>
      <c r="C70" s="63">
        <v>0</v>
      </c>
      <c r="D70" s="81">
        <f>B70+C70</f>
        <v>1543000</v>
      </c>
      <c r="E70" s="17">
        <v>1084425</v>
      </c>
      <c r="F70" s="123" t="s">
        <v>85</v>
      </c>
      <c r="G70" s="74"/>
      <c r="I70" s="1"/>
      <c r="J70" s="1"/>
      <c r="K70" s="1"/>
      <c r="L70" s="1"/>
    </row>
    <row r="71" spans="1:12" s="3" customFormat="1" ht="17.100000000000001" hidden="1" customHeight="1" x14ac:dyDescent="0.15">
      <c r="A71" s="68"/>
      <c r="B71" s="136"/>
      <c r="C71" s="137"/>
      <c r="D71" s="137"/>
      <c r="E71" s="72"/>
      <c r="F71" s="85" t="s">
        <v>86</v>
      </c>
      <c r="G71" s="74">
        <v>435904</v>
      </c>
      <c r="I71" s="1"/>
      <c r="J71" s="1"/>
      <c r="K71" s="1"/>
      <c r="L71" s="1"/>
    </row>
    <row r="72" spans="1:12" s="3" customFormat="1" ht="17.100000000000001" hidden="1" customHeight="1" x14ac:dyDescent="0.15">
      <c r="A72" s="68"/>
      <c r="B72" s="136"/>
      <c r="C72" s="137"/>
      <c r="D72" s="137"/>
      <c r="E72" s="72"/>
      <c r="F72" s="85" t="s">
        <v>87</v>
      </c>
      <c r="G72" s="74">
        <v>502307</v>
      </c>
      <c r="I72" s="1"/>
      <c r="J72" s="1"/>
      <c r="K72" s="1"/>
      <c r="L72" s="1"/>
    </row>
    <row r="73" spans="1:12" s="3" customFormat="1" ht="17.100000000000001" hidden="1" customHeight="1" x14ac:dyDescent="0.15">
      <c r="A73" s="68"/>
      <c r="B73" s="136"/>
      <c r="C73" s="137"/>
      <c r="D73" s="137"/>
      <c r="E73" s="72"/>
      <c r="F73" s="85" t="s">
        <v>88</v>
      </c>
      <c r="G73" s="74">
        <v>95700</v>
      </c>
      <c r="I73" s="1"/>
      <c r="J73" s="1"/>
      <c r="K73" s="1"/>
      <c r="L73" s="1"/>
    </row>
    <row r="74" spans="1:12" ht="17.100000000000001" hidden="1" customHeight="1" x14ac:dyDescent="0.15">
      <c r="A74" s="68"/>
      <c r="B74" s="136"/>
      <c r="C74" s="137"/>
      <c r="D74" s="137"/>
      <c r="E74" s="72"/>
      <c r="F74" s="138" t="s">
        <v>89</v>
      </c>
      <c r="G74" s="74">
        <v>38016</v>
      </c>
    </row>
    <row r="75" spans="1:12" ht="17.100000000000001" hidden="1" customHeight="1" x14ac:dyDescent="0.15">
      <c r="A75" s="68"/>
      <c r="B75" s="136"/>
      <c r="C75" s="137"/>
      <c r="D75" s="137"/>
      <c r="E75" s="72"/>
      <c r="F75" s="85" t="s">
        <v>90</v>
      </c>
      <c r="G75" s="74">
        <v>492928</v>
      </c>
    </row>
    <row r="76" spans="1:12" ht="17.100000000000001" customHeight="1" x14ac:dyDescent="0.15">
      <c r="A76" s="80" t="s">
        <v>91</v>
      </c>
      <c r="B76" s="25">
        <v>16000</v>
      </c>
      <c r="C76" s="81">
        <v>0</v>
      </c>
      <c r="D76" s="81">
        <f>B76+C76</f>
        <v>16000</v>
      </c>
      <c r="E76" s="17">
        <v>5427</v>
      </c>
      <c r="F76" s="127"/>
      <c r="G76" s="84"/>
    </row>
    <row r="77" spans="1:12" ht="17.100000000000001" hidden="1" customHeight="1" x14ac:dyDescent="0.15">
      <c r="A77" s="68"/>
      <c r="B77" s="69"/>
      <c r="C77" s="70"/>
      <c r="D77" s="81">
        <f t="shared" ref="D77:D139" si="0">B77+C77</f>
        <v>0</v>
      </c>
      <c r="E77" s="72"/>
      <c r="F77" s="88" t="s">
        <v>92</v>
      </c>
      <c r="G77" s="74">
        <v>32690</v>
      </c>
    </row>
    <row r="78" spans="1:12" ht="17.100000000000001" hidden="1" customHeight="1" x14ac:dyDescent="0.15">
      <c r="A78" s="89"/>
      <c r="B78" s="90"/>
      <c r="C78" s="91"/>
      <c r="D78" s="81">
        <f t="shared" si="0"/>
        <v>0</v>
      </c>
      <c r="E78" s="139"/>
      <c r="F78" s="94" t="s">
        <v>93</v>
      </c>
      <c r="G78" s="95">
        <v>2520</v>
      </c>
    </row>
    <row r="79" spans="1:12" s="3" customFormat="1" ht="17.100000000000001" customHeight="1" x14ac:dyDescent="0.15">
      <c r="A79" s="80" t="s">
        <v>94</v>
      </c>
      <c r="B79" s="25">
        <v>12000</v>
      </c>
      <c r="C79" s="81">
        <v>0</v>
      </c>
      <c r="D79" s="81">
        <f t="shared" si="0"/>
        <v>12000</v>
      </c>
      <c r="E79" s="17">
        <v>0</v>
      </c>
      <c r="F79" s="127"/>
      <c r="G79" s="84"/>
      <c r="I79" s="1"/>
      <c r="J79" s="1"/>
      <c r="K79" s="1"/>
      <c r="L79" s="1"/>
    </row>
    <row r="80" spans="1:12" s="3" customFormat="1" ht="17.100000000000001" hidden="1" customHeight="1" x14ac:dyDescent="0.15">
      <c r="A80" s="68"/>
      <c r="B80" s="69"/>
      <c r="C80" s="70"/>
      <c r="D80" s="81">
        <f t="shared" si="0"/>
        <v>0</v>
      </c>
      <c r="E80" s="72"/>
      <c r="F80" s="88" t="s">
        <v>95</v>
      </c>
      <c r="G80" s="74">
        <v>11086</v>
      </c>
      <c r="I80" s="1"/>
      <c r="J80" s="1"/>
      <c r="K80" s="1"/>
      <c r="L80" s="1"/>
    </row>
    <row r="81" spans="1:12" s="3" customFormat="1" ht="17.100000000000001" hidden="1" customHeight="1" x14ac:dyDescent="0.15">
      <c r="A81" s="89"/>
      <c r="B81" s="90"/>
      <c r="C81" s="91"/>
      <c r="D81" s="81">
        <f t="shared" si="0"/>
        <v>0</v>
      </c>
      <c r="E81" s="139"/>
      <c r="F81" s="94" t="s">
        <v>96</v>
      </c>
      <c r="G81" s="95">
        <v>2304</v>
      </c>
      <c r="I81" s="1"/>
      <c r="J81" s="1"/>
      <c r="K81" s="1"/>
      <c r="L81" s="1"/>
    </row>
    <row r="82" spans="1:12" ht="17.100000000000001" customHeight="1" x14ac:dyDescent="0.15">
      <c r="A82" s="80" t="s">
        <v>97</v>
      </c>
      <c r="B82" s="25">
        <v>233000</v>
      </c>
      <c r="C82" s="81">
        <v>0</v>
      </c>
      <c r="D82" s="81">
        <f t="shared" si="0"/>
        <v>233000</v>
      </c>
      <c r="E82" s="17">
        <v>172200</v>
      </c>
      <c r="F82" s="127" t="s">
        <v>98</v>
      </c>
      <c r="G82" s="84"/>
    </row>
    <row r="83" spans="1:12" ht="17.100000000000001" hidden="1" customHeight="1" x14ac:dyDescent="0.15">
      <c r="A83" s="68"/>
      <c r="B83" s="69"/>
      <c r="C83" s="70"/>
      <c r="D83" s="81">
        <f t="shared" si="0"/>
        <v>0</v>
      </c>
      <c r="E83" s="72"/>
      <c r="F83" s="88" t="s">
        <v>99</v>
      </c>
      <c r="G83" s="74">
        <v>51000</v>
      </c>
    </row>
    <row r="84" spans="1:12" ht="17.100000000000001" hidden="1" customHeight="1" x14ac:dyDescent="0.15">
      <c r="A84" s="68"/>
      <c r="B84" s="69"/>
      <c r="C84" s="70"/>
      <c r="D84" s="81">
        <f t="shared" si="0"/>
        <v>0</v>
      </c>
      <c r="E84" s="72"/>
      <c r="F84" s="88" t="s">
        <v>100</v>
      </c>
      <c r="G84" s="74">
        <v>101304</v>
      </c>
    </row>
    <row r="85" spans="1:12" ht="17.100000000000001" hidden="1" customHeight="1" x14ac:dyDescent="0.15">
      <c r="A85" s="68"/>
      <c r="B85" s="69"/>
      <c r="C85" s="70"/>
      <c r="D85" s="81">
        <f t="shared" si="0"/>
        <v>0</v>
      </c>
      <c r="E85" s="72"/>
      <c r="F85" s="88" t="s">
        <v>101</v>
      </c>
      <c r="G85" s="74">
        <v>16000</v>
      </c>
    </row>
    <row r="86" spans="1:12" ht="17.100000000000001" customHeight="1" x14ac:dyDescent="0.15">
      <c r="A86" s="80" t="s">
        <v>102</v>
      </c>
      <c r="B86" s="25">
        <v>17626000</v>
      </c>
      <c r="C86" s="81">
        <v>0</v>
      </c>
      <c r="D86" s="81">
        <f t="shared" si="0"/>
        <v>17626000</v>
      </c>
      <c r="E86" s="17">
        <v>18133727</v>
      </c>
      <c r="F86" s="127"/>
      <c r="G86" s="84"/>
    </row>
    <row r="87" spans="1:12" ht="17.100000000000001" hidden="1" customHeight="1" x14ac:dyDescent="0.15">
      <c r="A87" s="68"/>
      <c r="B87" s="136"/>
      <c r="C87" s="137"/>
      <c r="D87" s="81">
        <f t="shared" si="0"/>
        <v>0</v>
      </c>
      <c r="E87" s="72"/>
      <c r="F87" s="88" t="s">
        <v>103</v>
      </c>
      <c r="G87" s="74">
        <v>11832059</v>
      </c>
    </row>
    <row r="88" spans="1:12" ht="17.100000000000001" hidden="1" customHeight="1" x14ac:dyDescent="0.15">
      <c r="A88" s="68"/>
      <c r="B88" s="136"/>
      <c r="C88" s="137"/>
      <c r="D88" s="81">
        <f t="shared" si="0"/>
        <v>0</v>
      </c>
      <c r="E88" s="72"/>
      <c r="F88" s="88" t="s">
        <v>104</v>
      </c>
      <c r="G88" s="74">
        <v>6982318</v>
      </c>
    </row>
    <row r="89" spans="1:12" ht="17.100000000000001" hidden="1" customHeight="1" x14ac:dyDescent="0.15">
      <c r="A89" s="68"/>
      <c r="B89" s="136"/>
      <c r="C89" s="137"/>
      <c r="D89" s="81">
        <f t="shared" si="0"/>
        <v>0</v>
      </c>
      <c r="E89" s="72"/>
      <c r="F89" s="88" t="s">
        <v>105</v>
      </c>
      <c r="G89" s="74">
        <v>1862078</v>
      </c>
    </row>
    <row r="90" spans="1:12" ht="17.100000000000001" hidden="1" customHeight="1" x14ac:dyDescent="0.15">
      <c r="A90" s="68"/>
      <c r="B90" s="136"/>
      <c r="C90" s="137"/>
      <c r="D90" s="81">
        <f t="shared" si="0"/>
        <v>0</v>
      </c>
      <c r="E90" s="72"/>
      <c r="F90" s="88" t="s">
        <v>106</v>
      </c>
      <c r="G90" s="140">
        <v>-100698</v>
      </c>
    </row>
    <row r="91" spans="1:12" ht="17.100000000000001" customHeight="1" x14ac:dyDescent="0.15">
      <c r="A91" s="80" t="s">
        <v>107</v>
      </c>
      <c r="B91" s="25">
        <v>5143000</v>
      </c>
      <c r="C91" s="81">
        <v>0</v>
      </c>
      <c r="D91" s="81">
        <f t="shared" si="0"/>
        <v>5143000</v>
      </c>
      <c r="E91" s="17">
        <v>5241151</v>
      </c>
      <c r="F91" s="123"/>
      <c r="G91" s="84"/>
    </row>
    <row r="92" spans="1:12" ht="17.100000000000001" hidden="1" customHeight="1" x14ac:dyDescent="0.15">
      <c r="A92" s="68"/>
      <c r="B92" s="136"/>
      <c r="C92" s="137"/>
      <c r="D92" s="81">
        <f t="shared" si="0"/>
        <v>0</v>
      </c>
      <c r="E92" s="72"/>
      <c r="F92" s="85" t="s">
        <v>108</v>
      </c>
      <c r="G92" s="74">
        <v>2453980</v>
      </c>
    </row>
    <row r="93" spans="1:12" ht="17.100000000000001" hidden="1" customHeight="1" x14ac:dyDescent="0.15">
      <c r="A93" s="68"/>
      <c r="B93" s="136"/>
      <c r="C93" s="137"/>
      <c r="D93" s="81">
        <f t="shared" si="0"/>
        <v>0</v>
      </c>
      <c r="E93" s="72"/>
      <c r="F93" s="85" t="s">
        <v>109</v>
      </c>
      <c r="G93" s="74">
        <v>3086000</v>
      </c>
      <c r="I93" s="1">
        <v>3086000</v>
      </c>
      <c r="J93" s="1" t="s">
        <v>110</v>
      </c>
    </row>
    <row r="94" spans="1:12" ht="17.100000000000001" hidden="1" customHeight="1" x14ac:dyDescent="0.15">
      <c r="A94" s="89"/>
      <c r="B94" s="141"/>
      <c r="C94" s="142"/>
      <c r="D94" s="81">
        <f t="shared" si="0"/>
        <v>0</v>
      </c>
      <c r="E94" s="139"/>
      <c r="F94" s="143"/>
      <c r="G94" s="95"/>
      <c r="I94" s="1">
        <v>3094200</v>
      </c>
    </row>
    <row r="95" spans="1:12" ht="16.5" customHeight="1" x14ac:dyDescent="0.15">
      <c r="A95" s="144" t="s">
        <v>111</v>
      </c>
      <c r="B95" s="25">
        <v>110000</v>
      </c>
      <c r="C95" s="81">
        <v>0</v>
      </c>
      <c r="D95" s="81">
        <f t="shared" si="0"/>
        <v>110000</v>
      </c>
      <c r="E95" s="17">
        <v>102390</v>
      </c>
      <c r="F95" s="83" t="s">
        <v>112</v>
      </c>
      <c r="G95" s="84"/>
      <c r="I95" s="145"/>
    </row>
    <row r="96" spans="1:12" ht="16.5" hidden="1" customHeight="1" x14ac:dyDescent="0.15">
      <c r="A96" s="146"/>
      <c r="B96" s="136"/>
      <c r="C96" s="137"/>
      <c r="D96" s="81">
        <f t="shared" si="0"/>
        <v>0</v>
      </c>
      <c r="E96" s="87"/>
      <c r="F96" s="85" t="s">
        <v>113</v>
      </c>
      <c r="G96" s="74">
        <v>83610</v>
      </c>
      <c r="I96" s="145"/>
    </row>
    <row r="97" spans="1:12" ht="16.5" hidden="1" customHeight="1" x14ac:dyDescent="0.15">
      <c r="A97" s="147"/>
      <c r="B97" s="141"/>
      <c r="C97" s="142"/>
      <c r="D97" s="81">
        <f t="shared" si="0"/>
        <v>0</v>
      </c>
      <c r="E97" s="93"/>
      <c r="F97" s="143" t="s">
        <v>114</v>
      </c>
      <c r="G97" s="95">
        <v>30254</v>
      </c>
      <c r="I97" s="145"/>
    </row>
    <row r="98" spans="1:12" s="3" customFormat="1" ht="17.100000000000001" customHeight="1" x14ac:dyDescent="0.15">
      <c r="A98" s="80" t="s">
        <v>115</v>
      </c>
      <c r="B98" s="25">
        <v>307000</v>
      </c>
      <c r="C98" s="81">
        <v>0</v>
      </c>
      <c r="D98" s="81">
        <f t="shared" si="0"/>
        <v>307000</v>
      </c>
      <c r="E98" s="148">
        <v>261448</v>
      </c>
      <c r="F98" s="127"/>
      <c r="G98" s="84"/>
      <c r="I98" s="1"/>
      <c r="J98" s="1"/>
      <c r="K98" s="1"/>
      <c r="L98" s="1"/>
    </row>
    <row r="99" spans="1:12" s="3" customFormat="1" ht="17.100000000000001" hidden="1" customHeight="1" x14ac:dyDescent="0.15">
      <c r="A99" s="68"/>
      <c r="B99" s="69"/>
      <c r="C99" s="70"/>
      <c r="D99" s="81">
        <f t="shared" si="0"/>
        <v>0</v>
      </c>
      <c r="E99" s="87"/>
      <c r="F99" s="88" t="s">
        <v>116</v>
      </c>
      <c r="G99" s="74">
        <v>212592</v>
      </c>
      <c r="I99" s="1"/>
      <c r="J99" s="1"/>
      <c r="K99" s="1"/>
      <c r="L99" s="1"/>
    </row>
    <row r="100" spans="1:12" s="3" customFormat="1" ht="17.100000000000001" hidden="1" customHeight="1" x14ac:dyDescent="0.15">
      <c r="A100" s="68"/>
      <c r="B100" s="69"/>
      <c r="C100" s="70"/>
      <c r="D100" s="81">
        <f t="shared" si="0"/>
        <v>0</v>
      </c>
      <c r="E100" s="87"/>
      <c r="F100" s="88" t="s">
        <v>117</v>
      </c>
      <c r="G100" s="74">
        <v>72411</v>
      </c>
      <c r="I100" s="1"/>
      <c r="J100" s="1"/>
      <c r="K100" s="1"/>
      <c r="L100" s="1"/>
    </row>
    <row r="101" spans="1:12" s="3" customFormat="1" ht="17.100000000000001" hidden="1" customHeight="1" x14ac:dyDescent="0.15">
      <c r="A101" s="68"/>
      <c r="B101" s="69"/>
      <c r="C101" s="70"/>
      <c r="D101" s="81">
        <f t="shared" si="0"/>
        <v>0</v>
      </c>
      <c r="E101" s="87"/>
      <c r="F101" s="88" t="s">
        <v>118</v>
      </c>
      <c r="G101" s="74">
        <v>21084</v>
      </c>
      <c r="I101" s="1"/>
      <c r="J101" s="1"/>
      <c r="K101" s="1"/>
      <c r="L101" s="1"/>
    </row>
    <row r="102" spans="1:12" s="3" customFormat="1" ht="17.100000000000001" hidden="1" customHeight="1" x14ac:dyDescent="0.15">
      <c r="A102" s="68"/>
      <c r="B102" s="69"/>
      <c r="C102" s="70"/>
      <c r="D102" s="81">
        <f t="shared" si="0"/>
        <v>0</v>
      </c>
      <c r="E102" s="87"/>
      <c r="F102" s="94" t="s">
        <v>119</v>
      </c>
      <c r="G102" s="95"/>
      <c r="I102" s="1"/>
      <c r="J102" s="1"/>
      <c r="K102" s="1"/>
      <c r="L102" s="1"/>
    </row>
    <row r="103" spans="1:12" s="3" customFormat="1" ht="17.100000000000001" customHeight="1" x14ac:dyDescent="0.15">
      <c r="A103" s="80" t="s">
        <v>120</v>
      </c>
      <c r="B103" s="25">
        <v>4762000</v>
      </c>
      <c r="C103" s="81">
        <v>0</v>
      </c>
      <c r="D103" s="81">
        <f t="shared" si="0"/>
        <v>4762000</v>
      </c>
      <c r="E103" s="17">
        <v>4627541</v>
      </c>
      <c r="F103" s="149"/>
      <c r="G103" s="74"/>
      <c r="I103" s="1"/>
      <c r="J103" s="1"/>
      <c r="K103" s="1"/>
      <c r="L103" s="1"/>
    </row>
    <row r="104" spans="1:12" s="3" customFormat="1" ht="17.100000000000001" hidden="1" customHeight="1" x14ac:dyDescent="0.15">
      <c r="A104" s="68"/>
      <c r="B104" s="150"/>
      <c r="C104" s="137"/>
      <c r="D104" s="81">
        <f t="shared" si="0"/>
        <v>0</v>
      </c>
      <c r="E104" s="72"/>
      <c r="F104" s="151" t="s">
        <v>121</v>
      </c>
      <c r="G104" s="74">
        <v>705672</v>
      </c>
      <c r="I104" s="1"/>
      <c r="J104" s="1"/>
      <c r="K104" s="1"/>
      <c r="L104" s="1"/>
    </row>
    <row r="105" spans="1:12" s="3" customFormat="1" ht="17.100000000000001" hidden="1" customHeight="1" x14ac:dyDescent="0.15">
      <c r="A105" s="68"/>
      <c r="B105" s="136"/>
      <c r="C105" s="137"/>
      <c r="D105" s="81">
        <f t="shared" si="0"/>
        <v>0</v>
      </c>
      <c r="E105" s="72"/>
      <c r="F105" s="151" t="s">
        <v>122</v>
      </c>
      <c r="G105" s="74">
        <v>732240</v>
      </c>
      <c r="I105" s="1"/>
      <c r="J105" s="1"/>
      <c r="K105" s="1"/>
      <c r="L105" s="1"/>
    </row>
    <row r="106" spans="1:12" s="3" customFormat="1" ht="17.100000000000001" hidden="1" customHeight="1" x14ac:dyDescent="0.15">
      <c r="A106" s="68"/>
      <c r="B106" s="136"/>
      <c r="C106" s="137"/>
      <c r="D106" s="81">
        <f t="shared" si="0"/>
        <v>0</v>
      </c>
      <c r="E106" s="72"/>
      <c r="F106" s="151" t="s">
        <v>123</v>
      </c>
      <c r="G106" s="74">
        <v>704160</v>
      </c>
      <c r="I106" s="1"/>
      <c r="J106" s="1"/>
      <c r="K106" s="1"/>
      <c r="L106" s="1"/>
    </row>
    <row r="107" spans="1:12" s="3" customFormat="1" ht="17.100000000000001" hidden="1" customHeight="1" x14ac:dyDescent="0.15">
      <c r="A107" s="68"/>
      <c r="B107" s="136"/>
      <c r="C107" s="137"/>
      <c r="D107" s="81">
        <f t="shared" si="0"/>
        <v>0</v>
      </c>
      <c r="E107" s="72"/>
      <c r="F107" s="151" t="s">
        <v>124</v>
      </c>
      <c r="G107" s="74">
        <v>86400</v>
      </c>
      <c r="I107" s="1"/>
      <c r="J107" s="1"/>
      <c r="K107" s="1"/>
      <c r="L107" s="1"/>
    </row>
    <row r="108" spans="1:12" s="3" customFormat="1" ht="17.100000000000001" hidden="1" customHeight="1" x14ac:dyDescent="0.15">
      <c r="A108" s="68"/>
      <c r="B108" s="136"/>
      <c r="C108" s="137"/>
      <c r="D108" s="81">
        <f t="shared" si="0"/>
        <v>0</v>
      </c>
      <c r="E108" s="72"/>
      <c r="F108" s="151" t="s">
        <v>125</v>
      </c>
      <c r="G108" s="74">
        <v>731160</v>
      </c>
      <c r="I108" s="1"/>
      <c r="J108" s="1"/>
      <c r="K108" s="1"/>
      <c r="L108" s="1"/>
    </row>
    <row r="109" spans="1:12" s="3" customFormat="1" ht="17.100000000000001" hidden="1" customHeight="1" x14ac:dyDescent="0.15">
      <c r="A109" s="68"/>
      <c r="B109" s="136"/>
      <c r="C109" s="137"/>
      <c r="D109" s="81">
        <f t="shared" si="0"/>
        <v>0</v>
      </c>
      <c r="E109" s="72"/>
      <c r="F109" s="151" t="s">
        <v>126</v>
      </c>
      <c r="G109" s="74">
        <v>159840</v>
      </c>
      <c r="I109" s="1"/>
      <c r="J109" s="1"/>
      <c r="K109" s="1"/>
      <c r="L109" s="1"/>
    </row>
    <row r="110" spans="1:12" s="3" customFormat="1" ht="17.100000000000001" hidden="1" customHeight="1" x14ac:dyDescent="0.15">
      <c r="A110" s="68"/>
      <c r="B110" s="136"/>
      <c r="C110" s="137"/>
      <c r="D110" s="81">
        <f t="shared" si="0"/>
        <v>0</v>
      </c>
      <c r="E110" s="72"/>
      <c r="F110" s="151" t="s">
        <v>127</v>
      </c>
      <c r="G110" s="74">
        <v>32400</v>
      </c>
      <c r="I110" s="1"/>
      <c r="J110" s="1"/>
      <c r="K110" s="1"/>
      <c r="L110" s="1"/>
    </row>
    <row r="111" spans="1:12" s="3" customFormat="1" ht="17.100000000000001" hidden="1" customHeight="1" x14ac:dyDescent="0.15">
      <c r="A111" s="68"/>
      <c r="B111" s="136"/>
      <c r="C111" s="137"/>
      <c r="D111" s="81">
        <f t="shared" si="0"/>
        <v>0</v>
      </c>
      <c r="E111" s="72"/>
      <c r="F111" s="151" t="s">
        <v>128</v>
      </c>
      <c r="G111" s="74">
        <v>81648</v>
      </c>
      <c r="I111" s="1"/>
      <c r="J111" s="1"/>
      <c r="K111" s="1"/>
      <c r="L111" s="1"/>
    </row>
    <row r="112" spans="1:12" s="3" customFormat="1" ht="17.100000000000001" hidden="1" customHeight="1" x14ac:dyDescent="0.15">
      <c r="A112" s="68"/>
      <c r="B112" s="136"/>
      <c r="C112" s="137"/>
      <c r="D112" s="81">
        <f t="shared" si="0"/>
        <v>0</v>
      </c>
      <c r="E112" s="72"/>
      <c r="F112" s="152" t="s">
        <v>129</v>
      </c>
      <c r="G112" s="74">
        <v>123120</v>
      </c>
      <c r="I112" s="1"/>
      <c r="J112" s="1"/>
      <c r="K112" s="1"/>
      <c r="L112" s="1"/>
    </row>
    <row r="113" spans="1:12" s="3" customFormat="1" ht="17.100000000000001" hidden="1" customHeight="1" x14ac:dyDescent="0.15">
      <c r="A113" s="68"/>
      <c r="B113" s="136"/>
      <c r="C113" s="137"/>
      <c r="D113" s="81">
        <f t="shared" si="0"/>
        <v>0</v>
      </c>
      <c r="E113" s="72"/>
      <c r="F113" s="152" t="s">
        <v>130</v>
      </c>
      <c r="G113" s="74">
        <v>82537</v>
      </c>
      <c r="I113" s="1"/>
      <c r="J113" s="1"/>
      <c r="K113" s="1"/>
      <c r="L113" s="1"/>
    </row>
    <row r="114" spans="1:12" ht="17.100000000000001" hidden="1" customHeight="1" x14ac:dyDescent="0.15">
      <c r="A114" s="68"/>
      <c r="B114" s="136"/>
      <c r="C114" s="137"/>
      <c r="D114" s="81">
        <f t="shared" si="0"/>
        <v>0</v>
      </c>
      <c r="E114" s="72"/>
      <c r="F114" s="152" t="s">
        <v>131</v>
      </c>
      <c r="G114" s="74">
        <v>16200</v>
      </c>
    </row>
    <row r="115" spans="1:12" s="3" customFormat="1" ht="17.100000000000001" hidden="1" customHeight="1" x14ac:dyDescent="0.15">
      <c r="A115" s="68"/>
      <c r="B115" s="136"/>
      <c r="C115" s="137"/>
      <c r="D115" s="81">
        <f t="shared" si="0"/>
        <v>0</v>
      </c>
      <c r="E115" s="72"/>
      <c r="F115" s="152" t="s">
        <v>132</v>
      </c>
      <c r="G115" s="74">
        <v>35100</v>
      </c>
      <c r="I115" s="1"/>
      <c r="J115" s="1"/>
      <c r="K115" s="1"/>
      <c r="L115" s="1"/>
    </row>
    <row r="116" spans="1:12" s="3" customFormat="1" ht="17.100000000000001" hidden="1" customHeight="1" x14ac:dyDescent="0.15">
      <c r="A116" s="68"/>
      <c r="B116" s="136"/>
      <c r="C116" s="137"/>
      <c r="D116" s="81">
        <f t="shared" si="0"/>
        <v>0</v>
      </c>
      <c r="E116" s="72"/>
      <c r="F116" s="152" t="s">
        <v>133</v>
      </c>
      <c r="G116" s="74">
        <v>790560</v>
      </c>
      <c r="I116" s="1"/>
      <c r="J116" s="1"/>
      <c r="K116" s="1"/>
      <c r="L116" s="1"/>
    </row>
    <row r="117" spans="1:12" ht="17.100000000000001" customHeight="1" x14ac:dyDescent="0.15">
      <c r="A117" s="80" t="s">
        <v>134</v>
      </c>
      <c r="B117" s="20">
        <v>24546000</v>
      </c>
      <c r="C117" s="153">
        <v>0</v>
      </c>
      <c r="D117" s="81">
        <f t="shared" si="0"/>
        <v>24546000</v>
      </c>
      <c r="E117" s="23">
        <v>24545880</v>
      </c>
      <c r="F117" s="154" t="s">
        <v>135</v>
      </c>
      <c r="G117" s="155">
        <v>24651573</v>
      </c>
    </row>
    <row r="118" spans="1:12" s="3" customFormat="1" ht="17.100000000000001" customHeight="1" x14ac:dyDescent="0.15">
      <c r="A118" s="80" t="s">
        <v>136</v>
      </c>
      <c r="B118" s="25">
        <v>4440000</v>
      </c>
      <c r="C118" s="81">
        <v>0</v>
      </c>
      <c r="D118" s="81">
        <f t="shared" si="0"/>
        <v>4440000</v>
      </c>
      <c r="E118" s="156">
        <v>4033248</v>
      </c>
      <c r="F118" s="157" t="s">
        <v>137</v>
      </c>
      <c r="G118" s="84"/>
      <c r="I118" s="1"/>
      <c r="J118" s="1"/>
      <c r="K118" s="1"/>
      <c r="L118" s="1"/>
    </row>
    <row r="119" spans="1:12" s="3" customFormat="1" ht="17.100000000000001" hidden="1" customHeight="1" x14ac:dyDescent="0.15">
      <c r="A119" s="68"/>
      <c r="B119" s="69"/>
      <c r="C119" s="70"/>
      <c r="D119" s="81">
        <f t="shared" si="0"/>
        <v>0</v>
      </c>
      <c r="E119" s="158"/>
      <c r="F119" s="152" t="s">
        <v>138</v>
      </c>
      <c r="G119" s="74">
        <v>648000</v>
      </c>
      <c r="I119" s="1"/>
      <c r="J119" s="1"/>
      <c r="K119" s="1"/>
      <c r="L119" s="1"/>
    </row>
    <row r="120" spans="1:12" s="3" customFormat="1" ht="17.100000000000001" hidden="1" customHeight="1" x14ac:dyDescent="0.15">
      <c r="A120" s="68"/>
      <c r="B120" s="69"/>
      <c r="C120" s="70"/>
      <c r="D120" s="81">
        <f t="shared" si="0"/>
        <v>0</v>
      </c>
      <c r="E120" s="158"/>
      <c r="F120" s="152" t="s">
        <v>139</v>
      </c>
      <c r="G120" s="74">
        <v>63862</v>
      </c>
      <c r="I120" s="1"/>
      <c r="J120" s="1"/>
      <c r="K120" s="1"/>
      <c r="L120" s="1"/>
    </row>
    <row r="121" spans="1:12" s="3" customFormat="1" ht="17.100000000000001" hidden="1" customHeight="1" x14ac:dyDescent="0.15">
      <c r="A121" s="68"/>
      <c r="B121" s="69"/>
      <c r="C121" s="70"/>
      <c r="D121" s="81">
        <f t="shared" si="0"/>
        <v>0</v>
      </c>
      <c r="E121" s="72"/>
      <c r="F121" s="151" t="s">
        <v>140</v>
      </c>
      <c r="G121" s="74">
        <v>127260</v>
      </c>
      <c r="I121" s="1"/>
      <c r="J121" s="1"/>
      <c r="K121" s="1"/>
      <c r="L121" s="1"/>
    </row>
    <row r="122" spans="1:12" s="3" customFormat="1" ht="17.100000000000001" hidden="1" customHeight="1" x14ac:dyDescent="0.15">
      <c r="A122" s="68"/>
      <c r="B122" s="69"/>
      <c r="C122" s="70"/>
      <c r="D122" s="81">
        <f t="shared" si="0"/>
        <v>0</v>
      </c>
      <c r="E122" s="72"/>
      <c r="F122" s="151" t="s">
        <v>141</v>
      </c>
      <c r="G122" s="74">
        <v>155256</v>
      </c>
      <c r="I122" s="1"/>
      <c r="J122" s="1"/>
      <c r="K122" s="1"/>
      <c r="L122" s="1"/>
    </row>
    <row r="123" spans="1:12" s="3" customFormat="1" ht="17.100000000000001" hidden="1" customHeight="1" x14ac:dyDescent="0.15">
      <c r="A123" s="68"/>
      <c r="B123" s="69"/>
      <c r="C123" s="70"/>
      <c r="D123" s="81">
        <f t="shared" si="0"/>
        <v>0</v>
      </c>
      <c r="E123" s="72"/>
      <c r="F123" s="151" t="s">
        <v>142</v>
      </c>
      <c r="G123" s="74">
        <v>140496</v>
      </c>
      <c r="I123" s="1"/>
      <c r="J123" s="1"/>
      <c r="K123" s="1"/>
      <c r="L123" s="1"/>
    </row>
    <row r="124" spans="1:12" ht="17.100000000000001" hidden="1" customHeight="1" x14ac:dyDescent="0.15">
      <c r="A124" s="68"/>
      <c r="B124" s="69"/>
      <c r="C124" s="70"/>
      <c r="D124" s="81">
        <f t="shared" si="0"/>
        <v>0</v>
      </c>
      <c r="E124" s="72"/>
      <c r="F124" s="151" t="s">
        <v>143</v>
      </c>
      <c r="G124" s="74">
        <v>505116</v>
      </c>
      <c r="J124" s="159"/>
    </row>
    <row r="125" spans="1:12" ht="17.100000000000001" hidden="1" customHeight="1" x14ac:dyDescent="0.15">
      <c r="A125" s="68"/>
      <c r="B125" s="69"/>
      <c r="C125" s="70"/>
      <c r="D125" s="81">
        <f t="shared" si="0"/>
        <v>0</v>
      </c>
      <c r="E125" s="72"/>
      <c r="F125" s="152" t="s">
        <v>144</v>
      </c>
      <c r="G125" s="74">
        <v>31564</v>
      </c>
    </row>
    <row r="126" spans="1:12" ht="17.100000000000001" hidden="1" customHeight="1" x14ac:dyDescent="0.15">
      <c r="A126" s="68"/>
      <c r="B126" s="69"/>
      <c r="C126" s="70"/>
      <c r="D126" s="81">
        <f t="shared" si="0"/>
        <v>0</v>
      </c>
      <c r="E126" s="72"/>
      <c r="F126" s="152" t="s">
        <v>145</v>
      </c>
      <c r="G126" s="74">
        <v>250128</v>
      </c>
    </row>
    <row r="127" spans="1:12" ht="17.100000000000001" hidden="1" customHeight="1" x14ac:dyDescent="0.15">
      <c r="A127" s="68"/>
      <c r="B127" s="69"/>
      <c r="C127" s="70"/>
      <c r="D127" s="81">
        <f t="shared" si="0"/>
        <v>0</v>
      </c>
      <c r="E127" s="72"/>
      <c r="F127" s="152" t="s">
        <v>146</v>
      </c>
      <c r="G127" s="74">
        <v>14545</v>
      </c>
    </row>
    <row r="128" spans="1:12" ht="17.100000000000001" hidden="1" customHeight="1" x14ac:dyDescent="0.15">
      <c r="A128" s="68"/>
      <c r="B128" s="69"/>
      <c r="C128" s="70"/>
      <c r="D128" s="81">
        <f t="shared" si="0"/>
        <v>0</v>
      </c>
      <c r="E128" s="72"/>
      <c r="F128" s="152" t="s">
        <v>147</v>
      </c>
      <c r="G128" s="74">
        <v>1109708</v>
      </c>
    </row>
    <row r="129" spans="1:12" ht="17.100000000000001" hidden="1" customHeight="1" x14ac:dyDescent="0.15">
      <c r="A129" s="89"/>
      <c r="B129" s="90"/>
      <c r="C129" s="91"/>
      <c r="D129" s="81">
        <f t="shared" si="0"/>
        <v>0</v>
      </c>
      <c r="E129" s="139"/>
      <c r="F129" s="94" t="s">
        <v>148</v>
      </c>
      <c r="G129" s="95">
        <v>800</v>
      </c>
    </row>
    <row r="130" spans="1:12" s="3" customFormat="1" ht="17.100000000000001" customHeight="1" x14ac:dyDescent="0.15">
      <c r="A130" s="160" t="s">
        <v>149</v>
      </c>
      <c r="B130" s="20">
        <v>15000</v>
      </c>
      <c r="C130" s="153">
        <v>0</v>
      </c>
      <c r="D130" s="81">
        <f t="shared" si="0"/>
        <v>15000</v>
      </c>
      <c r="E130" s="23">
        <v>8500</v>
      </c>
      <c r="F130" s="127"/>
      <c r="G130" s="84"/>
      <c r="I130" s="1"/>
      <c r="J130" s="1"/>
      <c r="K130" s="1"/>
      <c r="L130" s="1"/>
    </row>
    <row r="131" spans="1:12" s="3" customFormat="1" ht="17.100000000000001" hidden="1" customHeight="1" x14ac:dyDescent="0.15">
      <c r="A131" s="68"/>
      <c r="B131" s="69"/>
      <c r="C131" s="70"/>
      <c r="D131" s="81">
        <f t="shared" si="0"/>
        <v>0</v>
      </c>
      <c r="E131" s="72"/>
      <c r="F131" s="88" t="s">
        <v>150</v>
      </c>
      <c r="G131" s="74">
        <v>5000</v>
      </c>
      <c r="I131" s="1"/>
      <c r="J131" s="1"/>
      <c r="K131" s="1"/>
      <c r="L131" s="1"/>
    </row>
    <row r="132" spans="1:12" s="3" customFormat="1" ht="17.100000000000001" hidden="1" customHeight="1" x14ac:dyDescent="0.15">
      <c r="A132" s="68"/>
      <c r="B132" s="69"/>
      <c r="C132" s="70"/>
      <c r="D132" s="81">
        <f t="shared" si="0"/>
        <v>0</v>
      </c>
      <c r="E132" s="72"/>
      <c r="F132" s="161" t="s">
        <v>151</v>
      </c>
      <c r="G132" s="74">
        <v>3000</v>
      </c>
      <c r="I132" s="1"/>
      <c r="J132" s="1"/>
      <c r="K132" s="1"/>
      <c r="L132" s="1"/>
    </row>
    <row r="133" spans="1:12" s="3" customFormat="1" ht="17.100000000000001" hidden="1" customHeight="1" x14ac:dyDescent="0.15">
      <c r="A133" s="68"/>
      <c r="B133" s="69"/>
      <c r="C133" s="70"/>
      <c r="D133" s="81">
        <f t="shared" si="0"/>
        <v>0</v>
      </c>
      <c r="E133" s="72"/>
      <c r="F133" s="161" t="s">
        <v>152</v>
      </c>
      <c r="G133" s="74">
        <v>6170</v>
      </c>
      <c r="I133" s="1"/>
      <c r="J133" s="1"/>
      <c r="K133" s="1"/>
      <c r="L133" s="1"/>
    </row>
    <row r="134" spans="1:12" s="3" customFormat="1" ht="17.100000000000001" hidden="1" customHeight="1" x14ac:dyDescent="0.15">
      <c r="A134" s="68"/>
      <c r="B134" s="69"/>
      <c r="C134" s="70"/>
      <c r="D134" s="81">
        <f t="shared" si="0"/>
        <v>0</v>
      </c>
      <c r="E134" s="72"/>
      <c r="F134" s="161" t="s">
        <v>153</v>
      </c>
      <c r="G134" s="74">
        <v>10500</v>
      </c>
      <c r="I134" s="1"/>
      <c r="J134" s="1"/>
      <c r="K134" s="1"/>
      <c r="L134" s="1"/>
    </row>
    <row r="135" spans="1:12" s="3" customFormat="1" ht="17.100000000000001" customHeight="1" x14ac:dyDescent="0.15">
      <c r="A135" s="80" t="s">
        <v>154</v>
      </c>
      <c r="B135" s="25">
        <v>53000</v>
      </c>
      <c r="C135" s="81">
        <v>0</v>
      </c>
      <c r="D135" s="81">
        <f t="shared" si="0"/>
        <v>53000</v>
      </c>
      <c r="E135" s="17">
        <v>45738</v>
      </c>
      <c r="F135" s="127"/>
      <c r="G135" s="84"/>
      <c r="I135" s="1"/>
      <c r="J135" s="1"/>
      <c r="K135" s="1"/>
      <c r="L135" s="1"/>
    </row>
    <row r="136" spans="1:12" s="3" customFormat="1" ht="17.100000000000001" hidden="1" customHeight="1" x14ac:dyDescent="0.15">
      <c r="A136" s="68"/>
      <c r="B136" s="136"/>
      <c r="C136" s="137"/>
      <c r="D136" s="81">
        <f t="shared" si="0"/>
        <v>0</v>
      </c>
      <c r="E136" s="72"/>
      <c r="F136" s="94" t="s">
        <v>155</v>
      </c>
      <c r="G136" s="95">
        <v>24192</v>
      </c>
      <c r="I136" s="1"/>
      <c r="J136" s="1"/>
      <c r="K136" s="1"/>
      <c r="L136" s="1"/>
    </row>
    <row r="137" spans="1:12" s="3" customFormat="1" ht="17.100000000000001" customHeight="1" x14ac:dyDescent="0.15">
      <c r="A137" s="80" t="s">
        <v>156</v>
      </c>
      <c r="B137" s="25">
        <v>6000</v>
      </c>
      <c r="C137" s="81">
        <v>0</v>
      </c>
      <c r="D137" s="81">
        <f t="shared" si="0"/>
        <v>6000</v>
      </c>
      <c r="E137" s="17">
        <v>4470</v>
      </c>
      <c r="F137" s="162"/>
      <c r="G137" s="84"/>
      <c r="I137" s="1"/>
      <c r="J137" s="1"/>
      <c r="K137" s="1"/>
      <c r="L137" s="1"/>
    </row>
    <row r="138" spans="1:12" s="3" customFormat="1" ht="17.100000000000001" hidden="1" customHeight="1" x14ac:dyDescent="0.15">
      <c r="A138" s="68"/>
      <c r="B138" s="136"/>
      <c r="C138" s="137"/>
      <c r="D138" s="81">
        <f t="shared" si="0"/>
        <v>0</v>
      </c>
      <c r="E138" s="72"/>
      <c r="F138" s="161" t="s">
        <v>157</v>
      </c>
      <c r="G138" s="74">
        <v>1620</v>
      </c>
      <c r="I138" s="1"/>
      <c r="J138" s="1"/>
      <c r="K138" s="1"/>
      <c r="L138" s="1"/>
    </row>
    <row r="139" spans="1:12" s="3" customFormat="1" ht="17.100000000000001" customHeight="1" x14ac:dyDescent="0.15">
      <c r="A139" s="163" t="s">
        <v>158</v>
      </c>
      <c r="B139" s="25">
        <v>2538000</v>
      </c>
      <c r="C139" s="81">
        <v>0</v>
      </c>
      <c r="D139" s="81">
        <f t="shared" si="0"/>
        <v>2538000</v>
      </c>
      <c r="E139" s="17">
        <v>2108109</v>
      </c>
      <c r="F139" s="13"/>
      <c r="G139" s="84"/>
      <c r="I139" s="1"/>
      <c r="J139" s="1"/>
      <c r="K139" s="1"/>
      <c r="L139" s="1"/>
    </row>
    <row r="140" spans="1:12" s="3" customFormat="1" ht="17.100000000000001" hidden="1" customHeight="1" x14ac:dyDescent="0.15">
      <c r="A140" s="164"/>
      <c r="B140" s="136"/>
      <c r="C140" s="137"/>
      <c r="D140" s="137"/>
      <c r="E140" s="72"/>
      <c r="F140" s="165" t="s">
        <v>159</v>
      </c>
      <c r="G140" s="74">
        <v>22000</v>
      </c>
      <c r="I140" s="1"/>
      <c r="J140" s="1"/>
      <c r="K140" s="1"/>
      <c r="L140" s="1"/>
    </row>
    <row r="141" spans="1:12" s="3" customFormat="1" ht="17.100000000000001" hidden="1" customHeight="1" x14ac:dyDescent="0.15">
      <c r="A141" s="164"/>
      <c r="B141" s="136"/>
      <c r="C141" s="137"/>
      <c r="D141" s="137"/>
      <c r="E141" s="72"/>
      <c r="F141" s="165" t="s">
        <v>160</v>
      </c>
      <c r="G141" s="74">
        <v>2001480</v>
      </c>
      <c r="I141" s="1"/>
      <c r="J141" s="1"/>
      <c r="K141" s="1"/>
      <c r="L141" s="1"/>
    </row>
    <row r="142" spans="1:12" s="3" customFormat="1" ht="17.100000000000001" hidden="1" customHeight="1" x14ac:dyDescent="0.15">
      <c r="A142" s="164"/>
      <c r="B142" s="136"/>
      <c r="C142" s="137"/>
      <c r="D142" s="137"/>
      <c r="E142" s="72"/>
      <c r="F142" s="165" t="s">
        <v>161</v>
      </c>
      <c r="G142" s="74">
        <v>63570</v>
      </c>
      <c r="I142" s="1"/>
      <c r="J142" s="1"/>
      <c r="K142" s="1"/>
      <c r="L142" s="1"/>
    </row>
    <row r="143" spans="1:12" s="3" customFormat="1" ht="17.100000000000001" hidden="1" customHeight="1" x14ac:dyDescent="0.15">
      <c r="A143" s="164"/>
      <c r="B143" s="136"/>
      <c r="C143" s="137"/>
      <c r="D143" s="137"/>
      <c r="E143" s="72"/>
      <c r="F143" s="165"/>
      <c r="G143" s="74"/>
      <c r="I143" s="1"/>
      <c r="J143" s="1"/>
      <c r="K143" s="1"/>
      <c r="L143" s="1"/>
    </row>
    <row r="144" spans="1:12" s="3" customFormat="1" ht="17.100000000000001" hidden="1" customHeight="1" x14ac:dyDescent="0.15">
      <c r="A144" s="163" t="s">
        <v>162</v>
      </c>
      <c r="B144" s="166">
        <v>0</v>
      </c>
      <c r="C144" s="167"/>
      <c r="D144" s="167">
        <v>0</v>
      </c>
      <c r="E144" s="17">
        <v>0</v>
      </c>
      <c r="F144" s="13"/>
      <c r="G144" s="84"/>
      <c r="I144" s="1"/>
      <c r="J144" s="1"/>
      <c r="K144" s="1"/>
      <c r="L144" s="1"/>
    </row>
    <row r="145" spans="1:12" s="3" customFormat="1" ht="17.100000000000001" customHeight="1" x14ac:dyDescent="0.15">
      <c r="A145" s="163" t="s">
        <v>163</v>
      </c>
      <c r="B145" s="25">
        <v>100000</v>
      </c>
      <c r="C145" s="153">
        <v>0</v>
      </c>
      <c r="D145" s="81">
        <f>B145+C145</f>
        <v>100000</v>
      </c>
      <c r="E145" s="17">
        <v>0</v>
      </c>
      <c r="F145" s="19"/>
      <c r="G145" s="84"/>
      <c r="I145" s="1"/>
      <c r="J145" s="1"/>
      <c r="K145" s="1"/>
      <c r="L145" s="1"/>
    </row>
    <row r="146" spans="1:12" ht="17.100000000000001" hidden="1" customHeight="1" x14ac:dyDescent="0.15">
      <c r="A146" s="13" t="s">
        <v>164</v>
      </c>
      <c r="B146" s="25">
        <v>0</v>
      </c>
      <c r="C146" s="15"/>
      <c r="D146" s="15">
        <v>62362000</v>
      </c>
      <c r="E146" s="168">
        <v>0</v>
      </c>
      <c r="F146" s="13" t="s">
        <v>165</v>
      </c>
      <c r="G146" s="18"/>
    </row>
    <row r="147" spans="1:12" s="3" customFormat="1" ht="17.100000000000001" customHeight="1" x14ac:dyDescent="0.15">
      <c r="A147" s="107" t="s">
        <v>166</v>
      </c>
      <c r="B147" s="108"/>
      <c r="C147" s="109"/>
      <c r="D147" s="110"/>
      <c r="E147" s="135"/>
      <c r="F147" s="112"/>
      <c r="G147" s="169"/>
      <c r="I147" s="1"/>
      <c r="J147" s="1"/>
      <c r="K147" s="1"/>
      <c r="L147" s="1"/>
    </row>
    <row r="148" spans="1:12" s="3" customFormat="1" ht="17.100000000000001" customHeight="1" thickBot="1" x14ac:dyDescent="0.2">
      <c r="A148" s="170" t="s">
        <v>66</v>
      </c>
      <c r="B148" s="171">
        <f>SUM(B70:B147)</f>
        <v>61450000</v>
      </c>
      <c r="C148" s="172">
        <f>SUM(C70:C145)</f>
        <v>0</v>
      </c>
      <c r="D148" s="173">
        <f>SUM(D70:D145)</f>
        <v>61450000</v>
      </c>
      <c r="E148" s="174">
        <f>SUM(E70:E146)</f>
        <v>60374254</v>
      </c>
      <c r="F148" s="175"/>
      <c r="G148" s="176"/>
      <c r="I148" s="1"/>
      <c r="J148" s="1"/>
      <c r="K148" s="1"/>
      <c r="L148" s="1"/>
    </row>
    <row r="149" spans="1:12" s="185" customFormat="1" ht="24.75" customHeight="1" thickBot="1" x14ac:dyDescent="0.2">
      <c r="A149" s="177" t="s">
        <v>167</v>
      </c>
      <c r="B149" s="178">
        <f>B53+B69+B148</f>
        <v>92336000</v>
      </c>
      <c r="C149" s="179">
        <f>C53+C69+C148</f>
        <v>0</v>
      </c>
      <c r="D149" s="180">
        <f>D53+D69+D148</f>
        <v>92336000</v>
      </c>
      <c r="E149" s="181">
        <f>E53+E69+E148</f>
        <v>88604268</v>
      </c>
      <c r="F149" s="182" t="s">
        <v>168</v>
      </c>
      <c r="G149" s="183"/>
      <c r="H149" s="184"/>
    </row>
    <row r="150" spans="1:12" s="185" customFormat="1" ht="18" customHeight="1" thickBot="1" x14ac:dyDescent="0.2">
      <c r="F150" s="186"/>
      <c r="G150" s="187"/>
      <c r="H150" s="184"/>
    </row>
    <row r="151" spans="1:12" ht="25.5" customHeight="1" thickBot="1" x14ac:dyDescent="0.2">
      <c r="A151" s="417" t="s">
        <v>169</v>
      </c>
      <c r="B151" s="418"/>
      <c r="C151" s="418"/>
      <c r="D151" s="418"/>
      <c r="E151" s="188">
        <f>SUM(E15-E149)</f>
        <v>1154478</v>
      </c>
      <c r="F151" s="189"/>
      <c r="G151" s="190"/>
    </row>
    <row r="152" spans="1:12" s="185" customFormat="1" ht="18" hidden="1" customHeight="1" x14ac:dyDescent="0.15">
      <c r="A152" s="421" t="s">
        <v>170</v>
      </c>
      <c r="B152" s="421"/>
      <c r="C152" s="191"/>
      <c r="D152" s="185" t="s">
        <v>171</v>
      </c>
      <c r="E152" s="192" t="e">
        <f>#REF!+E151</f>
        <v>#REF!</v>
      </c>
      <c r="F152" s="186" t="s">
        <v>172</v>
      </c>
      <c r="G152" s="193"/>
      <c r="H152" s="184"/>
    </row>
    <row r="153" spans="1:12" s="185" customFormat="1" ht="18" hidden="1" customHeight="1" thickBot="1" x14ac:dyDescent="0.2">
      <c r="A153" s="422" t="s">
        <v>173</v>
      </c>
      <c r="B153" s="422"/>
      <c r="C153" s="194"/>
      <c r="E153" s="192">
        <v>32018</v>
      </c>
      <c r="F153" s="186" t="s">
        <v>174</v>
      </c>
      <c r="G153" s="193"/>
      <c r="H153" s="184"/>
    </row>
    <row r="154" spans="1:12" ht="36" hidden="1" customHeight="1" thickBot="1" x14ac:dyDescent="0.2">
      <c r="A154" s="417" t="s">
        <v>175</v>
      </c>
      <c r="B154" s="418"/>
      <c r="C154" s="418"/>
      <c r="D154" s="418"/>
      <c r="E154" s="195" t="e">
        <f>E152-E153</f>
        <v>#REF!</v>
      </c>
      <c r="F154" s="196"/>
      <c r="G154" s="190"/>
    </row>
    <row r="155" spans="1:12" x14ac:dyDescent="0.15">
      <c r="A155" s="197"/>
      <c r="B155" s="198"/>
      <c r="C155" s="198"/>
      <c r="D155" s="198"/>
      <c r="E155" s="197"/>
      <c r="F155" s="198"/>
      <c r="G155" s="198"/>
    </row>
    <row r="156" spans="1:12" x14ac:dyDescent="0.15">
      <c r="A156" s="197"/>
      <c r="B156" s="197"/>
      <c r="C156" s="197"/>
      <c r="D156" s="197"/>
      <c r="E156" s="197"/>
      <c r="F156" s="197"/>
      <c r="G156" s="197"/>
    </row>
    <row r="157" spans="1:12" x14ac:dyDescent="0.15">
      <c r="A157" s="197"/>
      <c r="B157" s="197"/>
      <c r="C157" s="197"/>
      <c r="D157" s="197"/>
      <c r="E157" s="197"/>
      <c r="F157" s="197"/>
      <c r="G157" s="197"/>
    </row>
    <row r="158" spans="1:12" x14ac:dyDescent="0.15">
      <c r="A158" s="197"/>
      <c r="B158" s="197"/>
      <c r="C158" s="197"/>
      <c r="D158" s="197"/>
      <c r="E158" s="197"/>
      <c r="F158" s="197"/>
      <c r="G158" s="197"/>
    </row>
    <row r="159" spans="1:12" x14ac:dyDescent="0.15">
      <c r="A159" s="197"/>
      <c r="B159" s="197"/>
      <c r="C159" s="197"/>
      <c r="D159" s="197"/>
      <c r="E159" s="197"/>
      <c r="F159" s="197"/>
      <c r="G159" s="197"/>
    </row>
    <row r="160" spans="1:12" x14ac:dyDescent="0.15">
      <c r="A160" s="197"/>
      <c r="B160" s="197"/>
      <c r="C160" s="197"/>
      <c r="D160" s="197"/>
      <c r="E160" s="197"/>
      <c r="F160" s="197"/>
      <c r="G160" s="197"/>
    </row>
    <row r="161" spans="1:12" x14ac:dyDescent="0.15">
      <c r="A161" s="197"/>
      <c r="B161" s="197"/>
      <c r="C161" s="197"/>
      <c r="D161" s="197"/>
      <c r="E161" s="197"/>
      <c r="F161" s="197"/>
      <c r="G161" s="197"/>
    </row>
    <row r="162" spans="1:12" x14ac:dyDescent="0.15">
      <c r="A162" s="197"/>
      <c r="B162" s="197"/>
      <c r="C162" s="197"/>
      <c r="D162" s="197"/>
      <c r="E162" s="197"/>
      <c r="F162" s="197"/>
      <c r="G162" s="197"/>
    </row>
    <row r="163" spans="1:12" s="3" customFormat="1" x14ac:dyDescent="0.15">
      <c r="A163" s="197"/>
      <c r="B163" s="197"/>
      <c r="C163" s="197"/>
      <c r="D163" s="197"/>
      <c r="E163" s="197"/>
      <c r="F163" s="197"/>
      <c r="G163" s="197"/>
      <c r="I163" s="1"/>
      <c r="J163" s="1"/>
      <c r="K163" s="1"/>
      <c r="L163" s="1"/>
    </row>
    <row r="164" spans="1:12" s="3" customFormat="1" x14ac:dyDescent="0.15">
      <c r="A164" s="197"/>
      <c r="B164" s="197"/>
      <c r="C164" s="197"/>
      <c r="D164" s="197"/>
      <c r="E164" s="197"/>
      <c r="F164" s="197"/>
      <c r="G164" s="197"/>
      <c r="I164" s="1"/>
      <c r="J164" s="1"/>
      <c r="K164" s="1"/>
      <c r="L164" s="1"/>
    </row>
    <row r="165" spans="1:12" s="3" customFormat="1" x14ac:dyDescent="0.15">
      <c r="A165" s="197"/>
      <c r="B165" s="197"/>
      <c r="C165" s="197"/>
      <c r="D165" s="197"/>
      <c r="E165" s="197"/>
      <c r="F165" s="197"/>
      <c r="G165" s="197"/>
      <c r="I165" s="1"/>
      <c r="J165" s="1"/>
      <c r="K165" s="1"/>
      <c r="L165" s="1"/>
    </row>
    <row r="166" spans="1:12" s="3" customFormat="1" x14ac:dyDescent="0.15">
      <c r="A166" s="197"/>
      <c r="B166" s="197"/>
      <c r="C166" s="197"/>
      <c r="D166" s="197"/>
      <c r="E166" s="197"/>
      <c r="F166" s="197"/>
      <c r="G166" s="197"/>
      <c r="I166" s="1"/>
      <c r="J166" s="1"/>
      <c r="K166" s="1"/>
      <c r="L166" s="1"/>
    </row>
    <row r="167" spans="1:12" s="3" customFormat="1" x14ac:dyDescent="0.15">
      <c r="A167" s="197"/>
      <c r="B167" s="197"/>
      <c r="C167" s="197"/>
      <c r="D167" s="197"/>
      <c r="E167" s="197"/>
      <c r="F167" s="197"/>
      <c r="G167" s="197"/>
      <c r="I167" s="1"/>
      <c r="J167" s="1"/>
      <c r="K167" s="1"/>
      <c r="L167" s="1"/>
    </row>
    <row r="168" spans="1:12" s="3" customFormat="1" x14ac:dyDescent="0.15">
      <c r="A168" s="197"/>
      <c r="B168" s="197"/>
      <c r="C168" s="197"/>
      <c r="D168" s="197"/>
      <c r="E168" s="197"/>
      <c r="F168" s="197"/>
      <c r="G168" s="197"/>
      <c r="I168" s="1"/>
      <c r="J168" s="1"/>
      <c r="K168" s="1"/>
      <c r="L168" s="1"/>
    </row>
    <row r="169" spans="1:12" s="3" customFormat="1" x14ac:dyDescent="0.15">
      <c r="A169" s="197"/>
      <c r="B169" s="197"/>
      <c r="C169" s="197"/>
      <c r="D169" s="197"/>
      <c r="E169" s="197"/>
      <c r="F169" s="197"/>
      <c r="G169" s="197"/>
      <c r="I169" s="1"/>
      <c r="J169" s="1"/>
      <c r="K169" s="1"/>
      <c r="L169" s="1"/>
    </row>
    <row r="170" spans="1:12" s="3" customFormat="1" x14ac:dyDescent="0.15">
      <c r="A170" s="197"/>
      <c r="B170" s="197"/>
      <c r="C170" s="197"/>
      <c r="D170" s="197"/>
      <c r="E170" s="197"/>
      <c r="F170" s="197"/>
      <c r="G170" s="197"/>
      <c r="I170" s="1"/>
      <c r="J170" s="1"/>
      <c r="K170" s="1"/>
      <c r="L170" s="1"/>
    </row>
    <row r="171" spans="1:12" s="3" customFormat="1" x14ac:dyDescent="0.15">
      <c r="A171" s="197"/>
      <c r="B171" s="197"/>
      <c r="C171" s="197"/>
      <c r="D171" s="197"/>
      <c r="E171" s="197"/>
      <c r="F171" s="197"/>
      <c r="G171" s="197"/>
      <c r="I171" s="1"/>
      <c r="J171" s="1"/>
      <c r="K171" s="1"/>
      <c r="L171" s="1"/>
    </row>
    <row r="172" spans="1:12" s="3" customFormat="1" x14ac:dyDescent="0.15">
      <c r="A172" s="197"/>
      <c r="B172" s="197"/>
      <c r="C172" s="197"/>
      <c r="D172" s="197"/>
      <c r="E172" s="197"/>
      <c r="F172" s="197"/>
      <c r="G172" s="197"/>
      <c r="I172" s="1"/>
      <c r="J172" s="1"/>
      <c r="K172" s="1"/>
      <c r="L172" s="1"/>
    </row>
    <row r="173" spans="1:12" s="3" customFormat="1" x14ac:dyDescent="0.15">
      <c r="A173" s="197"/>
      <c r="B173" s="197"/>
      <c r="C173" s="197"/>
      <c r="D173" s="197"/>
      <c r="E173" s="197"/>
      <c r="F173" s="197"/>
      <c r="G173" s="197"/>
      <c r="I173" s="1"/>
      <c r="J173" s="1"/>
      <c r="K173" s="1"/>
      <c r="L173" s="1"/>
    </row>
    <row r="174" spans="1:12" s="3" customFormat="1" x14ac:dyDescent="0.15">
      <c r="A174" s="197"/>
      <c r="B174" s="197"/>
      <c r="C174" s="197"/>
      <c r="D174" s="197"/>
      <c r="E174" s="197"/>
      <c r="F174" s="197"/>
      <c r="G174" s="197"/>
      <c r="I174" s="1"/>
      <c r="J174" s="1"/>
      <c r="K174" s="1"/>
      <c r="L174" s="1"/>
    </row>
    <row r="175" spans="1:12" s="3" customFormat="1" x14ac:dyDescent="0.15">
      <c r="A175" s="197"/>
      <c r="B175" s="197"/>
      <c r="C175" s="197"/>
      <c r="D175" s="197"/>
      <c r="E175" s="197"/>
      <c r="F175" s="197"/>
      <c r="G175" s="197"/>
      <c r="I175" s="1"/>
      <c r="J175" s="1"/>
      <c r="K175" s="1"/>
      <c r="L175" s="1"/>
    </row>
    <row r="176" spans="1:12" s="3" customFormat="1" x14ac:dyDescent="0.15">
      <c r="A176" s="197"/>
      <c r="B176" s="197"/>
      <c r="C176" s="197"/>
      <c r="D176" s="197"/>
      <c r="E176" s="197"/>
      <c r="F176" s="197"/>
      <c r="G176" s="197"/>
      <c r="I176" s="1"/>
      <c r="J176" s="1"/>
      <c r="K176" s="1"/>
      <c r="L176" s="1"/>
    </row>
    <row r="177" spans="1:12" s="3" customFormat="1" x14ac:dyDescent="0.15">
      <c r="A177" s="197"/>
      <c r="B177" s="197"/>
      <c r="C177" s="197"/>
      <c r="D177" s="197"/>
      <c r="E177" s="197"/>
      <c r="F177" s="197"/>
      <c r="G177" s="197"/>
      <c r="I177" s="1"/>
      <c r="J177" s="1"/>
      <c r="K177" s="1"/>
      <c r="L177" s="1"/>
    </row>
    <row r="178" spans="1:12" s="3" customFormat="1" x14ac:dyDescent="0.15">
      <c r="A178" s="197"/>
      <c r="B178" s="197"/>
      <c r="C178" s="197"/>
      <c r="D178" s="197"/>
      <c r="E178" s="197"/>
      <c r="F178" s="197"/>
      <c r="G178" s="197"/>
      <c r="I178" s="1"/>
      <c r="J178" s="1"/>
      <c r="K178" s="1"/>
      <c r="L178" s="1"/>
    </row>
    <row r="179" spans="1:12" s="3" customFormat="1" x14ac:dyDescent="0.15">
      <c r="A179" s="197"/>
      <c r="B179" s="197"/>
      <c r="C179" s="197"/>
      <c r="D179" s="197"/>
      <c r="E179" s="197"/>
      <c r="F179" s="197"/>
      <c r="G179" s="197"/>
      <c r="I179" s="1"/>
      <c r="J179" s="1"/>
      <c r="K179" s="1"/>
      <c r="L179" s="1"/>
    </row>
    <row r="180" spans="1:12" s="3" customFormat="1" x14ac:dyDescent="0.15">
      <c r="A180" s="197"/>
      <c r="B180" s="197"/>
      <c r="C180" s="197"/>
      <c r="D180" s="197"/>
      <c r="E180" s="197"/>
      <c r="F180" s="197"/>
      <c r="G180" s="197"/>
      <c r="I180" s="1"/>
      <c r="J180" s="1"/>
      <c r="K180" s="1"/>
      <c r="L180" s="1"/>
    </row>
    <row r="181" spans="1:12" s="3" customFormat="1" x14ac:dyDescent="0.15">
      <c r="A181" s="197"/>
      <c r="B181" s="197"/>
      <c r="C181" s="197"/>
      <c r="D181" s="197"/>
      <c r="E181" s="197"/>
      <c r="F181" s="197"/>
      <c r="G181" s="197"/>
      <c r="I181" s="1"/>
      <c r="J181" s="1"/>
      <c r="K181" s="1"/>
      <c r="L181" s="1"/>
    </row>
    <row r="182" spans="1:12" s="3" customFormat="1" x14ac:dyDescent="0.15">
      <c r="A182" s="197"/>
      <c r="B182" s="197"/>
      <c r="C182" s="197"/>
      <c r="D182" s="197"/>
      <c r="E182" s="197"/>
      <c r="F182" s="197"/>
      <c r="G182" s="197"/>
      <c r="I182" s="1"/>
      <c r="J182" s="1"/>
      <c r="K182" s="1"/>
      <c r="L182" s="1"/>
    </row>
    <row r="183" spans="1:12" s="3" customFormat="1" x14ac:dyDescent="0.15">
      <c r="A183" s="197"/>
      <c r="B183" s="197"/>
      <c r="C183" s="197"/>
      <c r="D183" s="197"/>
      <c r="E183" s="197"/>
      <c r="F183" s="197"/>
      <c r="G183" s="197"/>
      <c r="I183" s="1"/>
      <c r="J183" s="1"/>
      <c r="K183" s="1"/>
      <c r="L183" s="1"/>
    </row>
    <row r="184" spans="1:12" s="3" customFormat="1" x14ac:dyDescent="0.15">
      <c r="A184" s="197"/>
      <c r="B184" s="197"/>
      <c r="C184" s="197"/>
      <c r="D184" s="197"/>
      <c r="E184" s="197"/>
      <c r="F184" s="197"/>
      <c r="G184" s="197"/>
      <c r="I184" s="1"/>
      <c r="J184" s="1"/>
      <c r="K184" s="1"/>
      <c r="L184" s="1"/>
    </row>
    <row r="185" spans="1:12" s="3" customFormat="1" x14ac:dyDescent="0.15">
      <c r="A185" s="197"/>
      <c r="B185" s="197"/>
      <c r="C185" s="197"/>
      <c r="D185" s="197"/>
      <c r="E185" s="197"/>
      <c r="F185" s="197"/>
      <c r="G185" s="197"/>
      <c r="I185" s="1"/>
      <c r="J185" s="1"/>
      <c r="K185" s="1"/>
      <c r="L185" s="1"/>
    </row>
    <row r="186" spans="1:12" s="3" customFormat="1" x14ac:dyDescent="0.15">
      <c r="A186" s="197"/>
      <c r="B186" s="197"/>
      <c r="C186" s="197"/>
      <c r="D186" s="197"/>
      <c r="E186" s="197"/>
      <c r="F186" s="197"/>
      <c r="G186" s="197"/>
      <c r="I186" s="1"/>
      <c r="J186" s="1"/>
      <c r="K186" s="1"/>
      <c r="L186" s="1"/>
    </row>
    <row r="187" spans="1:12" s="3" customFormat="1" x14ac:dyDescent="0.15">
      <c r="A187" s="197"/>
      <c r="B187" s="197"/>
      <c r="C187" s="197"/>
      <c r="D187" s="197"/>
      <c r="E187" s="197"/>
      <c r="F187" s="197"/>
      <c r="G187" s="197"/>
      <c r="I187" s="1"/>
      <c r="J187" s="1"/>
      <c r="K187" s="1"/>
      <c r="L187" s="1"/>
    </row>
    <row r="188" spans="1:12" s="3" customFormat="1" x14ac:dyDescent="0.15">
      <c r="A188" s="197"/>
      <c r="B188" s="197"/>
      <c r="C188" s="197"/>
      <c r="D188" s="197"/>
      <c r="E188" s="197"/>
      <c r="F188" s="197"/>
      <c r="G188" s="197"/>
      <c r="I188" s="1"/>
      <c r="J188" s="1"/>
      <c r="K188" s="1"/>
      <c r="L188" s="1"/>
    </row>
    <row r="189" spans="1:12" s="3" customFormat="1" x14ac:dyDescent="0.15">
      <c r="A189" s="197"/>
      <c r="B189" s="197"/>
      <c r="C189" s="197"/>
      <c r="D189" s="197"/>
      <c r="E189" s="197"/>
      <c r="F189" s="197"/>
      <c r="G189" s="197"/>
      <c r="I189" s="1"/>
      <c r="J189" s="1"/>
      <c r="K189" s="1"/>
      <c r="L189" s="1"/>
    </row>
    <row r="190" spans="1:12" s="3" customFormat="1" x14ac:dyDescent="0.15">
      <c r="A190" s="197"/>
      <c r="B190" s="197"/>
      <c r="C190" s="197"/>
      <c r="D190" s="197"/>
      <c r="E190" s="197"/>
      <c r="F190" s="197"/>
      <c r="G190" s="197"/>
      <c r="I190" s="1"/>
      <c r="J190" s="1"/>
      <c r="K190" s="1"/>
      <c r="L190" s="1"/>
    </row>
    <row r="191" spans="1:12" s="3" customFormat="1" x14ac:dyDescent="0.15">
      <c r="A191" s="197"/>
      <c r="B191" s="197"/>
      <c r="C191" s="197"/>
      <c r="D191" s="197"/>
      <c r="E191" s="197"/>
      <c r="F191" s="197"/>
      <c r="G191" s="197"/>
      <c r="I191" s="1"/>
      <c r="J191" s="1"/>
      <c r="K191" s="1"/>
      <c r="L191" s="1"/>
    </row>
    <row r="192" spans="1:12" s="3" customFormat="1" x14ac:dyDescent="0.15">
      <c r="A192" s="197"/>
      <c r="B192" s="197"/>
      <c r="C192" s="197"/>
      <c r="D192" s="197"/>
      <c r="E192" s="197"/>
      <c r="F192" s="197"/>
      <c r="G192" s="197"/>
      <c r="I192" s="1"/>
      <c r="J192" s="1"/>
      <c r="K192" s="1"/>
      <c r="L192" s="1"/>
    </row>
    <row r="193" spans="1:12" s="3" customFormat="1" x14ac:dyDescent="0.15">
      <c r="A193" s="197"/>
      <c r="B193" s="197"/>
      <c r="C193" s="197"/>
      <c r="D193" s="197"/>
      <c r="E193" s="197"/>
      <c r="F193" s="197"/>
      <c r="G193" s="197"/>
      <c r="I193" s="1"/>
      <c r="J193" s="1"/>
      <c r="K193" s="1"/>
      <c r="L193" s="1"/>
    </row>
    <row r="194" spans="1:12" s="3" customFormat="1" x14ac:dyDescent="0.15">
      <c r="A194" s="197"/>
      <c r="B194" s="197"/>
      <c r="C194" s="197"/>
      <c r="D194" s="197"/>
      <c r="E194" s="197"/>
      <c r="F194" s="197"/>
      <c r="G194" s="197"/>
      <c r="I194" s="1"/>
      <c r="J194" s="1"/>
      <c r="K194" s="1"/>
      <c r="L194" s="1"/>
    </row>
    <row r="195" spans="1:12" s="3" customFormat="1" x14ac:dyDescent="0.15">
      <c r="A195" s="197"/>
      <c r="B195" s="197"/>
      <c r="C195" s="197"/>
      <c r="D195" s="197"/>
      <c r="E195" s="197"/>
      <c r="F195" s="197"/>
      <c r="G195" s="197"/>
      <c r="I195" s="1"/>
      <c r="J195" s="1"/>
      <c r="K195" s="1"/>
      <c r="L195" s="1"/>
    </row>
    <row r="196" spans="1:12" s="3" customFormat="1" x14ac:dyDescent="0.15">
      <c r="A196" s="197"/>
      <c r="B196" s="197"/>
      <c r="C196" s="197"/>
      <c r="D196" s="197"/>
      <c r="E196" s="197"/>
      <c r="F196" s="197"/>
      <c r="G196" s="197"/>
      <c r="I196" s="1"/>
      <c r="J196" s="1"/>
      <c r="K196" s="1"/>
      <c r="L196" s="1"/>
    </row>
  </sheetData>
  <mergeCells count="6">
    <mergeCell ref="A154:D154"/>
    <mergeCell ref="A2:F2"/>
    <mergeCell ref="A3:F3"/>
    <mergeCell ref="A151:D151"/>
    <mergeCell ref="A152:B152"/>
    <mergeCell ref="A153:B153"/>
  </mergeCells>
  <phoneticPr fontId="3"/>
  <printOptions horizontalCentered="1"/>
  <pageMargins left="0.78740157480314965" right="0.39370078740157483" top="0.31496062992125984" bottom="0.59055118110236227" header="0.39370078740157483" footer="0.31496062992125984"/>
  <pageSetup paperSize="9" scale="86" orientation="portrait" r:id="rId1"/>
  <headerFooter alignWithMargins="0">
    <oddFooter xml:space="preserve">&amp;C&amp;"ＭＳ Ｐ明朝,標準"&amp;10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別紙１－１</vt:lpstr>
      <vt:lpstr>別紙１－２</vt:lpstr>
      <vt:lpstr>別紙２</vt:lpstr>
      <vt:lpstr>別紙３</vt:lpstr>
      <vt:lpstr>'別紙１－２'!Print_Area</vt:lpstr>
      <vt:lpstr>別紙２!Print_Area</vt:lpstr>
      <vt:lpstr>別紙３!Print_Area</vt:lpstr>
      <vt:lpstr>別紙３!Print_Titles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2019-05-28T04:06:30Z</cp:lastPrinted>
  <dcterms:modified xsi:type="dcterms:W3CDTF">2019-10-07T04:47:46Z</dcterms:modified>
</cp:coreProperties>
</file>