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44B63F4-6075-4ABD-984A-77B0E79E22C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<sst xmlns="http://schemas.openxmlformats.org/spreadsheetml/2006/main" count="4445" uniqueCount="2290">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</sst>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36" t="s">
        <v>109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110</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2264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2270</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26" t="s">
        <v>35</v>
      </c>
      <c r="D39" s="526"/>
      <c r="E39" s="526"/>
      <c r="F39" s="526"/>
      <c r="G39" s="526"/>
      <c r="H39" s="526"/>
      <c r="I39" s="526"/>
      <c r="J39" s="526"/>
      <c r="K39" s="526"/>
      <c r="L39" s="527"/>
      <c r="M39" s="522"/>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c r="D53" s="578"/>
      <c r="E53" s="578"/>
      <c r="F53" s="578"/>
      <c r="G53" s="578"/>
      <c r="H53" s="578"/>
      <c r="I53" s="578"/>
      <c r="J53" s="578"/>
      <c r="K53" s="578"/>
      <c r="L53" s="579"/>
      <c r="M53" s="568"/>
      <c r="N53" s="569"/>
      <c r="O53" s="569"/>
      <c r="P53" s="569"/>
      <c r="Q53" s="570"/>
      <c r="R53" s="571"/>
      <c r="S53" s="572"/>
      <c r="T53" s="572"/>
      <c r="U53" s="572"/>
      <c r="V53" s="573"/>
      <c r="W53" s="128"/>
      <c r="X53" s="129"/>
      <c r="Y53" s="511"/>
      <c r="Z53" s="425"/>
      <c r="AA53" s="426"/>
    </row>
    <row r="54" spans="1:27" ht="33.950000000000003" customHeight="1">
      <c r="A54" s="408"/>
      <c r="B54" s="427">
        <f>B53+1</f>
        <v>2</v>
      </c>
      <c r="C54" s="554"/>
      <c r="D54" s="555"/>
      <c r="E54" s="555"/>
      <c r="F54" s="555"/>
      <c r="G54" s="555"/>
      <c r="H54" s="555"/>
      <c r="I54" s="555"/>
      <c r="J54" s="555"/>
      <c r="K54" s="555"/>
      <c r="L54" s="556"/>
      <c r="M54" s="564"/>
      <c r="N54" s="565"/>
      <c r="O54" s="565"/>
      <c r="P54" s="565"/>
      <c r="Q54" s="566"/>
      <c r="R54" s="561"/>
      <c r="S54" s="562"/>
      <c r="T54" s="562"/>
      <c r="U54" s="562"/>
      <c r="V54" s="563"/>
      <c r="W54" s="509"/>
      <c r="X54" s="4"/>
      <c r="Y54" s="5"/>
      <c r="Z54" s="425"/>
      <c r="AA54" s="426"/>
    </row>
    <row r="55" spans="1:27" ht="33.950000000000003" customHeight="1">
      <c r="A55" s="408"/>
      <c r="B55" s="427">
        <f t="shared" ref="B55:B118" si="0">B54+1</f>
        <v>3</v>
      </c>
      <c r="C55" s="554"/>
      <c r="D55" s="555"/>
      <c r="E55" s="555"/>
      <c r="F55" s="555"/>
      <c r="G55" s="555"/>
      <c r="H55" s="555"/>
      <c r="I55" s="555"/>
      <c r="J55" s="555"/>
      <c r="K55" s="555"/>
      <c r="L55" s="556"/>
      <c r="M55" s="561"/>
      <c r="N55" s="562"/>
      <c r="O55" s="562"/>
      <c r="P55" s="562"/>
      <c r="Q55" s="563"/>
      <c r="R55" s="561"/>
      <c r="S55" s="562"/>
      <c r="T55" s="562"/>
      <c r="U55" s="562"/>
      <c r="V55" s="563"/>
      <c r="W55" s="509"/>
      <c r="X55" s="4"/>
      <c r="Y55" s="5"/>
      <c r="Z55" s="425"/>
      <c r="AA55" s="426"/>
    </row>
    <row r="56" spans="1:27" ht="33.950000000000003" customHeight="1">
      <c r="A56" s="408"/>
      <c r="B56" s="427">
        <f t="shared" si="0"/>
        <v>4</v>
      </c>
      <c r="C56" s="554"/>
      <c r="D56" s="555"/>
      <c r="E56" s="555"/>
      <c r="F56" s="555"/>
      <c r="G56" s="555"/>
      <c r="H56" s="555"/>
      <c r="I56" s="555"/>
      <c r="J56" s="555"/>
      <c r="K56" s="555"/>
      <c r="L56" s="556"/>
      <c r="M56" s="561"/>
      <c r="N56" s="562"/>
      <c r="O56" s="562"/>
      <c r="P56" s="562"/>
      <c r="Q56" s="563"/>
      <c r="R56" s="561"/>
      <c r="S56" s="562"/>
      <c r="T56" s="562"/>
      <c r="U56" s="562"/>
      <c r="V56" s="563"/>
      <c r="W56" s="509"/>
      <c r="X56" s="4"/>
      <c r="Y56" s="5"/>
      <c r="Z56" s="425"/>
      <c r="AA56" s="426"/>
    </row>
    <row r="57" spans="1:27" ht="33.950000000000003" customHeight="1">
      <c r="A57" s="408"/>
      <c r="B57" s="427">
        <f t="shared" si="0"/>
        <v>5</v>
      </c>
      <c r="C57" s="554"/>
      <c r="D57" s="555"/>
      <c r="E57" s="555"/>
      <c r="F57" s="555"/>
      <c r="G57" s="555"/>
      <c r="H57" s="555"/>
      <c r="I57" s="555"/>
      <c r="J57" s="555"/>
      <c r="K57" s="555"/>
      <c r="L57" s="556"/>
      <c r="M57" s="561"/>
      <c r="N57" s="562"/>
      <c r="O57" s="562"/>
      <c r="P57" s="562"/>
      <c r="Q57" s="563"/>
      <c r="R57" s="561"/>
      <c r="S57" s="562"/>
      <c r="T57" s="562"/>
      <c r="U57" s="562"/>
      <c r="V57" s="563"/>
      <c r="W57" s="509"/>
      <c r="X57" s="4"/>
      <c r="Y57" s="5"/>
      <c r="Z57" s="425"/>
      <c r="AA57" s="426"/>
    </row>
    <row r="58" spans="1:27" ht="33.950000000000003" customHeight="1">
      <c r="A58" s="408"/>
      <c r="B58" s="427">
        <f t="shared" si="0"/>
        <v>6</v>
      </c>
      <c r="C58" s="554"/>
      <c r="D58" s="555"/>
      <c r="E58" s="555"/>
      <c r="F58" s="555"/>
      <c r="G58" s="555"/>
      <c r="H58" s="555"/>
      <c r="I58" s="555"/>
      <c r="J58" s="555"/>
      <c r="K58" s="555"/>
      <c r="L58" s="556"/>
      <c r="M58" s="561"/>
      <c r="N58" s="562"/>
      <c r="O58" s="562"/>
      <c r="P58" s="562"/>
      <c r="Q58" s="563"/>
      <c r="R58" s="561"/>
      <c r="S58" s="562"/>
      <c r="T58" s="562"/>
      <c r="U58" s="562"/>
      <c r="V58" s="563"/>
      <c r="W58" s="509"/>
      <c r="X58" s="4"/>
      <c r="Y58" s="5"/>
      <c r="Z58" s="425"/>
      <c r="AA58" s="426"/>
    </row>
    <row r="59" spans="1:27" ht="33.950000000000003"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09"/>
      <c r="X59" s="4"/>
      <c r="Y59" s="5"/>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1947</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
      </c>
      <c r="M13" s="838"/>
      <c r="N13" s="838"/>
      <c r="O13" s="838"/>
      <c r="P13" s="838"/>
      <c r="Q13" s="838"/>
      <c r="R13" s="838"/>
      <c r="S13" s="838"/>
      <c r="T13" s="838"/>
      <c r="U13" s="838"/>
      <c r="V13" s="837" t="s">
        <v>27</v>
      </c>
      <c r="W13" s="837"/>
      <c r="X13" s="837"/>
      <c r="Y13" s="837"/>
      <c r="Z13" s="838" t="str">
        <f>IF(基本情報入力シート!M46="","",基本情報入力シート!M46)</f>
        <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2011</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164</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0</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3" t="s">
        <v>2231</v>
      </c>
      <c r="E19" s="653"/>
      <c r="F19" s="653"/>
      <c r="G19" s="653"/>
      <c r="H19" s="653"/>
      <c r="I19" s="653"/>
      <c r="J19" s="653"/>
      <c r="K19" s="653"/>
      <c r="L19" s="653"/>
      <c r="M19" s="653"/>
      <c r="N19" s="653"/>
      <c r="O19" s="653"/>
      <c r="P19" s="654"/>
      <c r="Q19" s="820">
        <f>SUM('別紙様式3-2（４・５月）'!N9,'別紙様式3-3（６月以降分）'!N7)</f>
        <v>0</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3" t="s">
        <v>2232</v>
      </c>
      <c r="F20" s="653"/>
      <c r="G20" s="653"/>
      <c r="H20" s="653"/>
      <c r="I20" s="653"/>
      <c r="J20" s="653"/>
      <c r="K20" s="653"/>
      <c r="L20" s="653"/>
      <c r="M20" s="653"/>
      <c r="N20" s="653"/>
      <c r="O20" s="653"/>
      <c r="P20" s="902"/>
      <c r="Q20" s="655"/>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2273</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2251</v>
      </c>
      <c r="D21" s="843"/>
      <c r="E21" s="843"/>
      <c r="F21" s="843"/>
      <c r="G21" s="843"/>
      <c r="H21" s="843"/>
      <c r="I21" s="843"/>
      <c r="J21" s="843"/>
      <c r="K21" s="843"/>
      <c r="L21" s="843"/>
      <c r="M21" s="843"/>
      <c r="N21" s="843"/>
      <c r="O21" s="843"/>
      <c r="P21" s="843"/>
      <c r="Q21" s="820">
        <f>Q18-Q20</f>
        <v>0</v>
      </c>
      <c r="R21" s="821"/>
      <c r="S21" s="821"/>
      <c r="T21" s="821"/>
      <c r="U21" s="821"/>
      <c r="V21" s="822"/>
      <c r="W21" s="165" t="s">
        <v>4</v>
      </c>
      <c r="X21" s="139" t="s">
        <v>165</v>
      </c>
      <c r="Y21" s="602" t="str">
        <f>IFERROR(IF(Q22&gt;=Q21,"○","×"),"")</f>
        <v>○</v>
      </c>
      <c r="Z21" s="138"/>
      <c r="AA21" s="138"/>
      <c r="AB21" s="138"/>
      <c r="AC21" s="138"/>
      <c r="AD21" s="138"/>
      <c r="AE21" s="138"/>
      <c r="AF21" s="138"/>
      <c r="AG21" s="138"/>
      <c r="AH21" s="138"/>
      <c r="AI21" s="138"/>
      <c r="AJ21" s="138"/>
      <c r="AK21" s="138"/>
      <c r="AL21" s="138"/>
      <c r="AM21" s="945" t="s">
        <v>2272</v>
      </c>
      <c r="AN21" s="604"/>
      <c r="AO21" s="604"/>
      <c r="AP21" s="604"/>
      <c r="AQ21" s="604"/>
      <c r="AR21" s="604"/>
      <c r="AS21" s="604"/>
      <c r="AT21" s="604"/>
      <c r="AU21" s="604"/>
      <c r="AV21" s="604"/>
      <c r="AW21" s="604"/>
      <c r="AX21" s="604"/>
      <c r="AY21" s="604"/>
      <c r="AZ21" s="604"/>
      <c r="BA21" s="605"/>
    </row>
    <row r="22" spans="1:53" ht="24.75" customHeight="1" thickBot="1">
      <c r="A22" s="138"/>
      <c r="B22" s="174" t="s">
        <v>1972</v>
      </c>
      <c r="C22" s="653" t="s">
        <v>2265</v>
      </c>
      <c r="D22" s="653"/>
      <c r="E22" s="653"/>
      <c r="F22" s="653"/>
      <c r="G22" s="653"/>
      <c r="H22" s="653"/>
      <c r="I22" s="653"/>
      <c r="J22" s="653"/>
      <c r="K22" s="653"/>
      <c r="L22" s="653"/>
      <c r="M22" s="653"/>
      <c r="N22" s="653"/>
      <c r="O22" s="653"/>
      <c r="P22" s="653"/>
      <c r="Q22" s="655"/>
      <c r="R22" s="656"/>
      <c r="S22" s="656"/>
      <c r="T22" s="656"/>
      <c r="U22" s="656"/>
      <c r="V22" s="657"/>
      <c r="W22" s="175" t="s">
        <v>4</v>
      </c>
      <c r="X22" s="139" t="s">
        <v>165</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9" t="s">
        <v>2214</v>
      </c>
      <c r="C24" s="880"/>
      <c r="D24" s="880"/>
      <c r="E24" s="880"/>
      <c r="F24" s="880"/>
      <c r="G24" s="880"/>
      <c r="H24" s="880"/>
      <c r="I24" s="880"/>
      <c r="J24" s="880"/>
      <c r="K24" s="880"/>
      <c r="L24" s="880"/>
      <c r="M24" s="880"/>
      <c r="N24" s="880"/>
      <c r="O24" s="880"/>
      <c r="P24" s="880"/>
      <c r="Q24" s="881"/>
      <c r="R24" s="881"/>
      <c r="S24" s="881"/>
      <c r="T24" s="881"/>
      <c r="U24" s="881"/>
      <c r="V24" s="881"/>
      <c r="W24" s="882"/>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3" t="s">
        <v>2250</v>
      </c>
      <c r="D25" s="653"/>
      <c r="E25" s="653"/>
      <c r="F25" s="653"/>
      <c r="G25" s="653"/>
      <c r="H25" s="653"/>
      <c r="I25" s="653"/>
      <c r="J25" s="653"/>
      <c r="K25" s="653"/>
      <c r="L25" s="653"/>
      <c r="M25" s="653"/>
      <c r="N25" s="653"/>
      <c r="O25" s="653"/>
      <c r="P25" s="654"/>
      <c r="Q25" s="649">
        <f>Q19-Q20</f>
        <v>0</v>
      </c>
      <c r="R25" s="650"/>
      <c r="S25" s="650"/>
      <c r="T25" s="650"/>
      <c r="U25" s="650"/>
      <c r="V25" s="650"/>
      <c r="W25" s="168" t="s">
        <v>4</v>
      </c>
      <c r="X25" s="139" t="s">
        <v>98</v>
      </c>
      <c r="Y25" s="651" t="str">
        <f>IFERROR(IF(Q25&lt;=0,"",IF(Q26&gt;=Q25,"○","△")),"")</f>
        <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2216</v>
      </c>
      <c r="C26" s="653" t="s">
        <v>2247</v>
      </c>
      <c r="D26" s="653"/>
      <c r="E26" s="653"/>
      <c r="F26" s="653"/>
      <c r="G26" s="653"/>
      <c r="H26" s="653"/>
      <c r="I26" s="653"/>
      <c r="J26" s="653"/>
      <c r="K26" s="653"/>
      <c r="L26" s="653"/>
      <c r="M26" s="653"/>
      <c r="N26" s="653"/>
      <c r="O26" s="653"/>
      <c r="P26" s="654"/>
      <c r="Q26" s="655"/>
      <c r="R26" s="656"/>
      <c r="S26" s="656"/>
      <c r="T26" s="656"/>
      <c r="U26" s="656"/>
      <c r="V26" s="657"/>
      <c r="W26" s="168" t="s">
        <v>4</v>
      </c>
      <c r="X26" s="139" t="s">
        <v>98</v>
      </c>
      <c r="Y26" s="652"/>
      <c r="Z26" s="139"/>
      <c r="AA26" s="883"/>
      <c r="AB26" s="138"/>
      <c r="AC26" s="138"/>
      <c r="AD26" s="138"/>
      <c r="AE26" s="138"/>
      <c r="AF26" s="138"/>
      <c r="AG26" s="138"/>
      <c r="AH26" s="138"/>
      <c r="AI26" s="138"/>
      <c r="AJ26" s="138"/>
      <c r="AK26" s="138"/>
      <c r="AL26" s="138"/>
    </row>
    <row r="27" spans="1:53" ht="27.75" customHeight="1" thickBot="1">
      <c r="A27" s="138"/>
      <c r="B27" s="174" t="s">
        <v>2217</v>
      </c>
      <c r="C27" s="653" t="s">
        <v>2245</v>
      </c>
      <c r="D27" s="653"/>
      <c r="E27" s="653"/>
      <c r="F27" s="653"/>
      <c r="G27" s="653"/>
      <c r="H27" s="653"/>
      <c r="I27" s="653"/>
      <c r="J27" s="653"/>
      <c r="K27" s="653"/>
      <c r="L27" s="653"/>
      <c r="M27" s="653"/>
      <c r="N27" s="653"/>
      <c r="O27" s="653"/>
      <c r="P27" s="654"/>
      <c r="Q27" s="655"/>
      <c r="R27" s="656"/>
      <c r="S27" s="656"/>
      <c r="T27" s="656"/>
      <c r="U27" s="656"/>
      <c r="V27" s="657"/>
      <c r="W27" s="168" t="s">
        <v>4</v>
      </c>
      <c r="X27" s="138"/>
      <c r="Y27" s="138"/>
      <c r="Z27" s="139"/>
      <c r="AA27" s="883"/>
      <c r="AB27" s="138"/>
      <c r="AC27" s="138"/>
      <c r="AD27" s="138"/>
      <c r="AE27" s="138"/>
      <c r="AF27" s="138"/>
      <c r="AG27" s="138"/>
      <c r="AH27" s="138"/>
      <c r="AI27" s="138"/>
      <c r="AJ27" s="138"/>
      <c r="AK27" s="138"/>
      <c r="AL27" s="138"/>
      <c r="AM27" s="606" t="s">
        <v>2271</v>
      </c>
      <c r="AN27" s="607"/>
      <c r="AO27" s="607"/>
      <c r="AP27" s="607"/>
      <c r="AQ27" s="607"/>
      <c r="AR27" s="607"/>
      <c r="AS27" s="607"/>
      <c r="AT27" s="607"/>
      <c r="AU27" s="607"/>
      <c r="AV27" s="607"/>
      <c r="AW27" s="607"/>
      <c r="AX27" s="607"/>
      <c r="AY27" s="607"/>
      <c r="AZ27" s="607"/>
      <c r="BA27" s="608"/>
    </row>
    <row r="28" spans="1:53" ht="18" customHeight="1" thickBot="1">
      <c r="A28" s="138"/>
      <c r="B28" s="174" t="s">
        <v>2233</v>
      </c>
      <c r="C28" s="653" t="s">
        <v>2249</v>
      </c>
      <c r="D28" s="653"/>
      <c r="E28" s="653"/>
      <c r="F28" s="653"/>
      <c r="G28" s="653"/>
      <c r="H28" s="653"/>
      <c r="I28" s="653"/>
      <c r="J28" s="653"/>
      <c r="K28" s="653"/>
      <c r="L28" s="653"/>
      <c r="M28" s="653"/>
      <c r="N28" s="653"/>
      <c r="O28" s="653"/>
      <c r="P28" s="654"/>
      <c r="Q28" s="919">
        <f>Q26+Q27</f>
        <v>0</v>
      </c>
      <c r="R28" s="920"/>
      <c r="S28" s="920"/>
      <c r="T28" s="920"/>
      <c r="U28" s="920"/>
      <c r="V28" s="921"/>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922" t="s">
        <v>2246</v>
      </c>
      <c r="C29" s="871" t="s">
        <v>1984</v>
      </c>
      <c r="D29" s="871"/>
      <c r="E29" s="872"/>
      <c r="F29" s="177"/>
      <c r="G29" s="876" t="s">
        <v>1976</v>
      </c>
      <c r="H29" s="877"/>
      <c r="I29" s="877"/>
      <c r="J29" s="878"/>
      <c r="K29" s="857" t="s">
        <v>1977</v>
      </c>
      <c r="L29" s="857"/>
      <c r="M29" s="857"/>
      <c r="N29" s="857"/>
      <c r="O29" s="859"/>
      <c r="P29" s="860"/>
      <c r="Q29" s="863" t="s">
        <v>1978</v>
      </c>
      <c r="R29" s="863"/>
      <c r="S29" s="863"/>
      <c r="T29" s="863"/>
      <c r="U29" s="865"/>
      <c r="V29" s="866"/>
      <c r="W29" s="866"/>
      <c r="X29" s="866"/>
      <c r="Y29" s="866"/>
      <c r="Z29" s="866"/>
      <c r="AA29" s="866"/>
      <c r="AB29" s="866"/>
      <c r="AC29" s="866"/>
      <c r="AD29" s="866"/>
      <c r="AE29" s="866"/>
      <c r="AF29" s="866"/>
      <c r="AG29" s="866"/>
      <c r="AH29" s="866"/>
      <c r="AI29" s="866"/>
      <c r="AJ29" s="866"/>
      <c r="AK29" s="867"/>
      <c r="AL29" s="178"/>
      <c r="AM29" s="136" t="b">
        <v>0</v>
      </c>
    </row>
    <row r="30" spans="1:53" ht="18" customHeight="1" thickBot="1">
      <c r="A30" s="138"/>
      <c r="B30" s="923"/>
      <c r="C30" s="873"/>
      <c r="D30" s="873"/>
      <c r="E30" s="874"/>
      <c r="F30" s="179"/>
      <c r="G30" s="907" t="s">
        <v>1979</v>
      </c>
      <c r="H30" s="908"/>
      <c r="I30" s="908"/>
      <c r="J30" s="909"/>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5" t="s">
        <v>2261</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86"/>
      <c r="AM32" s="180"/>
      <c r="AN32" s="180"/>
    </row>
    <row r="33" spans="1:53" ht="23.25" customHeight="1">
      <c r="A33" s="138"/>
      <c r="B33" s="187" t="s">
        <v>91</v>
      </c>
      <c r="C33" s="875" t="s">
        <v>2267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6" t="s">
        <v>112</v>
      </c>
      <c r="D36" s="896"/>
      <c r="E36" s="896"/>
      <c r="F36" s="896"/>
      <c r="G36" s="896"/>
      <c r="H36" s="896"/>
      <c r="I36" s="896"/>
      <c r="J36" s="896"/>
      <c r="K36" s="896"/>
      <c r="L36" s="896"/>
      <c r="M36" s="896"/>
      <c r="N36" s="896"/>
      <c r="O36" s="896"/>
      <c r="P36" s="897"/>
      <c r="Q36" s="845">
        <f>Q37-Q38-Q39</f>
        <v>0</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46" t="s">
        <v>2289</v>
      </c>
      <c r="AN36" s="947"/>
      <c r="AO36" s="947"/>
      <c r="AP36" s="947"/>
      <c r="AQ36" s="947"/>
      <c r="AR36" s="947"/>
      <c r="AS36" s="947"/>
      <c r="AT36" s="947"/>
      <c r="AU36" s="947"/>
      <c r="AV36" s="947"/>
      <c r="AW36" s="947"/>
      <c r="AX36" s="947"/>
      <c r="AY36" s="947"/>
      <c r="AZ36" s="947"/>
      <c r="BA36" s="948"/>
    </row>
    <row r="37" spans="1:53" ht="18.75" customHeight="1" thickBot="1">
      <c r="A37" s="138"/>
      <c r="B37" s="917"/>
      <c r="C37" s="850" t="s">
        <v>113</v>
      </c>
      <c r="D37" s="850"/>
      <c r="E37" s="850"/>
      <c r="F37" s="850"/>
      <c r="G37" s="850"/>
      <c r="H37" s="850"/>
      <c r="I37" s="850"/>
      <c r="J37" s="850"/>
      <c r="K37" s="850"/>
      <c r="L37" s="850"/>
      <c r="M37" s="850"/>
      <c r="N37" s="850"/>
      <c r="O37" s="850"/>
      <c r="P37" s="851"/>
      <c r="Q37" s="854"/>
      <c r="R37" s="855"/>
      <c r="S37" s="855"/>
      <c r="T37" s="855"/>
      <c r="U37" s="855"/>
      <c r="V37" s="856"/>
      <c r="W37" s="196" t="s">
        <v>4</v>
      </c>
      <c r="X37" s="197"/>
      <c r="Y37" s="883"/>
      <c r="Z37" s="198"/>
      <c r="AA37" s="192"/>
      <c r="AB37" s="192"/>
      <c r="AC37" s="192"/>
      <c r="AD37" s="194"/>
      <c r="AE37" s="192"/>
      <c r="AF37" s="192"/>
      <c r="AG37" s="192"/>
      <c r="AH37" s="192"/>
      <c r="AI37" s="192"/>
      <c r="AJ37" s="192"/>
      <c r="AK37" s="194"/>
      <c r="AL37" s="138"/>
      <c r="AM37" s="949"/>
      <c r="AN37" s="950"/>
      <c r="AO37" s="950"/>
      <c r="AP37" s="950"/>
      <c r="AQ37" s="950"/>
      <c r="AR37" s="950"/>
      <c r="AS37" s="950"/>
      <c r="AT37" s="950"/>
      <c r="AU37" s="950"/>
      <c r="AV37" s="950"/>
      <c r="AW37" s="950"/>
      <c r="AX37" s="950"/>
      <c r="AY37" s="950"/>
      <c r="AZ37" s="950"/>
      <c r="BA37" s="951"/>
    </row>
    <row r="38" spans="1:53" ht="18.75" customHeight="1" thickBot="1">
      <c r="A38" s="138"/>
      <c r="B38" s="917"/>
      <c r="C38" s="852" t="s">
        <v>2266</v>
      </c>
      <c r="D38" s="852"/>
      <c r="E38" s="852"/>
      <c r="F38" s="852"/>
      <c r="G38" s="852"/>
      <c r="H38" s="852"/>
      <c r="I38" s="852"/>
      <c r="J38" s="852"/>
      <c r="K38" s="852"/>
      <c r="L38" s="852"/>
      <c r="M38" s="852"/>
      <c r="N38" s="852"/>
      <c r="O38" s="852"/>
      <c r="P38" s="853"/>
      <c r="Q38" s="845">
        <f>Q22</f>
        <v>0</v>
      </c>
      <c r="R38" s="846"/>
      <c r="S38" s="846"/>
      <c r="T38" s="846"/>
      <c r="U38" s="846"/>
      <c r="V38" s="847"/>
      <c r="W38" s="196" t="s">
        <v>4</v>
      </c>
      <c r="X38" s="197"/>
      <c r="Y38" s="883"/>
      <c r="Z38" s="198"/>
      <c r="AA38" s="192"/>
      <c r="AB38" s="192"/>
      <c r="AC38" s="192"/>
      <c r="AD38" s="194"/>
      <c r="AE38" s="192"/>
      <c r="AF38" s="192"/>
      <c r="AG38" s="192"/>
      <c r="AH38" s="192"/>
      <c r="AI38" s="192"/>
      <c r="AJ38" s="192"/>
      <c r="AK38" s="194"/>
      <c r="AL38" s="138"/>
      <c r="AM38" s="949"/>
      <c r="AN38" s="950"/>
      <c r="AO38" s="950"/>
      <c r="AP38" s="950"/>
      <c r="AQ38" s="950"/>
      <c r="AR38" s="950"/>
      <c r="AS38" s="950"/>
      <c r="AT38" s="950"/>
      <c r="AU38" s="950"/>
      <c r="AV38" s="950"/>
      <c r="AW38" s="950"/>
      <c r="AX38" s="950"/>
      <c r="AY38" s="950"/>
      <c r="AZ38" s="950"/>
      <c r="BA38" s="951"/>
    </row>
    <row r="39" spans="1:53" ht="27.75" customHeight="1" thickBot="1">
      <c r="A39" s="138"/>
      <c r="B39" s="510"/>
      <c r="C39" s="900" t="s">
        <v>2285</v>
      </c>
      <c r="D39" s="900"/>
      <c r="E39" s="900"/>
      <c r="F39" s="900"/>
      <c r="G39" s="900"/>
      <c r="H39" s="900"/>
      <c r="I39" s="900"/>
      <c r="J39" s="900"/>
      <c r="K39" s="900"/>
      <c r="L39" s="900"/>
      <c r="M39" s="900"/>
      <c r="N39" s="900"/>
      <c r="O39" s="900"/>
      <c r="P39" s="901"/>
      <c r="Q39" s="854"/>
      <c r="R39" s="855"/>
      <c r="S39" s="855"/>
      <c r="T39" s="855"/>
      <c r="U39" s="855"/>
      <c r="V39" s="856"/>
      <c r="W39" s="516" t="s">
        <v>4</v>
      </c>
      <c r="X39" s="197"/>
      <c r="Y39" s="883"/>
      <c r="Z39" s="198"/>
      <c r="AA39" s="192"/>
      <c r="AB39" s="192"/>
      <c r="AC39" s="192"/>
      <c r="AD39" s="194"/>
      <c r="AE39" s="192"/>
      <c r="AF39" s="192"/>
      <c r="AG39" s="192"/>
      <c r="AH39" s="192"/>
      <c r="AI39" s="192"/>
      <c r="AJ39" s="192"/>
      <c r="AK39" s="194"/>
      <c r="AL39" s="138"/>
      <c r="AM39" s="949"/>
      <c r="AN39" s="950"/>
      <c r="AO39" s="950"/>
      <c r="AP39" s="950"/>
      <c r="AQ39" s="950"/>
      <c r="AR39" s="950"/>
      <c r="AS39" s="950"/>
      <c r="AT39" s="950"/>
      <c r="AU39" s="950"/>
      <c r="AV39" s="950"/>
      <c r="AW39" s="950"/>
      <c r="AX39" s="950"/>
      <c r="AY39" s="950"/>
      <c r="AZ39" s="950"/>
      <c r="BA39" s="951"/>
    </row>
    <row r="40" spans="1:53" ht="30.75" customHeight="1" thickBot="1">
      <c r="A40" s="138"/>
      <c r="B40" s="195" t="s">
        <v>17</v>
      </c>
      <c r="C40" s="848" t="s">
        <v>1985</v>
      </c>
      <c r="D40" s="849"/>
      <c r="E40" s="849"/>
      <c r="F40" s="849"/>
      <c r="G40" s="849"/>
      <c r="H40" s="849"/>
      <c r="I40" s="849"/>
      <c r="J40" s="849"/>
      <c r="K40" s="849"/>
      <c r="L40" s="849"/>
      <c r="M40" s="849"/>
      <c r="N40" s="849"/>
      <c r="O40" s="849"/>
      <c r="P40" s="849"/>
      <c r="Q40" s="845">
        <f>Q41-Q42-Q43-Q44-Q45-Q46</f>
        <v>0</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52"/>
      <c r="AN40" s="953"/>
      <c r="AO40" s="953"/>
      <c r="AP40" s="953"/>
      <c r="AQ40" s="953"/>
      <c r="AR40" s="953"/>
      <c r="AS40" s="953"/>
      <c r="AT40" s="953"/>
      <c r="AU40" s="954"/>
      <c r="AV40" s="954"/>
      <c r="AW40" s="954"/>
      <c r="AX40" s="954"/>
      <c r="AY40" s="953"/>
      <c r="AZ40" s="953"/>
      <c r="BA40" s="955"/>
    </row>
    <row r="41" spans="1:53" ht="18.75" customHeight="1" thickBot="1">
      <c r="A41" s="138"/>
      <c r="B41" s="929"/>
      <c r="C41" s="851" t="s">
        <v>114</v>
      </c>
      <c r="D41" s="898"/>
      <c r="E41" s="898"/>
      <c r="F41" s="898"/>
      <c r="G41" s="898"/>
      <c r="H41" s="898"/>
      <c r="I41" s="898"/>
      <c r="J41" s="898"/>
      <c r="K41" s="898"/>
      <c r="L41" s="898"/>
      <c r="M41" s="898"/>
      <c r="N41" s="898"/>
      <c r="O41" s="898"/>
      <c r="P41" s="899"/>
      <c r="Q41" s="887"/>
      <c r="R41" s="888"/>
      <c r="S41" s="888"/>
      <c r="T41" s="888"/>
      <c r="U41" s="888"/>
      <c r="V41" s="889"/>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29"/>
      <c r="C42" s="851" t="s">
        <v>1981</v>
      </c>
      <c r="D42" s="898"/>
      <c r="E42" s="898"/>
      <c r="F42" s="898"/>
      <c r="G42" s="898"/>
      <c r="H42" s="898"/>
      <c r="I42" s="898"/>
      <c r="J42" s="898"/>
      <c r="K42" s="898"/>
      <c r="L42" s="898"/>
      <c r="M42" s="898"/>
      <c r="N42" s="898"/>
      <c r="O42" s="898"/>
      <c r="P42" s="899"/>
      <c r="Q42" s="887"/>
      <c r="R42" s="888"/>
      <c r="S42" s="888"/>
      <c r="T42" s="888"/>
      <c r="U42" s="888"/>
      <c r="V42" s="889"/>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29"/>
      <c r="C43" s="851" t="s">
        <v>1982</v>
      </c>
      <c r="D43" s="898"/>
      <c r="E43" s="898"/>
      <c r="F43" s="898"/>
      <c r="G43" s="898"/>
      <c r="H43" s="898"/>
      <c r="I43" s="898"/>
      <c r="J43" s="898"/>
      <c r="K43" s="898"/>
      <c r="L43" s="898"/>
      <c r="M43" s="898"/>
      <c r="N43" s="898"/>
      <c r="O43" s="898"/>
      <c r="P43" s="899"/>
      <c r="Q43" s="887"/>
      <c r="R43" s="888"/>
      <c r="S43" s="888"/>
      <c r="T43" s="888"/>
      <c r="U43" s="888"/>
      <c r="V43" s="889"/>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29"/>
      <c r="C44" s="890" t="s">
        <v>1983</v>
      </c>
      <c r="D44" s="891"/>
      <c r="E44" s="891"/>
      <c r="F44" s="891"/>
      <c r="G44" s="891"/>
      <c r="H44" s="891"/>
      <c r="I44" s="891"/>
      <c r="J44" s="891"/>
      <c r="K44" s="891"/>
      <c r="L44" s="891"/>
      <c r="M44" s="891"/>
      <c r="N44" s="891"/>
      <c r="O44" s="891"/>
      <c r="P44" s="892"/>
      <c r="Q44" s="887"/>
      <c r="R44" s="888"/>
      <c r="S44" s="888"/>
      <c r="T44" s="888"/>
      <c r="U44" s="888"/>
      <c r="V44" s="889"/>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29"/>
      <c r="C45" s="890" t="s">
        <v>2244</v>
      </c>
      <c r="D45" s="891"/>
      <c r="E45" s="891"/>
      <c r="F45" s="891"/>
      <c r="G45" s="891"/>
      <c r="H45" s="891"/>
      <c r="I45" s="891"/>
      <c r="J45" s="891"/>
      <c r="K45" s="891"/>
      <c r="L45" s="891"/>
      <c r="M45" s="891"/>
      <c r="N45" s="891"/>
      <c r="O45" s="891"/>
      <c r="P45" s="892"/>
      <c r="Q45" s="887"/>
      <c r="R45" s="888"/>
      <c r="S45" s="888"/>
      <c r="T45" s="888"/>
      <c r="U45" s="888"/>
      <c r="V45" s="889"/>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0"/>
      <c r="C46" s="884" t="s">
        <v>2052</v>
      </c>
      <c r="D46" s="885"/>
      <c r="E46" s="885"/>
      <c r="F46" s="885"/>
      <c r="G46" s="885"/>
      <c r="H46" s="885"/>
      <c r="I46" s="885"/>
      <c r="J46" s="885"/>
      <c r="K46" s="885"/>
      <c r="L46" s="885"/>
      <c r="M46" s="885"/>
      <c r="N46" s="885"/>
      <c r="O46" s="885"/>
      <c r="P46" s="886"/>
      <c r="Q46" s="887"/>
      <c r="R46" s="888"/>
      <c r="S46" s="888"/>
      <c r="T46" s="888"/>
      <c r="U46" s="888"/>
      <c r="V46" s="889"/>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8" t="s">
        <v>2286</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5" t="s">
        <v>2287</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8" t="s">
        <v>2288</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2274</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18" t="s">
        <v>2269</v>
      </c>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212"/>
      <c r="AM54" s="200"/>
      <c r="AN54" s="200"/>
      <c r="AO54" s="200"/>
      <c r="AP54" s="200"/>
      <c r="AQ54" s="200"/>
      <c r="AR54" s="200"/>
      <c r="AS54" s="200"/>
      <c r="AT54" s="210"/>
      <c r="AU54" s="210"/>
      <c r="AV54" s="210"/>
      <c r="AW54" s="210"/>
      <c r="AX54" s="210"/>
      <c r="AY54" s="200"/>
      <c r="AZ54" s="200"/>
      <c r="BA54" s="200"/>
    </row>
    <row r="55" spans="1:53" ht="51.75" customHeight="1">
      <c r="A55" s="138"/>
      <c r="B55" s="911" t="s">
        <v>93</v>
      </c>
      <c r="C55" s="912"/>
      <c r="D55" s="912"/>
      <c r="E55" s="913"/>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1" t="s">
        <v>94</v>
      </c>
      <c r="C56" s="912"/>
      <c r="D56" s="912"/>
      <c r="E56" s="913"/>
      <c r="F56" s="914"/>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6"/>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0" t="s">
        <v>166</v>
      </c>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2268</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1974</v>
      </c>
      <c r="C60" s="613"/>
      <c r="D60" s="613"/>
      <c r="E60" s="613"/>
      <c r="F60" s="613"/>
      <c r="G60" s="613"/>
      <c r="H60" s="613"/>
      <c r="I60" s="613"/>
      <c r="J60" s="613"/>
      <c r="K60" s="613"/>
      <c r="L60" s="613"/>
      <c r="M60" s="613"/>
      <c r="N60" s="613"/>
      <c r="O60" s="613"/>
      <c r="P60" s="613"/>
      <c r="Q60" s="613"/>
      <c r="R60" s="613"/>
      <c r="S60" s="614"/>
      <c r="T60" s="805">
        <f>'別紙様式3-3（６月以降分）'!N6</f>
        <v>0</v>
      </c>
      <c r="U60" s="806"/>
      <c r="V60" s="806"/>
      <c r="W60" s="806"/>
      <c r="X60" s="806"/>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924" t="s">
        <v>1975</v>
      </c>
      <c r="C61" s="925"/>
      <c r="D61" s="925"/>
      <c r="E61" s="925"/>
      <c r="F61" s="925"/>
      <c r="G61" s="925"/>
      <c r="H61" s="925"/>
      <c r="I61" s="925"/>
      <c r="J61" s="925"/>
      <c r="K61" s="925"/>
      <c r="L61" s="925"/>
      <c r="M61" s="925"/>
      <c r="N61" s="925"/>
      <c r="O61" s="925"/>
      <c r="P61" s="925"/>
      <c r="Q61" s="925"/>
      <c r="R61" s="925"/>
      <c r="S61" s="925"/>
      <c r="T61" s="926"/>
      <c r="U61" s="927"/>
      <c r="V61" s="927"/>
      <c r="W61" s="927"/>
      <c r="X61" s="928"/>
      <c r="Y61" s="223" t="s">
        <v>4</v>
      </c>
      <c r="Z61" s="138"/>
      <c r="AA61" s="224" t="s">
        <v>18</v>
      </c>
      <c r="AB61" s="903">
        <f>IFERROR(T62/T60*100,0)</f>
        <v>0</v>
      </c>
      <c r="AC61" s="904"/>
      <c r="AD61" s="90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1986</v>
      </c>
      <c r="D62" s="731"/>
      <c r="E62" s="731"/>
      <c r="F62" s="731"/>
      <c r="G62" s="731"/>
      <c r="H62" s="731"/>
      <c r="I62" s="731"/>
      <c r="J62" s="731"/>
      <c r="K62" s="731"/>
      <c r="L62" s="731"/>
      <c r="M62" s="731"/>
      <c r="N62" s="731"/>
      <c r="O62" s="731"/>
      <c r="P62" s="731"/>
      <c r="Q62" s="731"/>
      <c r="R62" s="731"/>
      <c r="S62" s="731"/>
      <c r="T62" s="726"/>
      <c r="U62" s="727"/>
      <c r="V62" s="727"/>
      <c r="W62" s="727"/>
      <c r="X62" s="728"/>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1987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9" t="s">
        <v>176</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175</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2278</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9" t="s">
        <v>177</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2048</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2047</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223" t="s">
        <v>4</v>
      </c>
      <c r="AA72" s="138"/>
      <c r="AB72" s="246" t="s">
        <v>165</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2049</v>
      </c>
      <c r="F73" s="784"/>
      <c r="G73" s="784"/>
      <c r="H73" s="784"/>
      <c r="I73" s="784"/>
      <c r="J73" s="784"/>
      <c r="K73" s="784"/>
      <c r="L73" s="784"/>
      <c r="M73" s="784"/>
      <c r="N73" s="784"/>
      <c r="O73" s="784"/>
      <c r="P73" s="784"/>
      <c r="Q73" s="784"/>
      <c r="R73" s="784"/>
      <c r="S73" s="784"/>
      <c r="T73" s="785"/>
      <c r="U73" s="765"/>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0</v>
      </c>
      <c r="AD74" s="791"/>
      <c r="AE74" s="792"/>
      <c r="AF74" s="741" t="s">
        <v>19</v>
      </c>
      <c r="AG74" s="741" t="s">
        <v>89</v>
      </c>
      <c r="AH74" s="742" t="s">
        <v>98</v>
      </c>
      <c r="AI74" s="602" t="str">
        <f>IF(OR('別紙様式3-2（４・５月）'!AF5="",U73=0),"",IF(AND(AC74&gt;=200/3,AC74&lt;=100),"○","×"))</f>
        <v/>
      </c>
      <c r="AJ74" s="227"/>
      <c r="AK74" s="138"/>
      <c r="AL74" s="227"/>
      <c r="AM74" s="934" t="s">
        <v>2253</v>
      </c>
      <c r="AN74" s="935"/>
      <c r="AO74" s="935"/>
      <c r="AP74" s="935"/>
      <c r="AQ74" s="935"/>
      <c r="AR74" s="935"/>
      <c r="AS74" s="935"/>
      <c r="AT74" s="935"/>
      <c r="AU74" s="935"/>
      <c r="AV74" s="935"/>
      <c r="AW74" s="935"/>
      <c r="AX74" s="935"/>
      <c r="AY74" s="935"/>
      <c r="AZ74" s="935"/>
      <c r="BA74" s="936"/>
    </row>
    <row r="75" spans="1:82" ht="12.95" customHeight="1" thickBot="1">
      <c r="A75" s="138"/>
      <c r="B75" s="138"/>
      <c r="C75" s="620"/>
      <c r="D75" s="621"/>
      <c r="E75" s="249"/>
      <c r="F75" s="777" t="s">
        <v>2051</v>
      </c>
      <c r="G75" s="778"/>
      <c r="H75" s="778"/>
      <c r="I75" s="778"/>
      <c r="J75" s="778"/>
      <c r="K75" s="778"/>
      <c r="L75" s="778"/>
      <c r="M75" s="778"/>
      <c r="N75" s="778"/>
      <c r="O75" s="778"/>
      <c r="P75" s="778"/>
      <c r="Q75" s="778"/>
      <c r="R75" s="778"/>
      <c r="S75" s="778"/>
      <c r="T75" s="779"/>
      <c r="U75" s="771"/>
      <c r="V75" s="772"/>
      <c r="W75" s="772"/>
      <c r="X75" s="772"/>
      <c r="Y75" s="773"/>
      <c r="Z75" s="789" t="s">
        <v>4</v>
      </c>
      <c r="AA75" s="138" t="s">
        <v>98</v>
      </c>
      <c r="AB75" s="741"/>
      <c r="AC75" s="793"/>
      <c r="AD75" s="794"/>
      <c r="AE75" s="795"/>
      <c r="AF75" s="741"/>
      <c r="AG75" s="741"/>
      <c r="AH75" s="742"/>
      <c r="AI75" s="603"/>
      <c r="AJ75" s="227"/>
      <c r="AK75" s="138"/>
      <c r="AL75" s="227"/>
      <c r="AM75" s="937"/>
      <c r="AN75" s="938"/>
      <c r="AO75" s="938"/>
      <c r="AP75" s="938"/>
      <c r="AQ75" s="938"/>
      <c r="AR75" s="938"/>
      <c r="AS75" s="938"/>
      <c r="AT75" s="938"/>
      <c r="AU75" s="938"/>
      <c r="AV75" s="938"/>
      <c r="AW75" s="938"/>
      <c r="AX75" s="938"/>
      <c r="AY75" s="938"/>
      <c r="AZ75" s="938"/>
      <c r="BA75" s="939"/>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2050</v>
      </c>
      <c r="D77" s="797"/>
      <c r="E77" s="783" t="s">
        <v>2252</v>
      </c>
      <c r="F77" s="784"/>
      <c r="G77" s="784"/>
      <c r="H77" s="784"/>
      <c r="I77" s="784"/>
      <c r="J77" s="784"/>
      <c r="K77" s="784"/>
      <c r="L77" s="784"/>
      <c r="M77" s="784"/>
      <c r="N77" s="784"/>
      <c r="O77" s="784"/>
      <c r="P77" s="784"/>
      <c r="Q77" s="784"/>
      <c r="R77" s="784"/>
      <c r="S77" s="784"/>
      <c r="T77" s="785"/>
      <c r="U77" s="765"/>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0</v>
      </c>
      <c r="AD78" s="791"/>
      <c r="AE78" s="792"/>
      <c r="AF78" s="741" t="s">
        <v>19</v>
      </c>
      <c r="AG78" s="741" t="s">
        <v>89</v>
      </c>
      <c r="AH78" s="742" t="s">
        <v>98</v>
      </c>
      <c r="AI78" s="602" t="str">
        <f>IF(OR('別紙様式3-2（４・５月）'!AF5="",U77=0),"",IF(AND(AC78&gt;=200/3,AC78&lt;=100),"○","×"))</f>
        <v/>
      </c>
      <c r="AJ78" s="227"/>
      <c r="AK78" s="227"/>
      <c r="AL78" s="227"/>
      <c r="AM78" s="934" t="s">
        <v>2254</v>
      </c>
      <c r="AN78" s="935"/>
      <c r="AO78" s="935"/>
      <c r="AP78" s="935"/>
      <c r="AQ78" s="935"/>
      <c r="AR78" s="935"/>
      <c r="AS78" s="935"/>
      <c r="AT78" s="935"/>
      <c r="AU78" s="935"/>
      <c r="AV78" s="935"/>
      <c r="AW78" s="935"/>
      <c r="AX78" s="935"/>
      <c r="AY78" s="935"/>
      <c r="AZ78" s="935"/>
      <c r="BA78" s="936"/>
    </row>
    <row r="79" spans="1:82" ht="12.95" customHeight="1" thickBot="1">
      <c r="A79" s="138"/>
      <c r="B79" s="138"/>
      <c r="C79" s="798"/>
      <c r="D79" s="621"/>
      <c r="E79" s="249"/>
      <c r="F79" s="777" t="s">
        <v>2051</v>
      </c>
      <c r="G79" s="778"/>
      <c r="H79" s="778"/>
      <c r="I79" s="778"/>
      <c r="J79" s="778"/>
      <c r="K79" s="778"/>
      <c r="L79" s="778"/>
      <c r="M79" s="778"/>
      <c r="N79" s="778"/>
      <c r="O79" s="778"/>
      <c r="P79" s="778"/>
      <c r="Q79" s="778"/>
      <c r="R79" s="778"/>
      <c r="S79" s="778"/>
      <c r="T79" s="779"/>
      <c r="U79" s="771"/>
      <c r="V79" s="772"/>
      <c r="W79" s="772"/>
      <c r="X79" s="772"/>
      <c r="Y79" s="773"/>
      <c r="Z79" s="789" t="s">
        <v>4</v>
      </c>
      <c r="AA79" s="138" t="s">
        <v>98</v>
      </c>
      <c r="AB79" s="741"/>
      <c r="AC79" s="793"/>
      <c r="AD79" s="794"/>
      <c r="AE79" s="795"/>
      <c r="AF79" s="741"/>
      <c r="AG79" s="741"/>
      <c r="AH79" s="742"/>
      <c r="AI79" s="603"/>
      <c r="AJ79" s="227"/>
      <c r="AK79" s="227"/>
      <c r="AL79" s="227"/>
      <c r="AM79" s="937"/>
      <c r="AN79" s="938"/>
      <c r="AO79" s="938"/>
      <c r="AP79" s="938"/>
      <c r="AQ79" s="938"/>
      <c r="AR79" s="938"/>
      <c r="AS79" s="938"/>
      <c r="AT79" s="938"/>
      <c r="AU79" s="938"/>
      <c r="AV79" s="938"/>
      <c r="AW79" s="938"/>
      <c r="AX79" s="938"/>
      <c r="AY79" s="938"/>
      <c r="AZ79" s="938"/>
      <c r="BA79" s="939"/>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6"/>
      <c r="N82" s="737"/>
      <c r="O82" s="759" t="s">
        <v>2028</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該当</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1951</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1952</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1959</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1960</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9"/>
      <c r="C96" s="265" t="s">
        <v>1953</v>
      </c>
      <c r="D96" s="801" t="s">
        <v>1961</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1962</v>
      </c>
      <c r="E97" s="635"/>
      <c r="F97" s="635"/>
      <c r="G97" s="635"/>
      <c r="H97" s="732"/>
      <c r="I97" s="734" t="s">
        <v>16</v>
      </c>
      <c r="J97" s="743" t="s">
        <v>1963</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1964</v>
      </c>
      <c r="K99" s="289"/>
      <c r="L99" s="289"/>
      <c r="M99" s="289"/>
      <c r="N99" s="289"/>
      <c r="O99" s="289"/>
      <c r="P99" s="289"/>
      <c r="Q99" s="289"/>
      <c r="R99" s="289"/>
      <c r="S99" s="753" t="s">
        <v>1965</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6"/>
      <c r="N103" s="737"/>
      <c r="O103" s="761" t="s">
        <v>2028</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1960</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8" t="s">
        <v>1968</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1969</v>
      </c>
      <c r="D109" s="635"/>
      <c r="E109" s="635"/>
      <c r="F109" s="635"/>
      <c r="G109" s="303"/>
      <c r="H109" s="304" t="s">
        <v>16</v>
      </c>
      <c r="I109" s="640" t="s">
        <v>1970</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1971</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1972</v>
      </c>
      <c r="I111" s="646" t="s">
        <v>1973</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7" t="s">
        <v>1966</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2040</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2000</v>
      </c>
      <c r="C117" s="671"/>
      <c r="D117" s="671"/>
      <c r="E117" s="671"/>
      <c r="F117" s="671"/>
      <c r="G117" s="671"/>
      <c r="H117" s="671"/>
      <c r="I117" s="671"/>
      <c r="J117" s="671"/>
      <c r="K117" s="671"/>
      <c r="L117" s="671"/>
      <c r="M117" s="671"/>
      <c r="N117" s="671"/>
      <c r="O117" s="671"/>
      <c r="P117" s="671"/>
      <c r="Q117" s="672"/>
      <c r="R117" s="313" t="s">
        <v>173</v>
      </c>
      <c r="S117" s="314" t="str">
        <f>'別紙様式3-2（４・５月）'!W8</f>
        <v/>
      </c>
      <c r="T117" s="626" t="s">
        <v>2003</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2053</v>
      </c>
      <c r="C118" s="623"/>
      <c r="D118" s="623"/>
      <c r="E118" s="623"/>
      <c r="F118" s="623"/>
      <c r="G118" s="623"/>
      <c r="H118" s="623"/>
      <c r="I118" s="623"/>
      <c r="J118" s="623"/>
      <c r="K118" s="623"/>
      <c r="L118" s="623"/>
      <c r="M118" s="623"/>
      <c r="N118" s="623"/>
      <c r="O118" s="623"/>
      <c r="P118" s="623"/>
      <c r="Q118" s="624"/>
      <c r="R118" s="313" t="s">
        <v>173</v>
      </c>
      <c r="S118" s="316" t="str">
        <f>'別紙様式3-3（６月以降分）'!Z5</f>
        <v/>
      </c>
      <c r="T118" s="625" t="s">
        <v>2237</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2238</v>
      </c>
      <c r="C119" s="623"/>
      <c r="D119" s="623"/>
      <c r="E119" s="623"/>
      <c r="F119" s="623"/>
      <c r="G119" s="623"/>
      <c r="H119" s="623"/>
      <c r="I119" s="623"/>
      <c r="J119" s="623"/>
      <c r="K119" s="623"/>
      <c r="L119" s="623"/>
      <c r="M119" s="623"/>
      <c r="N119" s="623"/>
      <c r="O119" s="623"/>
      <c r="P119" s="623"/>
      <c r="Q119" s="624"/>
      <c r="R119" s="313" t="s">
        <v>173</v>
      </c>
      <c r="S119" s="317" t="str">
        <f>'別紙様式3-3（６月以降分）'!Z7</f>
        <v/>
      </c>
      <c r="T119" s="625" t="s">
        <v>2237</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170</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2277</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該当</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8" t="s">
        <v>2005</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
      </c>
      <c r="AJ132" s="665"/>
      <c r="AK132" s="666"/>
      <c r="AL132" s="138"/>
      <c r="AT132" s="150"/>
      <c r="AU132" s="150"/>
      <c r="AV132" s="150"/>
      <c r="AW132" s="150"/>
      <c r="AX132" s="150"/>
    </row>
    <row r="133" spans="1:54" ht="38.25" customHeight="1">
      <c r="A133" s="138"/>
      <c r="B133" s="245" t="s">
        <v>173</v>
      </c>
      <c r="C133" s="688" t="s">
        <v>2060</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0" t="s">
        <v>54</v>
      </c>
      <c r="G135" s="941"/>
      <c r="H135" s="941"/>
      <c r="I135" s="941"/>
      <c r="J135" s="941"/>
      <c r="K135" s="941"/>
      <c r="L135" s="941"/>
      <c r="M135" s="941"/>
      <c r="N135" s="941"/>
      <c r="O135" s="941"/>
      <c r="P135" s="941"/>
      <c r="Q135" s="941"/>
      <c r="R135" s="941"/>
      <c r="S135" s="941"/>
      <c r="T135" s="941"/>
      <c r="U135" s="941"/>
      <c r="V135" s="941"/>
      <c r="W135" s="941"/>
      <c r="X135" s="941"/>
      <c r="Y135" s="941"/>
      <c r="Z135" s="941"/>
      <c r="AA135" s="941"/>
      <c r="AB135" s="941"/>
      <c r="AC135" s="941"/>
      <c r="AD135" s="941"/>
      <c r="AE135" s="941"/>
      <c r="AF135" s="941"/>
      <c r="AG135" s="941"/>
      <c r="AH135" s="941"/>
      <c r="AI135" s="941"/>
      <c r="AJ135" s="941"/>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2" t="s">
        <v>56</v>
      </c>
      <c r="H136" s="942"/>
      <c r="I136" s="942"/>
      <c r="J136" s="942"/>
      <c r="K136" s="942"/>
      <c r="L136" s="942"/>
      <c r="M136" s="942"/>
      <c r="N136" s="942"/>
      <c r="O136" s="942"/>
      <c r="P136" s="942"/>
      <c r="Q136" s="942"/>
      <c r="R136" s="942"/>
      <c r="S136" s="942"/>
      <c r="T136" s="942"/>
      <c r="U136" s="942"/>
      <c r="V136" s="942"/>
      <c r="W136" s="942"/>
      <c r="X136" s="942"/>
      <c r="Y136" s="942"/>
      <c r="Z136" s="942"/>
      <c r="AA136" s="942"/>
      <c r="AB136" s="942"/>
      <c r="AC136" s="942"/>
      <c r="AD136" s="942"/>
      <c r="AE136" s="942"/>
      <c r="AF136" s="942"/>
      <c r="AG136" s="942"/>
      <c r="AH136" s="942"/>
      <c r="AI136" s="942"/>
      <c r="AJ136" s="942"/>
      <c r="AK136" s="943"/>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2258</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0</v>
      </c>
      <c r="AN138" s="931"/>
      <c r="AO138" s="932"/>
      <c r="AP138" s="932"/>
      <c r="AQ138" s="932"/>
      <c r="AR138" s="932"/>
      <c r="AS138" s="932"/>
      <c r="AT138" s="932"/>
      <c r="AU138" s="932"/>
      <c r="AV138" s="932"/>
      <c r="AW138" s="932"/>
      <c r="AX138" s="932"/>
      <c r="AY138" s="932"/>
      <c r="AZ138" s="932"/>
      <c r="BA138" s="933"/>
      <c r="BB138" s="144"/>
    </row>
    <row r="139" spans="1:54" s="352" customFormat="1" ht="13.5" customHeight="1">
      <c r="A139" s="350"/>
      <c r="B139" s="680"/>
      <c r="C139" s="681"/>
      <c r="D139" s="681"/>
      <c r="E139" s="682"/>
      <c r="F139" s="305"/>
      <c r="G139" s="944" t="s">
        <v>59</v>
      </c>
      <c r="H139" s="944"/>
      <c r="I139" s="944"/>
      <c r="J139" s="944"/>
      <c r="K139" s="944"/>
      <c r="L139" s="944"/>
      <c r="M139" s="944"/>
      <c r="N139" s="944"/>
      <c r="O139" s="944"/>
      <c r="P139" s="944"/>
      <c r="Q139" s="944"/>
      <c r="R139" s="944"/>
      <c r="S139" s="944"/>
      <c r="T139" s="944"/>
      <c r="U139" s="944"/>
      <c r="V139" s="944"/>
      <c r="W139" s="944"/>
      <c r="X139" s="944"/>
      <c r="Y139" s="944"/>
      <c r="Z139" s="944"/>
      <c r="AA139" s="944"/>
      <c r="AB139" s="944"/>
      <c r="AC139" s="944"/>
      <c r="AD139" s="944"/>
      <c r="AE139" s="944"/>
      <c r="AF139" s="944"/>
      <c r="AG139" s="944"/>
      <c r="AH139" s="944"/>
      <c r="AI139" s="944"/>
      <c r="AJ139" s="944"/>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0</v>
      </c>
      <c r="AN141" s="606" t="s">
        <v>2258</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1"/>
      <c r="AO142" s="932"/>
      <c r="AP142" s="932"/>
      <c r="AQ142" s="932"/>
      <c r="AR142" s="932"/>
      <c r="AS142" s="932"/>
      <c r="AT142" s="932"/>
      <c r="AU142" s="932"/>
      <c r="AV142" s="932"/>
      <c r="AW142" s="932"/>
      <c r="AX142" s="932"/>
      <c r="AY142" s="932"/>
      <c r="AZ142" s="932"/>
      <c r="BA142" s="933"/>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2258</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1"/>
      <c r="AO146" s="932"/>
      <c r="AP146" s="932"/>
      <c r="AQ146" s="932"/>
      <c r="AR146" s="932"/>
      <c r="AS146" s="932"/>
      <c r="AT146" s="932"/>
      <c r="AU146" s="932"/>
      <c r="AV146" s="932"/>
      <c r="AW146" s="932"/>
      <c r="AX146" s="932"/>
      <c r="AY146" s="932"/>
      <c r="AZ146" s="932"/>
      <c r="BA146" s="933"/>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0</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2258</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1"/>
      <c r="AO150" s="932"/>
      <c r="AP150" s="932"/>
      <c r="AQ150" s="932"/>
      <c r="AR150" s="932"/>
      <c r="AS150" s="932"/>
      <c r="AT150" s="932"/>
      <c r="AU150" s="932"/>
      <c r="AV150" s="932"/>
      <c r="AW150" s="932"/>
      <c r="AX150" s="932"/>
      <c r="AY150" s="932"/>
      <c r="AZ150" s="932"/>
      <c r="BA150" s="933"/>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0</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0</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2258</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1"/>
      <c r="AO154" s="932"/>
      <c r="AP154" s="932"/>
      <c r="AQ154" s="932"/>
      <c r="AR154" s="932"/>
      <c r="AS154" s="932"/>
      <c r="AT154" s="932"/>
      <c r="AU154" s="932"/>
      <c r="AV154" s="932"/>
      <c r="AW154" s="932"/>
      <c r="AX154" s="932"/>
      <c r="AY154" s="932"/>
      <c r="AZ154" s="932"/>
      <c r="BA154" s="933"/>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2258</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0</v>
      </c>
      <c r="AN158" s="931"/>
      <c r="AO158" s="932"/>
      <c r="AP158" s="932"/>
      <c r="AQ158" s="932"/>
      <c r="AR158" s="932"/>
      <c r="AS158" s="932"/>
      <c r="AT158" s="932"/>
      <c r="AU158" s="932"/>
      <c r="AV158" s="932"/>
      <c r="AW158" s="932"/>
      <c r="AX158" s="932"/>
      <c r="AY158" s="932"/>
      <c r="AZ158" s="932"/>
      <c r="BA158" s="933"/>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2260</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2234</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c r="F170" s="716"/>
      <c r="G170" s="383" t="s">
        <v>2</v>
      </c>
      <c r="H170" s="715"/>
      <c r="I170" s="716"/>
      <c r="J170" s="383" t="s">
        <v>3</v>
      </c>
      <c r="K170" s="715"/>
      <c r="L170" s="716"/>
      <c r="M170" s="383" t="s">
        <v>5</v>
      </c>
      <c r="N170" s="380"/>
      <c r="O170" s="717" t="s">
        <v>28</v>
      </c>
      <c r="P170" s="717"/>
      <c r="Q170" s="717"/>
      <c r="R170" s="708" t="str">
        <f>IF(H7="","",H7)</f>
        <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c r="U171" s="714"/>
      <c r="V171" s="714"/>
      <c r="W171" s="714"/>
      <c r="X171" s="714"/>
      <c r="Y171" s="713" t="s">
        <v>39</v>
      </c>
      <c r="Z171" s="713"/>
      <c r="AA171" s="714"/>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54"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2008</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108</v>
      </c>
      <c r="C179" s="695" t="s">
        <v>2012</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2225</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
      </c>
      <c r="AL180" s="138"/>
    </row>
    <row r="181" spans="1:39">
      <c r="A181" s="138"/>
      <c r="B181" s="397" t="s">
        <v>107</v>
      </c>
      <c r="C181" s="698" t="s">
        <v>2013</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2009</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108</v>
      </c>
      <c r="C184" s="695" t="s">
        <v>2014</v>
      </c>
      <c r="D184" s="696"/>
      <c r="E184" s="696"/>
      <c r="F184" s="696"/>
      <c r="G184" s="696"/>
      <c r="H184" s="696"/>
      <c r="I184" s="906"/>
      <c r="J184" s="709" t="s">
        <v>2023</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
      </c>
      <c r="AL184" s="138"/>
    </row>
    <row r="185" spans="1:39" ht="27.75" customHeight="1">
      <c r="A185" s="138"/>
      <c r="B185" s="673" t="s">
        <v>107</v>
      </c>
      <c r="C185" s="709" t="s">
        <v>2015</v>
      </c>
      <c r="D185" s="709"/>
      <c r="E185" s="709"/>
      <c r="F185" s="709"/>
      <c r="G185" s="709"/>
      <c r="H185" s="709"/>
      <c r="I185" s="709"/>
      <c r="J185" s="711" t="s">
        <v>2016</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2024</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2025</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
      </c>
      <c r="AL187" s="138"/>
    </row>
    <row r="188" spans="1:39">
      <c r="A188" s="138"/>
      <c r="B188" s="673"/>
      <c r="C188" s="709"/>
      <c r="D188" s="709"/>
      <c r="E188" s="709"/>
      <c r="F188" s="709"/>
      <c r="G188" s="709"/>
      <c r="H188" s="709"/>
      <c r="I188" s="709"/>
      <c r="J188" s="711" t="s">
        <v>2026</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
      </c>
      <c r="AL188" s="138"/>
    </row>
    <row r="189" spans="1:39" ht="25.5" customHeight="1">
      <c r="A189" s="138"/>
      <c r="B189" s="673" t="s">
        <v>2036</v>
      </c>
      <c r="C189" s="660" t="s">
        <v>2018</v>
      </c>
      <c r="D189" s="660"/>
      <c r="E189" s="660"/>
      <c r="F189" s="660"/>
      <c r="G189" s="660"/>
      <c r="H189" s="660"/>
      <c r="I189" s="660"/>
      <c r="J189" s="661" t="s">
        <v>2034</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
      </c>
      <c r="AL189" s="138"/>
      <c r="AM189" s="399"/>
    </row>
    <row r="190" spans="1:39" ht="25.5" customHeight="1">
      <c r="A190" s="138"/>
      <c r="B190" s="673"/>
      <c r="C190" s="660"/>
      <c r="D190" s="660"/>
      <c r="E190" s="660"/>
      <c r="F190" s="660"/>
      <c r="G190" s="660"/>
      <c r="H190" s="660"/>
      <c r="I190" s="660"/>
      <c r="J190" s="661" t="s">
        <v>2035</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v>
      </c>
      <c r="AL190" s="138"/>
    </row>
    <row r="191" spans="1:39" ht="15" customHeight="1">
      <c r="A191" s="138"/>
      <c r="B191" s="400" t="s">
        <v>2017</v>
      </c>
      <c r="C191" s="660" t="s">
        <v>2019</v>
      </c>
      <c r="D191" s="660"/>
      <c r="E191" s="660"/>
      <c r="F191" s="660"/>
      <c r="G191" s="660"/>
      <c r="H191" s="660"/>
      <c r="I191" s="660"/>
      <c r="J191" s="661" t="s">
        <v>2032</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
      </c>
      <c r="AL191" s="138"/>
    </row>
    <row r="192" spans="1:39" ht="37.5" customHeight="1">
      <c r="A192" s="138"/>
      <c r="B192" s="400" t="s">
        <v>2037</v>
      </c>
      <c r="C192" s="660" t="s">
        <v>2020</v>
      </c>
      <c r="D192" s="660"/>
      <c r="E192" s="660"/>
      <c r="F192" s="660"/>
      <c r="G192" s="660"/>
      <c r="H192" s="660"/>
      <c r="I192" s="660"/>
      <c r="J192" s="661" t="s">
        <v>2033</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2038</v>
      </c>
      <c r="C193" s="706" t="s">
        <v>2021</v>
      </c>
      <c r="D193" s="706"/>
      <c r="E193" s="706"/>
      <c r="F193" s="706"/>
      <c r="G193" s="706"/>
      <c r="H193" s="706"/>
      <c r="I193" s="706"/>
      <c r="J193" s="706" t="s">
        <v>2022</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48" priority="65">
      <formula>$Q$46=""</formula>
    </cfRule>
  </conditionalFormatting>
  <conditionalFormatting sqref="B84:AK84">
    <cfRule type="expression" dxfId="47" priority="62">
      <formula>$AI$84=""</formula>
    </cfRule>
  </conditionalFormatting>
  <conditionalFormatting sqref="B86:AK86">
    <cfRule type="expression" dxfId="46" priority="60">
      <formula>$AI$86=""</formula>
    </cfRule>
  </conditionalFormatting>
  <conditionalFormatting sqref="B107:AK112">
    <cfRule type="expression" dxfId="45" priority="59">
      <formula>$AM$106="記入不要"</formula>
    </cfRule>
  </conditionalFormatting>
  <conditionalFormatting sqref="S117">
    <cfRule type="expression" dxfId="44" priority="57">
      <formula>$S$117="○"</formula>
    </cfRule>
  </conditionalFormatting>
  <conditionalFormatting sqref="S118">
    <cfRule type="expression" dxfId="43" priority="56">
      <formula>$S$118="○"</formula>
    </cfRule>
  </conditionalFormatting>
  <conditionalFormatting sqref="S119">
    <cfRule type="expression" dxfId="42" priority="55">
      <formula>$S$119="○"</formula>
    </cfRule>
  </conditionalFormatting>
  <conditionalFormatting sqref="B129:AK130">
    <cfRule type="expression" dxfId="41" priority="50">
      <formula>$AI$129=""</formula>
    </cfRule>
  </conditionalFormatting>
  <conditionalFormatting sqref="B132:AK133">
    <cfRule type="expression" dxfId="40" priority="49">
      <formula>$AI$132=""</formula>
    </cfRule>
  </conditionalFormatting>
  <conditionalFormatting sqref="B84:AK101">
    <cfRule type="expression" dxfId="39" priority="48">
      <formula>$AM$82=TRUE</formula>
    </cfRule>
  </conditionalFormatting>
  <conditionalFormatting sqref="B105:AK112">
    <cfRule type="expression" dxfId="38" priority="47">
      <formula>$AM$103=TRUE</formula>
    </cfRule>
  </conditionalFormatting>
  <conditionalFormatting sqref="B27:Z27">
    <cfRule type="expression" dxfId="37" priority="44">
      <formula>$Y$25="○"</formula>
    </cfRule>
  </conditionalFormatting>
  <conditionalFormatting sqref="Z25:Z26">
    <cfRule type="expression" dxfId="36" priority="41">
      <formula>$Y$25="○"</formula>
    </cfRule>
  </conditionalFormatting>
  <conditionalFormatting sqref="Y25:Y26">
    <cfRule type="expression" dxfId="35" priority="40">
      <formula>$Y$25="○"</formula>
    </cfRule>
  </conditionalFormatting>
  <conditionalFormatting sqref="AA25">
    <cfRule type="expression" dxfId="34" priority="39">
      <formula>$Y$25="○"</formula>
    </cfRule>
  </conditionalFormatting>
  <conditionalFormatting sqref="AB25:AB28">
    <cfRule type="expression" dxfId="33" priority="38">
      <formula>$Y$25="○"</formula>
    </cfRule>
  </conditionalFormatting>
  <conditionalFormatting sqref="AM98:BA98">
    <cfRule type="expression" dxfId="32" priority="32">
      <formula>OR(AND($AM$95=FALSE,$J$98=""),AND($AN$95=TRUE,$J$98&lt;&gt;""))</formula>
    </cfRule>
  </conditionalFormatting>
  <conditionalFormatting sqref="AM100:BA100">
    <cfRule type="expression" dxfId="31" priority="31">
      <formula>OR(AND($AO$95=FALSE,$J$100=""),AND($AO$95=TRUE,$J$100&lt;&gt;""))</formula>
    </cfRule>
  </conditionalFormatting>
  <conditionalFormatting sqref="AM21:BA21">
    <cfRule type="expression" dxfId="30" priority="21">
      <formula>$Y$21="○"</formula>
    </cfRule>
  </conditionalFormatting>
  <conditionalFormatting sqref="AM28:BA28">
    <cfRule type="expression" dxfId="29" priority="4">
      <formula>OR($AK$28&lt;&gt;"×")</formula>
    </cfRule>
  </conditionalFormatting>
  <conditionalFormatting sqref="B28:Z28">
    <cfRule type="expression" dxfId="28" priority="19">
      <formula>$Y$25="○"</formula>
    </cfRule>
  </conditionalFormatting>
  <conditionalFormatting sqref="AM74:BA75">
    <cfRule type="expression" dxfId="27" priority="18">
      <formula>OR($U$71=0,$U$73=0,$AI$74="○")</formula>
    </cfRule>
  </conditionalFormatting>
  <conditionalFormatting sqref="AM78:BA79">
    <cfRule type="expression" dxfId="0" priority="17">
      <formula>OR($U$71=0,$U$77=0,$AI$78="○")</formula>
    </cfRule>
  </conditionalFormatting>
  <conditionalFormatting sqref="B121:AK126">
    <cfRule type="expression" dxfId="26" priority="84">
      <formula>$AM$117&lt;&gt;"×"</formula>
    </cfRule>
  </conditionalFormatting>
  <conditionalFormatting sqref="AM36:BA40">
    <cfRule type="expression" dxfId="25" priority="16">
      <formula>$Y$36="○"</formula>
    </cfRule>
  </conditionalFormatting>
  <conditionalFormatting sqref="AN135:BA135">
    <cfRule type="expression" dxfId="24" priority="85">
      <formula>OR($AI$129="",AND($AI$129="該当",COUNTIF($AM$136:$AM$159,TRUE)&gt;=1))</formula>
    </cfRule>
  </conditionalFormatting>
  <conditionalFormatting sqref="AN137:BA138">
    <cfRule type="expression" dxfId="23" priority="86">
      <formula>OR($AI$132="",AND($AI$132="該当",COUNTIF($AM$136:$AM$139,TRUE)&gt;=1))</formula>
    </cfRule>
  </conditionalFormatting>
  <conditionalFormatting sqref="AN141:BA142">
    <cfRule type="expression" dxfId="22" priority="87">
      <formula>OR($AI$132="",AND($AI$132="該当",COUNTIF($AM$140:$AM$143,TRUE)&gt;=1))</formula>
    </cfRule>
  </conditionalFormatting>
  <conditionalFormatting sqref="AN145:BA146">
    <cfRule type="expression" dxfId="21" priority="88">
      <formula>OR($AI$132="",AND($AI$132="該当",COUNTIF($AM$144:$AM$147,TRUE)&gt;=1))</formula>
    </cfRule>
  </conditionalFormatting>
  <conditionalFormatting sqref="AN149:BA150">
    <cfRule type="expression" dxfId="20" priority="89">
      <formula>OR($AI$132="",AND($AI$132="該当",COUNTIF($AM$148:$AM$151,TRUE)&gt;=1))</formula>
    </cfRule>
  </conditionalFormatting>
  <conditionalFormatting sqref="AN153:BA154">
    <cfRule type="expression" dxfId="19" priority="90">
      <formula>OR($AI$132="",AND($AI$132="該当",COUNTIF($AM$152:$AM$155,TRUE)&gt;=1))</formula>
    </cfRule>
  </conditionalFormatting>
  <conditionalFormatting sqref="AN157:BA158">
    <cfRule type="expression" dxfId="18" priority="91">
      <formula>OR($AI$132="",AND($AI$132="該当",COUNTIF($AM$156:$AM$159,TRUE)&gt;=1))</formula>
    </cfRule>
  </conditionalFormatting>
  <conditionalFormatting sqref="AM20:BA20">
    <cfRule type="expression" dxfId="17" priority="15">
      <formula>$Y$20&lt;&gt;"×"</formula>
    </cfRule>
  </conditionalFormatting>
  <conditionalFormatting sqref="X20:Y20">
    <cfRule type="expression" dxfId="16" priority="13">
      <formula>$Y$20&lt;&gt;"×"</formula>
    </cfRule>
  </conditionalFormatting>
  <conditionalFormatting sqref="AM20:BA21">
    <cfRule type="expression" dxfId="15" priority="12">
      <formula>AND($Y$20&lt;&gt;"×",$Y$21="○")</formula>
    </cfRule>
  </conditionalFormatting>
  <conditionalFormatting sqref="AM60:BA60">
    <cfRule type="expression" dxfId="14" priority="10">
      <formula>$AH$60&lt;&gt;"×"</formula>
    </cfRule>
  </conditionalFormatting>
  <conditionalFormatting sqref="AM60:BA61">
    <cfRule type="expression" dxfId="13" priority="9">
      <formula>AND($AH$60&lt;&gt;"×",$AH$61&lt;&gt;"×")</formula>
    </cfRule>
  </conditionalFormatting>
  <conditionalFormatting sqref="AM61:BA61">
    <cfRule type="expression" dxfId="12" priority="11">
      <formula>$AH$61&lt;&gt;"×"</formula>
    </cfRule>
  </conditionalFormatting>
  <conditionalFormatting sqref="AN126:BA126">
    <cfRule type="expression" dxfId="11" priority="8">
      <formula>OR(AND($AM$126=FALSE),AND($AM$126=TRUE,$F$126&lt;&gt;""))</formula>
    </cfRule>
  </conditionalFormatting>
  <conditionalFormatting sqref="AM67:BA68">
    <cfRule type="expression" dxfId="10" priority="7">
      <formula>$AB$67&lt;&gt;"×"</formula>
    </cfRule>
  </conditionalFormatting>
  <conditionalFormatting sqref="AM121:BA121">
    <cfRule type="expression" dxfId="9" priority="6">
      <formula>OR($AM$117&lt;&gt;"×",$AK$121="○")</formula>
    </cfRule>
  </conditionalFormatting>
  <conditionalFormatting sqref="AK28">
    <cfRule type="expression" dxfId="8" priority="5">
      <formula>$AM$82=TRUE</formula>
    </cfRule>
  </conditionalFormatting>
  <conditionalFormatting sqref="AM27:BA27">
    <cfRule type="expression" dxfId="7" priority="20">
      <formula>OR($Y$25="○",$AA$25="○")</formula>
    </cfRule>
  </conditionalFormatting>
  <conditionalFormatting sqref="AM27:BA28">
    <cfRule type="expression" dxfId="6" priority="3">
      <formula>AND(OR($Y$25="○",$AA$25="○"),$AK$28&lt;&gt;"×")</formula>
    </cfRule>
  </conditionalFormatting>
  <conditionalFormatting sqref="AK179:AK181">
    <cfRule type="expression" dxfId="5" priority="2">
      <formula>AK179=""</formula>
    </cfRule>
  </conditionalFormatting>
  <conditionalFormatting sqref="AK184:AK193">
    <cfRule type="expression" dxfId="4"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04" t="str">
        <f>IF(基本情報入力シート!C32="","",基本情報入力シート!C32)</f>
        <v/>
      </c>
      <c r="AC1" s="1004"/>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33" t="s">
        <v>1988</v>
      </c>
      <c r="C7" s="1033"/>
      <c r="D7" s="1010"/>
      <c r="E7" s="1010"/>
      <c r="F7" s="1010"/>
      <c r="G7" s="1010"/>
      <c r="H7" s="1010"/>
      <c r="I7" s="1010"/>
      <c r="J7" s="1010"/>
      <c r="K7" s="1010"/>
      <c r="L7" s="1010"/>
      <c r="M7" s="1011"/>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12"/>
      <c r="C8" s="1013"/>
      <c r="D8" s="1010" t="s">
        <v>2055</v>
      </c>
      <c r="E8" s="1010"/>
      <c r="F8" s="1010"/>
      <c r="G8" s="1010"/>
      <c r="H8" s="1010"/>
      <c r="I8" s="1010"/>
      <c r="J8" s="1010"/>
      <c r="K8" s="1010"/>
      <c r="L8" s="1010"/>
      <c r="M8" s="1011"/>
      <c r="N8" s="440">
        <f>IFERROR(SUMIFS(AB:AB,Q:Q,"ベア加算なし",Z:Z,"ベア加算"),"")</f>
        <v>0</v>
      </c>
      <c r="O8" s="437" t="s">
        <v>4</v>
      </c>
      <c r="P8" s="139"/>
      <c r="Q8" s="139"/>
      <c r="R8" s="1001" t="s">
        <v>2067</v>
      </c>
      <c r="S8" s="1001" t="s">
        <v>1998</v>
      </c>
      <c r="T8" s="1001"/>
      <c r="U8" s="1002"/>
      <c r="V8" s="441">
        <f>SUM(W$16:W$115)</f>
        <v>0</v>
      </c>
      <c r="W8" s="999" t="str">
        <f>IF(AE7="特定加算なし","",IF(V8&gt;=V9,"○","×"))</f>
        <v/>
      </c>
      <c r="X8" s="997" t="s">
        <v>1999</v>
      </c>
      <c r="Y8" s="998"/>
      <c r="Z8" s="998"/>
      <c r="AA8" s="998"/>
      <c r="AB8" s="998"/>
      <c r="AF8" s="442"/>
      <c r="AG8" s="433"/>
    </row>
    <row r="9" spans="1:33" ht="25.5" customHeight="1" thickBot="1">
      <c r="A9" s="139"/>
      <c r="B9" s="1011" t="s">
        <v>2226</v>
      </c>
      <c r="C9" s="1034"/>
      <c r="D9" s="1034"/>
      <c r="E9" s="1034"/>
      <c r="F9" s="1034"/>
      <c r="G9" s="1034"/>
      <c r="H9" s="1034"/>
      <c r="I9" s="1034"/>
      <c r="J9" s="1034"/>
      <c r="K9" s="1034"/>
      <c r="L9" s="1034"/>
      <c r="M9" s="1035"/>
      <c r="N9" s="443">
        <f>IFERROR(SUM(AB$16:AB$115,T$16:T$115,X$16:Y$115),"")</f>
        <v>0</v>
      </c>
      <c r="O9" s="437" t="s">
        <v>4</v>
      </c>
      <c r="P9" s="139"/>
      <c r="Q9" s="139"/>
      <c r="R9" s="1001"/>
      <c r="S9" s="1001" t="s">
        <v>2070</v>
      </c>
      <c r="T9" s="1001"/>
      <c r="U9" s="1002"/>
      <c r="V9" s="444">
        <f>SUM(AD$16:AD$115)</f>
        <v>0</v>
      </c>
      <c r="W9" s="1000"/>
      <c r="X9" s="997"/>
      <c r="Y9" s="998"/>
      <c r="Z9" s="998"/>
      <c r="AA9" s="998"/>
      <c r="AB9" s="998"/>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996" t="s">
        <v>2248</v>
      </c>
      <c r="C11" s="996"/>
      <c r="D11" s="996"/>
      <c r="E11" s="996"/>
      <c r="F11" s="996"/>
      <c r="G11" s="996"/>
      <c r="H11" s="996"/>
      <c r="I11" s="996"/>
      <c r="J11" s="996"/>
      <c r="K11" s="996"/>
      <c r="L11" s="996"/>
      <c r="M11" s="996"/>
      <c r="N11" s="996"/>
      <c r="O11" s="996"/>
      <c r="P11" s="996"/>
      <c r="Q11" s="996"/>
      <c r="R11" s="996"/>
      <c r="S11" s="996"/>
      <c r="T11" s="996"/>
      <c r="U11" s="996"/>
      <c r="V11" s="996"/>
      <c r="W11" s="996"/>
      <c r="X11" s="996"/>
      <c r="Y11" s="447"/>
      <c r="Z11" s="447"/>
      <c r="AA11" s="447"/>
      <c r="AB11" s="447"/>
      <c r="AC11" s="447"/>
    </row>
    <row r="12" spans="1:33" ht="24" customHeight="1" thickBot="1">
      <c r="A12" s="1021"/>
      <c r="B12" s="1024" t="s">
        <v>2054</v>
      </c>
      <c r="C12" s="1025"/>
      <c r="D12" s="1025"/>
      <c r="E12" s="1025"/>
      <c r="F12" s="1025"/>
      <c r="G12" s="1025"/>
      <c r="H12" s="1025"/>
      <c r="I12" s="1026"/>
      <c r="J12" s="1014" t="s">
        <v>48</v>
      </c>
      <c r="K12" s="1036" t="s">
        <v>95</v>
      </c>
      <c r="L12" s="1037"/>
      <c r="M12" s="1015" t="s">
        <v>49</v>
      </c>
      <c r="N12" s="1018" t="s">
        <v>6</v>
      </c>
      <c r="O12" s="988" t="s">
        <v>2075</v>
      </c>
      <c r="P12" s="989"/>
      <c r="Q12" s="990"/>
      <c r="R12" s="968" t="s">
        <v>2074</v>
      </c>
      <c r="S12" s="969"/>
      <c r="T12" s="969"/>
      <c r="U12" s="969"/>
      <c r="V12" s="969"/>
      <c r="W12" s="969"/>
      <c r="X12" s="969"/>
      <c r="Y12" s="969"/>
      <c r="Z12" s="969"/>
      <c r="AA12" s="969"/>
      <c r="AB12" s="969"/>
      <c r="AC12" s="970"/>
      <c r="AD12" s="1045" t="s">
        <v>2221</v>
      </c>
      <c r="AE12" s="1003" t="s">
        <v>2218</v>
      </c>
      <c r="AF12" s="1003" t="s">
        <v>2219</v>
      </c>
      <c r="AG12" s="1003" t="s">
        <v>2220</v>
      </c>
    </row>
    <row r="13" spans="1:33" ht="21.75" customHeight="1">
      <c r="A13" s="1022"/>
      <c r="B13" s="1027"/>
      <c r="C13" s="1028"/>
      <c r="D13" s="1028"/>
      <c r="E13" s="1028"/>
      <c r="F13" s="1028"/>
      <c r="G13" s="1028"/>
      <c r="H13" s="1028"/>
      <c r="I13" s="1029"/>
      <c r="J13" s="992"/>
      <c r="K13" s="1038"/>
      <c r="L13" s="1039"/>
      <c r="M13" s="1016"/>
      <c r="N13" s="1019"/>
      <c r="O13" s="991" t="s">
        <v>2076</v>
      </c>
      <c r="P13" s="992" t="s">
        <v>2077</v>
      </c>
      <c r="Q13" s="993" t="s">
        <v>2078</v>
      </c>
      <c r="R13" s="975" t="s">
        <v>2105</v>
      </c>
      <c r="S13" s="976"/>
      <c r="T13" s="976"/>
      <c r="U13" s="983" t="s">
        <v>1948</v>
      </c>
      <c r="V13" s="984"/>
      <c r="W13" s="984"/>
      <c r="X13" s="984"/>
      <c r="Y13" s="985"/>
      <c r="Z13" s="1005" t="s">
        <v>2078</v>
      </c>
      <c r="AA13" s="1006"/>
      <c r="AB13" s="1006"/>
      <c r="AC13" s="1007"/>
      <c r="AD13" s="1045"/>
      <c r="AE13" s="1003"/>
      <c r="AF13" s="1003"/>
      <c r="AG13" s="1003"/>
    </row>
    <row r="14" spans="1:33" ht="51" customHeight="1">
      <c r="A14" s="1022"/>
      <c r="B14" s="1027"/>
      <c r="C14" s="1028"/>
      <c r="D14" s="1028"/>
      <c r="E14" s="1028"/>
      <c r="F14" s="1028"/>
      <c r="G14" s="1028"/>
      <c r="H14" s="1028"/>
      <c r="I14" s="1029"/>
      <c r="J14" s="992"/>
      <c r="K14" s="1040"/>
      <c r="L14" s="1041"/>
      <c r="M14" s="1016"/>
      <c r="N14" s="1019"/>
      <c r="O14" s="991"/>
      <c r="P14" s="992"/>
      <c r="Q14" s="993"/>
      <c r="R14" s="973" t="s">
        <v>178</v>
      </c>
      <c r="S14" s="971" t="s">
        <v>179</v>
      </c>
      <c r="T14" s="977" t="s">
        <v>2103</v>
      </c>
      <c r="U14" s="973" t="s">
        <v>178</v>
      </c>
      <c r="V14" s="971" t="s">
        <v>179</v>
      </c>
      <c r="W14" s="448" t="s">
        <v>2063</v>
      </c>
      <c r="X14" s="977" t="s">
        <v>2103</v>
      </c>
      <c r="Y14" s="986"/>
      <c r="Z14" s="973" t="s">
        <v>178</v>
      </c>
      <c r="AA14" s="971" t="s">
        <v>179</v>
      </c>
      <c r="AB14" s="979" t="s">
        <v>2103</v>
      </c>
      <c r="AC14" s="981" t="s">
        <v>2064</v>
      </c>
      <c r="AD14" s="1045"/>
      <c r="AE14" s="1003"/>
      <c r="AF14" s="1003"/>
      <c r="AG14" s="1003"/>
    </row>
    <row r="15" spans="1:33" ht="72" customHeight="1" thickBot="1">
      <c r="A15" s="1023"/>
      <c r="B15" s="1030"/>
      <c r="C15" s="1031"/>
      <c r="D15" s="1031"/>
      <c r="E15" s="1031"/>
      <c r="F15" s="1031"/>
      <c r="G15" s="1031"/>
      <c r="H15" s="1031"/>
      <c r="I15" s="1032"/>
      <c r="J15" s="972"/>
      <c r="K15" s="449" t="s">
        <v>51</v>
      </c>
      <c r="L15" s="449" t="s">
        <v>52</v>
      </c>
      <c r="M15" s="1017"/>
      <c r="N15" s="1020"/>
      <c r="O15" s="974"/>
      <c r="P15" s="972"/>
      <c r="Q15" s="982"/>
      <c r="R15" s="974"/>
      <c r="S15" s="972"/>
      <c r="T15" s="978"/>
      <c r="U15" s="974"/>
      <c r="V15" s="972"/>
      <c r="W15" s="450" t="s">
        <v>2106</v>
      </c>
      <c r="X15" s="978"/>
      <c r="Y15" s="987"/>
      <c r="Z15" s="974"/>
      <c r="AA15" s="972"/>
      <c r="AB15" s="980"/>
      <c r="AC15" s="982"/>
      <c r="AD15" s="451" t="s">
        <v>2067</v>
      </c>
      <c r="AE15" s="1003"/>
      <c r="AF15" s="1003"/>
      <c r="AG15" s="1003"/>
    </row>
    <row r="16" spans="1:33" s="460" customFormat="1" ht="24.95" customHeight="1">
      <c r="A16" s="452" t="s">
        <v>7</v>
      </c>
      <c r="B16" s="965" t="str">
        <f>IF(基本情報入力シート!C53="","",基本情報入力シート!C53)</f>
        <v/>
      </c>
      <c r="C16" s="966"/>
      <c r="D16" s="966"/>
      <c r="E16" s="966"/>
      <c r="F16" s="966"/>
      <c r="G16" s="966"/>
      <c r="H16" s="966"/>
      <c r="I16" s="967"/>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61" t="str">
        <f>IFERROR(V16*VLOOKUP(AF16,【参考】数式用3!$AD$15:$BA$23,MATCH(N16,【参考】数式用3!$AD$2:$BA$2,0)),"")</f>
        <v/>
      </c>
      <c r="Y16" s="96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8" t="str">
        <f>IF(基本情報入力シート!C54="","",基本情報入力シート!C54)</f>
        <v/>
      </c>
      <c r="C17" s="959"/>
      <c r="D17" s="959"/>
      <c r="E17" s="959"/>
      <c r="F17" s="959"/>
      <c r="G17" s="959"/>
      <c r="H17" s="959"/>
      <c r="I17" s="960"/>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963" t="str">
        <f>IFERROR(V17*VLOOKUP(AF17,【参考】数式用3!$AD$15:$BA$23,MATCH(N17,【参考】数式用3!$AD$2:$BA$2,0)),"")</f>
        <v/>
      </c>
      <c r="Y17" s="96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8" t="str">
        <f>IF(基本情報入力シート!C55="","",基本情報入力シート!C55)</f>
        <v/>
      </c>
      <c r="C18" s="959"/>
      <c r="D18" s="959"/>
      <c r="E18" s="959"/>
      <c r="F18" s="959"/>
      <c r="G18" s="959"/>
      <c r="H18" s="959"/>
      <c r="I18" s="960"/>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956" t="str">
        <f>IFERROR(V18*VLOOKUP(AF18,【参考】数式用3!$AD$15:$BA$23,MATCH(N18,【参考】数式用3!$AD$2:$BA$2,0)),"")</f>
        <v/>
      </c>
      <c r="Y18" s="95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8" t="str">
        <f>IF(基本情報入力シート!C56="","",基本情報入力シート!C56)</f>
        <v/>
      </c>
      <c r="C19" s="959"/>
      <c r="D19" s="959"/>
      <c r="E19" s="959"/>
      <c r="F19" s="959"/>
      <c r="G19" s="959"/>
      <c r="H19" s="959"/>
      <c r="I19" s="960"/>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956" t="str">
        <f>IFERROR(V19*VLOOKUP(AF19,【参考】数式用3!$AD$15:$BA$23,MATCH(N19,【参考】数式用3!$AD$2:$BA$2,0)),"")</f>
        <v/>
      </c>
      <c r="Y19" s="95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8" t="str">
        <f>IF(基本情報入力シート!C57="","",基本情報入力シート!C57)</f>
        <v/>
      </c>
      <c r="C20" s="959"/>
      <c r="D20" s="959"/>
      <c r="E20" s="959"/>
      <c r="F20" s="959"/>
      <c r="G20" s="959"/>
      <c r="H20" s="959"/>
      <c r="I20" s="960"/>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956" t="str">
        <f>IFERROR(V20*VLOOKUP(AF20,【参考】数式用3!$AD$15:$BA$23,MATCH(N20,【参考】数式用3!$AD$2:$BA$2,0)),"")</f>
        <v/>
      </c>
      <c r="Y20" s="95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8" t="str">
        <f>IF(基本情報入力シート!C58="","",基本情報入力シート!C58)</f>
        <v/>
      </c>
      <c r="C21" s="959"/>
      <c r="D21" s="959"/>
      <c r="E21" s="959"/>
      <c r="F21" s="959"/>
      <c r="G21" s="959"/>
      <c r="H21" s="959"/>
      <c r="I21" s="960"/>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956" t="str">
        <f>IFERROR(V21*VLOOKUP(AF21,【参考】数式用3!$AD$15:$BA$23,MATCH(N21,【参考】数式用3!$AD$2:$BA$2,0)),"")</f>
        <v/>
      </c>
      <c r="Y21" s="95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8" t="str">
        <f>IF(基本情報入力シート!C59="","",基本情報入力シート!C59)</f>
        <v/>
      </c>
      <c r="C22" s="959"/>
      <c r="D22" s="959"/>
      <c r="E22" s="959"/>
      <c r="F22" s="959"/>
      <c r="G22" s="959"/>
      <c r="H22" s="959"/>
      <c r="I22" s="960"/>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956" t="str">
        <f>IFERROR(V22*VLOOKUP(AF22,【参考】数式用3!$AD$15:$BA$23,MATCH(N22,【参考】数式用3!$AD$2:$BA$2,0)),"")</f>
        <v/>
      </c>
      <c r="Y22" s="95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8" t="str">
        <f>IF(基本情報入力シート!C60="","",基本情報入力シート!C60)</f>
        <v/>
      </c>
      <c r="C23" s="959"/>
      <c r="D23" s="959"/>
      <c r="E23" s="959"/>
      <c r="F23" s="959"/>
      <c r="G23" s="959"/>
      <c r="H23" s="959"/>
      <c r="I23" s="960"/>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56" t="str">
        <f>IFERROR(V23*VLOOKUP(AF23,【参考】数式用3!$AD$15:$BA$23,MATCH(N23,【参考】数式用3!$AD$2:$BA$2,0)),"")</f>
        <v/>
      </c>
      <c r="Y23" s="95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8" t="str">
        <f>IF(基本情報入力シート!C61="","",基本情報入力シート!C61)</f>
        <v/>
      </c>
      <c r="C24" s="959"/>
      <c r="D24" s="959"/>
      <c r="E24" s="959"/>
      <c r="F24" s="959"/>
      <c r="G24" s="959"/>
      <c r="H24" s="959"/>
      <c r="I24" s="960"/>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56" t="str">
        <f>IFERROR(V24*VLOOKUP(AF24,【参考】数式用3!$AD$15:$BA$23,MATCH(N24,【参考】数式用3!$AD$2:$BA$2,0)),"")</f>
        <v/>
      </c>
      <c r="Y24" s="95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8" t="str">
        <f>IF(基本情報入力シート!C62="","",基本情報入力シート!C62)</f>
        <v/>
      </c>
      <c r="C25" s="959"/>
      <c r="D25" s="959"/>
      <c r="E25" s="959"/>
      <c r="F25" s="959"/>
      <c r="G25" s="959"/>
      <c r="H25" s="959"/>
      <c r="I25" s="960"/>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56" t="str">
        <f>IFERROR(V25*VLOOKUP(AF25,【参考】数式用3!$AD$15:$BA$23,MATCH(N25,【参考】数式用3!$AD$2:$BA$2,0)),"")</f>
        <v/>
      </c>
      <c r="Y25" s="95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8" t="str">
        <f>IF(基本情報入力シート!C63="","",基本情報入力シート!C63)</f>
        <v/>
      </c>
      <c r="C26" s="959"/>
      <c r="D26" s="959"/>
      <c r="E26" s="959"/>
      <c r="F26" s="959"/>
      <c r="G26" s="959"/>
      <c r="H26" s="959"/>
      <c r="I26" s="960"/>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56" t="str">
        <f>IFERROR(V26*VLOOKUP(AF26,【参考】数式用3!$AD$15:$BA$23,MATCH(N26,【参考】数式用3!$AD$2:$BA$2,0)),"")</f>
        <v/>
      </c>
      <c r="Y26" s="95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8" t="str">
        <f>IF(基本情報入力シート!C64="","",基本情報入力シート!C64)</f>
        <v/>
      </c>
      <c r="C27" s="959"/>
      <c r="D27" s="959"/>
      <c r="E27" s="959"/>
      <c r="F27" s="959"/>
      <c r="G27" s="959"/>
      <c r="H27" s="959"/>
      <c r="I27" s="960"/>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56" t="str">
        <f>IFERROR(V27*VLOOKUP(AF27,【参考】数式用3!$AD$15:$BA$23,MATCH(N27,【参考】数式用3!$AD$2:$BA$2,0)),"")</f>
        <v/>
      </c>
      <c r="Y27" s="95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8" t="str">
        <f>IF(基本情報入力シート!C65="","",基本情報入力シート!C65)</f>
        <v/>
      </c>
      <c r="C28" s="959"/>
      <c r="D28" s="959"/>
      <c r="E28" s="959"/>
      <c r="F28" s="959"/>
      <c r="G28" s="959"/>
      <c r="H28" s="959"/>
      <c r="I28" s="960"/>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56" t="str">
        <f>IFERROR(V28*VLOOKUP(AF28,【参考】数式用3!$AD$15:$BA$23,MATCH(N28,【参考】数式用3!$AD$2:$BA$2,0)),"")</f>
        <v/>
      </c>
      <c r="Y28" s="95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8" t="str">
        <f>IF(基本情報入力シート!C66="","",基本情報入力シート!C66)</f>
        <v/>
      </c>
      <c r="C29" s="959"/>
      <c r="D29" s="959"/>
      <c r="E29" s="959"/>
      <c r="F29" s="959"/>
      <c r="G29" s="959"/>
      <c r="H29" s="959"/>
      <c r="I29" s="960"/>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56" t="str">
        <f>IFERROR(V29*VLOOKUP(AF29,【参考】数式用3!$AD$15:$BA$23,MATCH(N29,【参考】数式用3!$AD$2:$BA$2,0)),"")</f>
        <v/>
      </c>
      <c r="Y29" s="95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8" t="str">
        <f>IF(基本情報入力シート!C67="","",基本情報入力シート!C67)</f>
        <v/>
      </c>
      <c r="C30" s="959"/>
      <c r="D30" s="959"/>
      <c r="E30" s="959"/>
      <c r="F30" s="959"/>
      <c r="G30" s="959"/>
      <c r="H30" s="959"/>
      <c r="I30" s="960"/>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56" t="str">
        <f>IFERROR(V30*VLOOKUP(AF30,【参考】数式用3!$AD$15:$BA$23,MATCH(N30,【参考】数式用3!$AD$2:$BA$2,0)),"")</f>
        <v/>
      </c>
      <c r="Y30" s="95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8" t="str">
        <f>IF(基本情報入力シート!C68="","",基本情報入力シート!C68)</f>
        <v/>
      </c>
      <c r="C31" s="959"/>
      <c r="D31" s="959"/>
      <c r="E31" s="959"/>
      <c r="F31" s="959"/>
      <c r="G31" s="959"/>
      <c r="H31" s="959"/>
      <c r="I31" s="960"/>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56" t="str">
        <f>IFERROR(V31*VLOOKUP(AF31,【参考】数式用3!$AD$15:$BA$23,MATCH(N31,【参考】数式用3!$AD$2:$BA$2,0)),"")</f>
        <v/>
      </c>
      <c r="Y31" s="95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8" t="str">
        <f>IF(基本情報入力シート!C69="","",基本情報入力シート!C69)</f>
        <v/>
      </c>
      <c r="C32" s="959"/>
      <c r="D32" s="959"/>
      <c r="E32" s="959"/>
      <c r="F32" s="959"/>
      <c r="G32" s="959"/>
      <c r="H32" s="959"/>
      <c r="I32" s="960"/>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956" t="str">
        <f>IFERROR(V32*VLOOKUP(AF32,【参考】数式用3!$AD$15:$BA$23,MATCH(N32,【参考】数式用3!$AD$2:$BA$2,0)),"")</f>
        <v/>
      </c>
      <c r="Y32" s="95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8" t="str">
        <f>IF(基本情報入力シート!C70="","",基本情報入力シート!C70)</f>
        <v/>
      </c>
      <c r="C33" s="959"/>
      <c r="D33" s="959"/>
      <c r="E33" s="959"/>
      <c r="F33" s="959"/>
      <c r="G33" s="959"/>
      <c r="H33" s="959"/>
      <c r="I33" s="960"/>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56" t="str">
        <f>IFERROR(V33*VLOOKUP(AF33,【参考】数式用3!$AD$15:$BA$23,MATCH(N33,【参考】数式用3!$AD$2:$BA$2,0)),"")</f>
        <v/>
      </c>
      <c r="Y33" s="95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8" t="str">
        <f>IF(基本情報入力シート!C71="","",基本情報入力シート!C71)</f>
        <v/>
      </c>
      <c r="C34" s="959"/>
      <c r="D34" s="959"/>
      <c r="E34" s="959"/>
      <c r="F34" s="959"/>
      <c r="G34" s="959"/>
      <c r="H34" s="959"/>
      <c r="I34" s="960"/>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56" t="str">
        <f>IFERROR(V34*VLOOKUP(AF34,【参考】数式用3!$AD$15:$BA$23,MATCH(N34,【参考】数式用3!$AD$2:$BA$2,0)),"")</f>
        <v/>
      </c>
      <c r="Y34" s="95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8" t="str">
        <f>IF(基本情報入力シート!C72="","",基本情報入力シート!C72)</f>
        <v/>
      </c>
      <c r="C35" s="959"/>
      <c r="D35" s="959"/>
      <c r="E35" s="959"/>
      <c r="F35" s="959"/>
      <c r="G35" s="959"/>
      <c r="H35" s="959"/>
      <c r="I35" s="960"/>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56" t="str">
        <f>IFERROR(V35*VLOOKUP(AF35,【参考】数式用3!$AD$15:$BA$23,MATCH(N35,【参考】数式用3!$AD$2:$BA$2,0)),"")</f>
        <v/>
      </c>
      <c r="Y35" s="95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8" t="str">
        <f>IF(基本情報入力シート!C73="","",基本情報入力シート!C73)</f>
        <v/>
      </c>
      <c r="C36" s="959"/>
      <c r="D36" s="959"/>
      <c r="E36" s="959"/>
      <c r="F36" s="959"/>
      <c r="G36" s="959"/>
      <c r="H36" s="959"/>
      <c r="I36" s="960"/>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56" t="str">
        <f>IFERROR(V36*VLOOKUP(AF36,【参考】数式用3!$AD$15:$BA$23,MATCH(N36,【参考】数式用3!$AD$2:$BA$2,0)),"")</f>
        <v/>
      </c>
      <c r="Y36" s="95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8" t="str">
        <f>IF(基本情報入力シート!C74="","",基本情報入力シート!C74)</f>
        <v/>
      </c>
      <c r="C37" s="959"/>
      <c r="D37" s="959"/>
      <c r="E37" s="959"/>
      <c r="F37" s="959"/>
      <c r="G37" s="959"/>
      <c r="H37" s="959"/>
      <c r="I37" s="960"/>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56" t="str">
        <f>IFERROR(V37*VLOOKUP(AF37,【参考】数式用3!$AD$15:$BA$23,MATCH(N37,【参考】数式用3!$AD$2:$BA$2,0)),"")</f>
        <v/>
      </c>
      <c r="Y37" s="95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8" t="str">
        <f>IF(基本情報入力シート!C75="","",基本情報入力シート!C75)</f>
        <v/>
      </c>
      <c r="C38" s="959"/>
      <c r="D38" s="959"/>
      <c r="E38" s="959"/>
      <c r="F38" s="959"/>
      <c r="G38" s="959"/>
      <c r="H38" s="959"/>
      <c r="I38" s="960"/>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56" t="str">
        <f>IFERROR(V38*VLOOKUP(AF38,【参考】数式用3!$AD$15:$BA$23,MATCH(N38,【参考】数式用3!$AD$2:$BA$2,0)),"")</f>
        <v/>
      </c>
      <c r="Y38" s="95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8" t="str">
        <f>IF(基本情報入力シート!C76="","",基本情報入力シート!C76)</f>
        <v/>
      </c>
      <c r="C39" s="959"/>
      <c r="D39" s="959"/>
      <c r="E39" s="959"/>
      <c r="F39" s="959"/>
      <c r="G39" s="959"/>
      <c r="H39" s="959"/>
      <c r="I39" s="960"/>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56" t="str">
        <f>IFERROR(V39*VLOOKUP(AF39,【参考】数式用3!$AD$15:$BA$23,MATCH(N39,【参考】数式用3!$AD$2:$BA$2,0)),"")</f>
        <v/>
      </c>
      <c r="Y39" s="95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8" t="str">
        <f>IF(基本情報入力シート!C77="","",基本情報入力シート!C77)</f>
        <v/>
      </c>
      <c r="C40" s="959"/>
      <c r="D40" s="959"/>
      <c r="E40" s="959"/>
      <c r="F40" s="959"/>
      <c r="G40" s="959"/>
      <c r="H40" s="959"/>
      <c r="I40" s="960"/>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56" t="str">
        <f>IFERROR(V40*VLOOKUP(AF40,【参考】数式用3!$AD$15:$BA$23,MATCH(N40,【参考】数式用3!$AD$2:$BA$2,0)),"")</f>
        <v/>
      </c>
      <c r="Y40" s="95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8" t="str">
        <f>IF(基本情報入力シート!C78="","",基本情報入力シート!C78)</f>
        <v/>
      </c>
      <c r="C41" s="959"/>
      <c r="D41" s="959"/>
      <c r="E41" s="959"/>
      <c r="F41" s="959"/>
      <c r="G41" s="959"/>
      <c r="H41" s="959"/>
      <c r="I41" s="960"/>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56" t="str">
        <f>IFERROR(V41*VLOOKUP(AF41,【参考】数式用3!$AD$15:$BA$23,MATCH(N41,【参考】数式用3!$AD$2:$BA$2,0)),"")</f>
        <v/>
      </c>
      <c r="Y41" s="95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8" t="str">
        <f>IF(基本情報入力シート!C79="","",基本情報入力シート!C79)</f>
        <v/>
      </c>
      <c r="C42" s="959"/>
      <c r="D42" s="959"/>
      <c r="E42" s="959"/>
      <c r="F42" s="959"/>
      <c r="G42" s="959"/>
      <c r="H42" s="959"/>
      <c r="I42" s="960"/>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56" t="str">
        <f>IFERROR(V42*VLOOKUP(AF42,【参考】数式用3!$AD$15:$BA$23,MATCH(N42,【参考】数式用3!$AD$2:$BA$2,0)),"")</f>
        <v/>
      </c>
      <c r="Y42" s="95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8" t="str">
        <f>IF(基本情報入力シート!C80="","",基本情報入力シート!C80)</f>
        <v/>
      </c>
      <c r="C43" s="959"/>
      <c r="D43" s="959"/>
      <c r="E43" s="959"/>
      <c r="F43" s="959"/>
      <c r="G43" s="959"/>
      <c r="H43" s="959"/>
      <c r="I43" s="960"/>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56" t="str">
        <f>IFERROR(V43*VLOOKUP(AF43,【参考】数式用3!$AD$15:$BA$23,MATCH(N43,【参考】数式用3!$AD$2:$BA$2,0)),"")</f>
        <v/>
      </c>
      <c r="Y43" s="95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8" t="str">
        <f>IF(基本情報入力シート!C81="","",基本情報入力シート!C81)</f>
        <v/>
      </c>
      <c r="C44" s="959"/>
      <c r="D44" s="959"/>
      <c r="E44" s="959"/>
      <c r="F44" s="959"/>
      <c r="G44" s="959"/>
      <c r="H44" s="959"/>
      <c r="I44" s="960"/>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56" t="str">
        <f>IFERROR(V44*VLOOKUP(AF44,【参考】数式用3!$AD$15:$BA$23,MATCH(N44,【参考】数式用3!$AD$2:$BA$2,0)),"")</f>
        <v/>
      </c>
      <c r="Y44" s="95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8" t="str">
        <f>IF(基本情報入力シート!C82="","",基本情報入力シート!C82)</f>
        <v/>
      </c>
      <c r="C45" s="959"/>
      <c r="D45" s="959"/>
      <c r="E45" s="959"/>
      <c r="F45" s="959"/>
      <c r="G45" s="959"/>
      <c r="H45" s="959"/>
      <c r="I45" s="960"/>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56" t="str">
        <f>IFERROR(V45*VLOOKUP(AF45,【参考】数式用3!$AD$15:$BA$23,MATCH(N45,【参考】数式用3!$AD$2:$BA$2,0)),"")</f>
        <v/>
      </c>
      <c r="Y45" s="95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8" t="str">
        <f>IF(基本情報入力シート!C83="","",基本情報入力シート!C83)</f>
        <v/>
      </c>
      <c r="C46" s="959"/>
      <c r="D46" s="959"/>
      <c r="E46" s="959"/>
      <c r="F46" s="959"/>
      <c r="G46" s="959"/>
      <c r="H46" s="959"/>
      <c r="I46" s="960"/>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56" t="str">
        <f>IFERROR(V46*VLOOKUP(AF46,【参考】数式用3!$AD$15:$BA$23,MATCH(N46,【参考】数式用3!$AD$2:$BA$2,0)),"")</f>
        <v/>
      </c>
      <c r="Y46" s="95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8" t="str">
        <f>IF(基本情報入力シート!C84="","",基本情報入力シート!C84)</f>
        <v/>
      </c>
      <c r="C47" s="959"/>
      <c r="D47" s="959"/>
      <c r="E47" s="959"/>
      <c r="F47" s="959"/>
      <c r="G47" s="959"/>
      <c r="H47" s="959"/>
      <c r="I47" s="960"/>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56" t="str">
        <f>IFERROR(V47*VLOOKUP(AF47,【参考】数式用3!$AD$15:$BA$23,MATCH(N47,【参考】数式用3!$AD$2:$BA$2,0)),"")</f>
        <v/>
      </c>
      <c r="Y47" s="95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8" t="str">
        <f>IF(基本情報入力シート!C85="","",基本情報入力シート!C85)</f>
        <v/>
      </c>
      <c r="C48" s="959"/>
      <c r="D48" s="959"/>
      <c r="E48" s="959"/>
      <c r="F48" s="959"/>
      <c r="G48" s="959"/>
      <c r="H48" s="959"/>
      <c r="I48" s="960"/>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56" t="str">
        <f>IFERROR(V48*VLOOKUP(AF48,【参考】数式用3!$AD$15:$BA$23,MATCH(N48,【参考】数式用3!$AD$2:$BA$2,0)),"")</f>
        <v/>
      </c>
      <c r="Y48" s="95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8" t="str">
        <f>IF(基本情報入力シート!C86="","",基本情報入力シート!C86)</f>
        <v/>
      </c>
      <c r="C49" s="959"/>
      <c r="D49" s="959"/>
      <c r="E49" s="959"/>
      <c r="F49" s="959"/>
      <c r="G49" s="959"/>
      <c r="H49" s="959"/>
      <c r="I49" s="960"/>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56" t="str">
        <f>IFERROR(V49*VLOOKUP(AF49,【参考】数式用3!$AD$15:$BA$23,MATCH(N49,【参考】数式用3!$AD$2:$BA$2,0)),"")</f>
        <v/>
      </c>
      <c r="Y49" s="95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8" t="str">
        <f>IF(基本情報入力シート!C87="","",基本情報入力シート!C87)</f>
        <v/>
      </c>
      <c r="C50" s="959"/>
      <c r="D50" s="959"/>
      <c r="E50" s="959"/>
      <c r="F50" s="959"/>
      <c r="G50" s="959"/>
      <c r="H50" s="959"/>
      <c r="I50" s="960"/>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56" t="str">
        <f>IFERROR(V50*VLOOKUP(AF50,【参考】数式用3!$AD$15:$BA$23,MATCH(N50,【参考】数式用3!$AD$2:$BA$2,0)),"")</f>
        <v/>
      </c>
      <c r="Y50" s="95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8" t="str">
        <f>IF(基本情報入力シート!C88="","",基本情報入力シート!C88)</f>
        <v/>
      </c>
      <c r="C51" s="959"/>
      <c r="D51" s="959"/>
      <c r="E51" s="959"/>
      <c r="F51" s="959"/>
      <c r="G51" s="959"/>
      <c r="H51" s="959"/>
      <c r="I51" s="960"/>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56" t="str">
        <f>IFERROR(V51*VLOOKUP(AF51,【参考】数式用3!$AD$15:$BA$23,MATCH(N51,【参考】数式用3!$AD$2:$BA$2,0)),"")</f>
        <v/>
      </c>
      <c r="Y51" s="95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8" t="str">
        <f>IF(基本情報入力シート!C89="","",基本情報入力シート!C89)</f>
        <v/>
      </c>
      <c r="C52" s="959"/>
      <c r="D52" s="959"/>
      <c r="E52" s="959"/>
      <c r="F52" s="959"/>
      <c r="G52" s="959"/>
      <c r="H52" s="959"/>
      <c r="I52" s="960"/>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56" t="str">
        <f>IFERROR(V52*VLOOKUP(AF52,【参考】数式用3!$AD$15:$BA$23,MATCH(N52,【参考】数式用3!$AD$2:$BA$2,0)),"")</f>
        <v/>
      </c>
      <c r="Y52" s="95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8" t="str">
        <f>IF(基本情報入力シート!C90="","",基本情報入力シート!C90)</f>
        <v/>
      </c>
      <c r="C53" s="959"/>
      <c r="D53" s="959"/>
      <c r="E53" s="959"/>
      <c r="F53" s="959"/>
      <c r="G53" s="959"/>
      <c r="H53" s="959"/>
      <c r="I53" s="960"/>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56" t="str">
        <f>IFERROR(V53*VLOOKUP(AF53,【参考】数式用3!$AD$15:$BA$23,MATCH(N53,【参考】数式用3!$AD$2:$BA$2,0)),"")</f>
        <v/>
      </c>
      <c r="Y53" s="95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8" t="str">
        <f>IF(基本情報入力シート!C91="","",基本情報入力シート!C91)</f>
        <v/>
      </c>
      <c r="C54" s="959"/>
      <c r="D54" s="959"/>
      <c r="E54" s="959"/>
      <c r="F54" s="959"/>
      <c r="G54" s="959"/>
      <c r="H54" s="959"/>
      <c r="I54" s="960"/>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56" t="str">
        <f>IFERROR(V54*VLOOKUP(AF54,【参考】数式用3!$AD$15:$BA$23,MATCH(N54,【参考】数式用3!$AD$2:$BA$2,0)),"")</f>
        <v/>
      </c>
      <c r="Y54" s="95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8" t="str">
        <f>IF(基本情報入力シート!C92="","",基本情報入力シート!C92)</f>
        <v/>
      </c>
      <c r="C55" s="959"/>
      <c r="D55" s="959"/>
      <c r="E55" s="959"/>
      <c r="F55" s="959"/>
      <c r="G55" s="959"/>
      <c r="H55" s="959"/>
      <c r="I55" s="960"/>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56" t="str">
        <f>IFERROR(V55*VLOOKUP(AF55,【参考】数式用3!$AD$15:$BA$23,MATCH(N55,【参考】数式用3!$AD$2:$BA$2,0)),"")</f>
        <v/>
      </c>
      <c r="Y55" s="95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8" t="str">
        <f>IF(基本情報入力シート!C93="","",基本情報入力シート!C93)</f>
        <v/>
      </c>
      <c r="C56" s="959"/>
      <c r="D56" s="959"/>
      <c r="E56" s="959"/>
      <c r="F56" s="959"/>
      <c r="G56" s="959"/>
      <c r="H56" s="959"/>
      <c r="I56" s="960"/>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56" t="str">
        <f>IFERROR(V56*VLOOKUP(AF56,【参考】数式用3!$AD$15:$BA$23,MATCH(N56,【参考】数式用3!$AD$2:$BA$2,0)),"")</f>
        <v/>
      </c>
      <c r="Y56" s="95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8" t="str">
        <f>IF(基本情報入力シート!C94="","",基本情報入力シート!C94)</f>
        <v/>
      </c>
      <c r="C57" s="959"/>
      <c r="D57" s="959"/>
      <c r="E57" s="959"/>
      <c r="F57" s="959"/>
      <c r="G57" s="959"/>
      <c r="H57" s="959"/>
      <c r="I57" s="960"/>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56" t="str">
        <f>IFERROR(V57*VLOOKUP(AF57,【参考】数式用3!$AD$15:$BA$23,MATCH(N57,【参考】数式用3!$AD$2:$BA$2,0)),"")</f>
        <v/>
      </c>
      <c r="Y57" s="95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8" t="str">
        <f>IF(基本情報入力シート!C95="","",基本情報入力シート!C95)</f>
        <v/>
      </c>
      <c r="C58" s="959"/>
      <c r="D58" s="959"/>
      <c r="E58" s="959"/>
      <c r="F58" s="959"/>
      <c r="G58" s="959"/>
      <c r="H58" s="959"/>
      <c r="I58" s="960"/>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56" t="str">
        <f>IFERROR(V58*VLOOKUP(AF58,【参考】数式用3!$AD$15:$BA$23,MATCH(N58,【参考】数式用3!$AD$2:$BA$2,0)),"")</f>
        <v/>
      </c>
      <c r="Y58" s="95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8" t="str">
        <f>IF(基本情報入力シート!C96="","",基本情報入力シート!C96)</f>
        <v/>
      </c>
      <c r="C59" s="959"/>
      <c r="D59" s="959"/>
      <c r="E59" s="959"/>
      <c r="F59" s="959"/>
      <c r="G59" s="959"/>
      <c r="H59" s="959"/>
      <c r="I59" s="960"/>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56" t="str">
        <f>IFERROR(V59*VLOOKUP(AF59,【参考】数式用3!$AD$15:$BA$23,MATCH(N59,【参考】数式用3!$AD$2:$BA$2,0)),"")</f>
        <v/>
      </c>
      <c r="Y59" s="95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8" t="str">
        <f>IF(基本情報入力シート!C97="","",基本情報入力シート!C97)</f>
        <v/>
      </c>
      <c r="C60" s="959"/>
      <c r="D60" s="959"/>
      <c r="E60" s="959"/>
      <c r="F60" s="959"/>
      <c r="G60" s="959"/>
      <c r="H60" s="959"/>
      <c r="I60" s="960"/>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56" t="str">
        <f>IFERROR(V60*VLOOKUP(AF60,【参考】数式用3!$AD$15:$BA$23,MATCH(N60,【参考】数式用3!$AD$2:$BA$2,0)),"")</f>
        <v/>
      </c>
      <c r="Y60" s="95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8" t="str">
        <f>IF(基本情報入力シート!C98="","",基本情報入力シート!C98)</f>
        <v/>
      </c>
      <c r="C61" s="959"/>
      <c r="D61" s="959"/>
      <c r="E61" s="959"/>
      <c r="F61" s="959"/>
      <c r="G61" s="959"/>
      <c r="H61" s="959"/>
      <c r="I61" s="960"/>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56" t="str">
        <f>IFERROR(V61*VLOOKUP(AF61,【参考】数式用3!$AD$15:$BA$23,MATCH(N61,【参考】数式用3!$AD$2:$BA$2,0)),"")</f>
        <v/>
      </c>
      <c r="Y61" s="95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8" t="str">
        <f>IF(基本情報入力シート!C99="","",基本情報入力シート!C99)</f>
        <v/>
      </c>
      <c r="C62" s="959"/>
      <c r="D62" s="959"/>
      <c r="E62" s="959"/>
      <c r="F62" s="959"/>
      <c r="G62" s="959"/>
      <c r="H62" s="959"/>
      <c r="I62" s="960"/>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56" t="str">
        <f>IFERROR(V62*VLOOKUP(AF62,【参考】数式用3!$AD$15:$BA$23,MATCH(N62,【参考】数式用3!$AD$2:$BA$2,0)),"")</f>
        <v/>
      </c>
      <c r="Y62" s="95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8" t="str">
        <f>IF(基本情報入力シート!C100="","",基本情報入力シート!C100)</f>
        <v/>
      </c>
      <c r="C63" s="959"/>
      <c r="D63" s="959"/>
      <c r="E63" s="959"/>
      <c r="F63" s="959"/>
      <c r="G63" s="959"/>
      <c r="H63" s="959"/>
      <c r="I63" s="960"/>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56" t="str">
        <f>IFERROR(V63*VLOOKUP(AF63,【参考】数式用3!$AD$15:$BA$23,MATCH(N63,【参考】数式用3!$AD$2:$BA$2,0)),"")</f>
        <v/>
      </c>
      <c r="Y63" s="95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8" t="str">
        <f>IF(基本情報入力シート!C101="","",基本情報入力シート!C101)</f>
        <v/>
      </c>
      <c r="C64" s="959"/>
      <c r="D64" s="959"/>
      <c r="E64" s="959"/>
      <c r="F64" s="959"/>
      <c r="G64" s="959"/>
      <c r="H64" s="959"/>
      <c r="I64" s="960"/>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56" t="str">
        <f>IFERROR(V64*VLOOKUP(AF64,【参考】数式用3!$AD$15:$BA$23,MATCH(N64,【参考】数式用3!$AD$2:$BA$2,0)),"")</f>
        <v/>
      </c>
      <c r="Y64" s="95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8" t="str">
        <f>IF(基本情報入力シート!C102="","",基本情報入力シート!C102)</f>
        <v/>
      </c>
      <c r="C65" s="959"/>
      <c r="D65" s="959"/>
      <c r="E65" s="959"/>
      <c r="F65" s="959"/>
      <c r="G65" s="959"/>
      <c r="H65" s="959"/>
      <c r="I65" s="960"/>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56" t="str">
        <f>IFERROR(V65*VLOOKUP(AF65,【参考】数式用3!$AD$15:$BA$23,MATCH(N65,【参考】数式用3!$AD$2:$BA$2,0)),"")</f>
        <v/>
      </c>
      <c r="Y65" s="95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8" t="str">
        <f>IF(基本情報入力シート!C103="","",基本情報入力シート!C103)</f>
        <v/>
      </c>
      <c r="C66" s="959"/>
      <c r="D66" s="959"/>
      <c r="E66" s="959"/>
      <c r="F66" s="959"/>
      <c r="G66" s="959"/>
      <c r="H66" s="959"/>
      <c r="I66" s="960"/>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56" t="str">
        <f>IFERROR(V66*VLOOKUP(AF66,【参考】数式用3!$AD$15:$BA$23,MATCH(N66,【参考】数式用3!$AD$2:$BA$2,0)),"")</f>
        <v/>
      </c>
      <c r="Y66" s="95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8" t="str">
        <f>IF(基本情報入力シート!C104="","",基本情報入力シート!C104)</f>
        <v/>
      </c>
      <c r="C67" s="959"/>
      <c r="D67" s="959"/>
      <c r="E67" s="959"/>
      <c r="F67" s="959"/>
      <c r="G67" s="959"/>
      <c r="H67" s="959"/>
      <c r="I67" s="960"/>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56" t="str">
        <f>IFERROR(V67*VLOOKUP(AF67,【参考】数式用3!$AD$15:$BA$23,MATCH(N67,【参考】数式用3!$AD$2:$BA$2,0)),"")</f>
        <v/>
      </c>
      <c r="Y67" s="95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8" t="str">
        <f>IF(基本情報入力シート!C105="","",基本情報入力シート!C105)</f>
        <v/>
      </c>
      <c r="C68" s="959"/>
      <c r="D68" s="959"/>
      <c r="E68" s="959"/>
      <c r="F68" s="959"/>
      <c r="G68" s="959"/>
      <c r="H68" s="959"/>
      <c r="I68" s="960"/>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56" t="str">
        <f>IFERROR(V68*VLOOKUP(AF68,【参考】数式用3!$AD$15:$BA$23,MATCH(N68,【参考】数式用3!$AD$2:$BA$2,0)),"")</f>
        <v/>
      </c>
      <c r="Y68" s="95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8" t="str">
        <f>IF(基本情報入力シート!C106="","",基本情報入力シート!C106)</f>
        <v/>
      </c>
      <c r="C69" s="959"/>
      <c r="D69" s="959"/>
      <c r="E69" s="959"/>
      <c r="F69" s="959"/>
      <c r="G69" s="959"/>
      <c r="H69" s="959"/>
      <c r="I69" s="960"/>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56" t="str">
        <f>IFERROR(V69*VLOOKUP(AF69,【参考】数式用3!$AD$15:$BA$23,MATCH(N69,【参考】数式用3!$AD$2:$BA$2,0)),"")</f>
        <v/>
      </c>
      <c r="Y69" s="95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8" t="str">
        <f>IF(基本情報入力シート!C107="","",基本情報入力シート!C107)</f>
        <v/>
      </c>
      <c r="C70" s="959"/>
      <c r="D70" s="959"/>
      <c r="E70" s="959"/>
      <c r="F70" s="959"/>
      <c r="G70" s="959"/>
      <c r="H70" s="959"/>
      <c r="I70" s="960"/>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56" t="str">
        <f>IFERROR(V70*VLOOKUP(AF70,【参考】数式用3!$AD$15:$BA$23,MATCH(N70,【参考】数式用3!$AD$2:$BA$2,0)),"")</f>
        <v/>
      </c>
      <c r="Y70" s="95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8" t="str">
        <f>IF(基本情報入力シート!C108="","",基本情報入力シート!C108)</f>
        <v/>
      </c>
      <c r="C71" s="959"/>
      <c r="D71" s="959"/>
      <c r="E71" s="959"/>
      <c r="F71" s="959"/>
      <c r="G71" s="959"/>
      <c r="H71" s="959"/>
      <c r="I71" s="960"/>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56" t="str">
        <f>IFERROR(V71*VLOOKUP(AF71,【参考】数式用3!$AD$15:$BA$23,MATCH(N71,【参考】数式用3!$AD$2:$BA$2,0)),"")</f>
        <v/>
      </c>
      <c r="Y71" s="95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8" t="str">
        <f>IF(基本情報入力シート!C109="","",基本情報入力シート!C109)</f>
        <v/>
      </c>
      <c r="C72" s="959"/>
      <c r="D72" s="959"/>
      <c r="E72" s="959"/>
      <c r="F72" s="959"/>
      <c r="G72" s="959"/>
      <c r="H72" s="959"/>
      <c r="I72" s="960"/>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56" t="str">
        <f>IFERROR(V72*VLOOKUP(AF72,【参考】数式用3!$AD$15:$BA$23,MATCH(N72,【参考】数式用3!$AD$2:$BA$2,0)),"")</f>
        <v/>
      </c>
      <c r="Y72" s="95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8" t="str">
        <f>IF(基本情報入力シート!C110="","",基本情報入力シート!C110)</f>
        <v/>
      </c>
      <c r="C73" s="959"/>
      <c r="D73" s="959"/>
      <c r="E73" s="959"/>
      <c r="F73" s="959"/>
      <c r="G73" s="959"/>
      <c r="H73" s="959"/>
      <c r="I73" s="960"/>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56" t="str">
        <f>IFERROR(V73*VLOOKUP(AF73,【参考】数式用3!$AD$15:$BA$23,MATCH(N73,【参考】数式用3!$AD$2:$BA$2,0)),"")</f>
        <v/>
      </c>
      <c r="Y73" s="95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8" t="str">
        <f>IF(基本情報入力シート!C111="","",基本情報入力シート!C111)</f>
        <v/>
      </c>
      <c r="C74" s="959"/>
      <c r="D74" s="959"/>
      <c r="E74" s="959"/>
      <c r="F74" s="959"/>
      <c r="G74" s="959"/>
      <c r="H74" s="959"/>
      <c r="I74" s="960"/>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56" t="str">
        <f>IFERROR(V74*VLOOKUP(AF74,【参考】数式用3!$AD$15:$BA$23,MATCH(N74,【参考】数式用3!$AD$2:$BA$2,0)),"")</f>
        <v/>
      </c>
      <c r="Y74" s="95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8" t="str">
        <f>IF(基本情報入力シート!C112="","",基本情報入力シート!C112)</f>
        <v/>
      </c>
      <c r="C75" s="959"/>
      <c r="D75" s="959"/>
      <c r="E75" s="959"/>
      <c r="F75" s="959"/>
      <c r="G75" s="959"/>
      <c r="H75" s="959"/>
      <c r="I75" s="960"/>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56" t="str">
        <f>IFERROR(V75*VLOOKUP(AF75,【参考】数式用3!$AD$15:$BA$23,MATCH(N75,【参考】数式用3!$AD$2:$BA$2,0)),"")</f>
        <v/>
      </c>
      <c r="Y75" s="95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8" t="str">
        <f>IF(基本情報入力シート!C113="","",基本情報入力シート!C113)</f>
        <v/>
      </c>
      <c r="C76" s="959"/>
      <c r="D76" s="959"/>
      <c r="E76" s="959"/>
      <c r="F76" s="959"/>
      <c r="G76" s="959"/>
      <c r="H76" s="959"/>
      <c r="I76" s="960"/>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56" t="str">
        <f>IFERROR(V76*VLOOKUP(AF76,【参考】数式用3!$AD$15:$BA$23,MATCH(N76,【参考】数式用3!$AD$2:$BA$2,0)),"")</f>
        <v/>
      </c>
      <c r="Y76" s="95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8" t="str">
        <f>IF(基本情報入力シート!C114="","",基本情報入力シート!C114)</f>
        <v/>
      </c>
      <c r="C77" s="959"/>
      <c r="D77" s="959"/>
      <c r="E77" s="959"/>
      <c r="F77" s="959"/>
      <c r="G77" s="959"/>
      <c r="H77" s="959"/>
      <c r="I77" s="960"/>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56" t="str">
        <f>IFERROR(V77*VLOOKUP(AF77,【参考】数式用3!$AD$15:$BA$23,MATCH(N77,【参考】数式用3!$AD$2:$BA$2,0)),"")</f>
        <v/>
      </c>
      <c r="Y77" s="95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8" t="str">
        <f>IF(基本情報入力シート!C115="","",基本情報入力シート!C115)</f>
        <v/>
      </c>
      <c r="C78" s="959"/>
      <c r="D78" s="959"/>
      <c r="E78" s="959"/>
      <c r="F78" s="959"/>
      <c r="G78" s="959"/>
      <c r="H78" s="959"/>
      <c r="I78" s="960"/>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56" t="str">
        <f>IFERROR(V78*VLOOKUP(AF78,【参考】数式用3!$AD$15:$BA$23,MATCH(N78,【参考】数式用3!$AD$2:$BA$2,0)),"")</f>
        <v/>
      </c>
      <c r="Y78" s="95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8" t="str">
        <f>IF(基本情報入力シート!C116="","",基本情報入力シート!C116)</f>
        <v/>
      </c>
      <c r="C79" s="959"/>
      <c r="D79" s="959"/>
      <c r="E79" s="959"/>
      <c r="F79" s="959"/>
      <c r="G79" s="959"/>
      <c r="H79" s="959"/>
      <c r="I79" s="960"/>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56" t="str">
        <f>IFERROR(V79*VLOOKUP(AF79,【参考】数式用3!$AD$15:$BA$23,MATCH(N79,【参考】数式用3!$AD$2:$BA$2,0)),"")</f>
        <v/>
      </c>
      <c r="Y79" s="95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8" t="str">
        <f>IF(基本情報入力シート!C117="","",基本情報入力シート!C117)</f>
        <v/>
      </c>
      <c r="C80" s="959"/>
      <c r="D80" s="959"/>
      <c r="E80" s="959"/>
      <c r="F80" s="959"/>
      <c r="G80" s="959"/>
      <c r="H80" s="959"/>
      <c r="I80" s="960"/>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56" t="str">
        <f>IFERROR(V80*VLOOKUP(AF80,【参考】数式用3!$AD$15:$BA$23,MATCH(N80,【参考】数式用3!$AD$2:$BA$2,0)),"")</f>
        <v/>
      </c>
      <c r="Y80" s="95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8" t="str">
        <f>IF(基本情報入力シート!C118="","",基本情報入力シート!C118)</f>
        <v/>
      </c>
      <c r="C81" s="959"/>
      <c r="D81" s="959"/>
      <c r="E81" s="959"/>
      <c r="F81" s="959"/>
      <c r="G81" s="959"/>
      <c r="H81" s="959"/>
      <c r="I81" s="960"/>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56" t="str">
        <f>IFERROR(V81*VLOOKUP(AF81,【参考】数式用3!$AD$15:$BA$23,MATCH(N81,【参考】数式用3!$AD$2:$BA$2,0)),"")</f>
        <v/>
      </c>
      <c r="Y81" s="95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8" t="str">
        <f>IF(基本情報入力シート!C119="","",基本情報入力シート!C119)</f>
        <v/>
      </c>
      <c r="C82" s="959"/>
      <c r="D82" s="959"/>
      <c r="E82" s="959"/>
      <c r="F82" s="959"/>
      <c r="G82" s="959"/>
      <c r="H82" s="959"/>
      <c r="I82" s="960"/>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56" t="str">
        <f>IFERROR(V82*VLOOKUP(AF82,【参考】数式用3!$AD$15:$BA$23,MATCH(N82,【参考】数式用3!$AD$2:$BA$2,0)),"")</f>
        <v/>
      </c>
      <c r="Y82" s="95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8" t="str">
        <f>IF(基本情報入力シート!C120="","",基本情報入力シート!C120)</f>
        <v/>
      </c>
      <c r="C83" s="959"/>
      <c r="D83" s="959"/>
      <c r="E83" s="959"/>
      <c r="F83" s="959"/>
      <c r="G83" s="959"/>
      <c r="H83" s="959"/>
      <c r="I83" s="960"/>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56" t="str">
        <f>IFERROR(V83*VLOOKUP(AF83,【参考】数式用3!$AD$15:$BA$23,MATCH(N83,【参考】数式用3!$AD$2:$BA$2,0)),"")</f>
        <v/>
      </c>
      <c r="Y83" s="95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8" t="str">
        <f>IF(基本情報入力シート!C121="","",基本情報入力シート!C121)</f>
        <v/>
      </c>
      <c r="C84" s="959"/>
      <c r="D84" s="959"/>
      <c r="E84" s="959"/>
      <c r="F84" s="959"/>
      <c r="G84" s="959"/>
      <c r="H84" s="959"/>
      <c r="I84" s="960"/>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56" t="str">
        <f>IFERROR(V84*VLOOKUP(AF84,【参考】数式用3!$AD$15:$BA$23,MATCH(N84,【参考】数式用3!$AD$2:$BA$2,0)),"")</f>
        <v/>
      </c>
      <c r="Y84" s="95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8" t="str">
        <f>IF(基本情報入力シート!C122="","",基本情報入力シート!C122)</f>
        <v/>
      </c>
      <c r="C85" s="959"/>
      <c r="D85" s="959"/>
      <c r="E85" s="959"/>
      <c r="F85" s="959"/>
      <c r="G85" s="959"/>
      <c r="H85" s="959"/>
      <c r="I85" s="960"/>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56" t="str">
        <f>IFERROR(V85*VLOOKUP(AF85,【参考】数式用3!$AD$15:$BA$23,MATCH(N85,【参考】数式用3!$AD$2:$BA$2,0)),"")</f>
        <v/>
      </c>
      <c r="Y85" s="95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8" t="str">
        <f>IF(基本情報入力シート!C123="","",基本情報入力シート!C123)</f>
        <v/>
      </c>
      <c r="C86" s="959"/>
      <c r="D86" s="959"/>
      <c r="E86" s="959"/>
      <c r="F86" s="959"/>
      <c r="G86" s="959"/>
      <c r="H86" s="959"/>
      <c r="I86" s="960"/>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56" t="str">
        <f>IFERROR(V86*VLOOKUP(AF86,【参考】数式用3!$AD$15:$BA$23,MATCH(N86,【参考】数式用3!$AD$2:$BA$2,0)),"")</f>
        <v/>
      </c>
      <c r="Y86" s="95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8" t="str">
        <f>IF(基本情報入力シート!C124="","",基本情報入力シート!C124)</f>
        <v/>
      </c>
      <c r="C87" s="959"/>
      <c r="D87" s="959"/>
      <c r="E87" s="959"/>
      <c r="F87" s="959"/>
      <c r="G87" s="959"/>
      <c r="H87" s="959"/>
      <c r="I87" s="960"/>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56" t="str">
        <f>IFERROR(V87*VLOOKUP(AF87,【参考】数式用3!$AD$15:$BA$23,MATCH(N87,【参考】数式用3!$AD$2:$BA$2,0)),"")</f>
        <v/>
      </c>
      <c r="Y87" s="95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8" t="str">
        <f>IF(基本情報入力シート!C125="","",基本情報入力シート!C125)</f>
        <v/>
      </c>
      <c r="C88" s="959"/>
      <c r="D88" s="959"/>
      <c r="E88" s="959"/>
      <c r="F88" s="959"/>
      <c r="G88" s="959"/>
      <c r="H88" s="959"/>
      <c r="I88" s="960"/>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56" t="str">
        <f>IFERROR(V88*VLOOKUP(AF88,【参考】数式用3!$AD$15:$BA$23,MATCH(N88,【参考】数式用3!$AD$2:$BA$2,0)),"")</f>
        <v/>
      </c>
      <c r="Y88" s="95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8" t="str">
        <f>IF(基本情報入力シート!C126="","",基本情報入力シート!C126)</f>
        <v/>
      </c>
      <c r="C89" s="959"/>
      <c r="D89" s="959"/>
      <c r="E89" s="959"/>
      <c r="F89" s="959"/>
      <c r="G89" s="959"/>
      <c r="H89" s="959"/>
      <c r="I89" s="960"/>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56" t="str">
        <f>IFERROR(V89*VLOOKUP(AF89,【参考】数式用3!$AD$15:$BA$23,MATCH(N89,【参考】数式用3!$AD$2:$BA$2,0)),"")</f>
        <v/>
      </c>
      <c r="Y89" s="95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8" t="str">
        <f>IF(基本情報入力シート!C127="","",基本情報入力シート!C127)</f>
        <v/>
      </c>
      <c r="C90" s="959"/>
      <c r="D90" s="959"/>
      <c r="E90" s="959"/>
      <c r="F90" s="959"/>
      <c r="G90" s="959"/>
      <c r="H90" s="959"/>
      <c r="I90" s="960"/>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56" t="str">
        <f>IFERROR(V90*VLOOKUP(AF90,【参考】数式用3!$AD$15:$BA$23,MATCH(N90,【参考】数式用3!$AD$2:$BA$2,0)),"")</f>
        <v/>
      </c>
      <c r="Y90" s="95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8" t="str">
        <f>IF(基本情報入力シート!C128="","",基本情報入力シート!C128)</f>
        <v/>
      </c>
      <c r="C91" s="959"/>
      <c r="D91" s="959"/>
      <c r="E91" s="959"/>
      <c r="F91" s="959"/>
      <c r="G91" s="959"/>
      <c r="H91" s="959"/>
      <c r="I91" s="960"/>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56" t="str">
        <f>IFERROR(V91*VLOOKUP(AF91,【参考】数式用3!$AD$15:$BA$23,MATCH(N91,【参考】数式用3!$AD$2:$BA$2,0)),"")</f>
        <v/>
      </c>
      <c r="Y91" s="95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8" t="str">
        <f>IF(基本情報入力シート!C129="","",基本情報入力シート!C129)</f>
        <v/>
      </c>
      <c r="C92" s="959"/>
      <c r="D92" s="959"/>
      <c r="E92" s="959"/>
      <c r="F92" s="959"/>
      <c r="G92" s="959"/>
      <c r="H92" s="959"/>
      <c r="I92" s="960"/>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56" t="str">
        <f>IFERROR(V92*VLOOKUP(AF92,【参考】数式用3!$AD$15:$BA$23,MATCH(N92,【参考】数式用3!$AD$2:$BA$2,0)),"")</f>
        <v/>
      </c>
      <c r="Y92" s="95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8" t="str">
        <f>IF(基本情報入力シート!C130="","",基本情報入力シート!C130)</f>
        <v/>
      </c>
      <c r="C93" s="959"/>
      <c r="D93" s="959"/>
      <c r="E93" s="959"/>
      <c r="F93" s="959"/>
      <c r="G93" s="959"/>
      <c r="H93" s="959"/>
      <c r="I93" s="960"/>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56" t="str">
        <f>IFERROR(V93*VLOOKUP(AF93,【参考】数式用3!$AD$15:$BA$23,MATCH(N93,【参考】数式用3!$AD$2:$BA$2,0)),"")</f>
        <v/>
      </c>
      <c r="Y93" s="95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8" t="str">
        <f>IF(基本情報入力シート!C131="","",基本情報入力シート!C131)</f>
        <v/>
      </c>
      <c r="C94" s="959"/>
      <c r="D94" s="959"/>
      <c r="E94" s="959"/>
      <c r="F94" s="959"/>
      <c r="G94" s="959"/>
      <c r="H94" s="959"/>
      <c r="I94" s="960"/>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56" t="str">
        <f>IFERROR(V94*VLOOKUP(AF94,【参考】数式用3!$AD$15:$BA$23,MATCH(N94,【参考】数式用3!$AD$2:$BA$2,0)),"")</f>
        <v/>
      </c>
      <c r="Y94" s="95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8" t="str">
        <f>IF(基本情報入力シート!C132="","",基本情報入力シート!C132)</f>
        <v/>
      </c>
      <c r="C95" s="959"/>
      <c r="D95" s="959"/>
      <c r="E95" s="959"/>
      <c r="F95" s="959"/>
      <c r="G95" s="959"/>
      <c r="H95" s="959"/>
      <c r="I95" s="960"/>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56" t="str">
        <f>IFERROR(V95*VLOOKUP(AF95,【参考】数式用3!$AD$15:$BA$23,MATCH(N95,【参考】数式用3!$AD$2:$BA$2,0)),"")</f>
        <v/>
      </c>
      <c r="Y95" s="95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8" t="str">
        <f>IF(基本情報入力シート!C133="","",基本情報入力シート!C133)</f>
        <v/>
      </c>
      <c r="C96" s="959"/>
      <c r="D96" s="959"/>
      <c r="E96" s="959"/>
      <c r="F96" s="959"/>
      <c r="G96" s="959"/>
      <c r="H96" s="959"/>
      <c r="I96" s="960"/>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56" t="str">
        <f>IFERROR(V96*VLOOKUP(AF96,【参考】数式用3!$AD$15:$BA$23,MATCH(N96,【参考】数式用3!$AD$2:$BA$2,0)),"")</f>
        <v/>
      </c>
      <c r="Y96" s="95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8" t="str">
        <f>IF(基本情報入力シート!C134="","",基本情報入力シート!C134)</f>
        <v/>
      </c>
      <c r="C97" s="959"/>
      <c r="D97" s="959"/>
      <c r="E97" s="959"/>
      <c r="F97" s="959"/>
      <c r="G97" s="959"/>
      <c r="H97" s="959"/>
      <c r="I97" s="960"/>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56" t="str">
        <f>IFERROR(V97*VLOOKUP(AF97,【参考】数式用3!$AD$15:$BA$23,MATCH(N97,【参考】数式用3!$AD$2:$BA$2,0)),"")</f>
        <v/>
      </c>
      <c r="Y97" s="95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8" t="str">
        <f>IF(基本情報入力シート!C135="","",基本情報入力シート!C135)</f>
        <v/>
      </c>
      <c r="C98" s="959"/>
      <c r="D98" s="959"/>
      <c r="E98" s="959"/>
      <c r="F98" s="959"/>
      <c r="G98" s="959"/>
      <c r="H98" s="959"/>
      <c r="I98" s="960"/>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56" t="str">
        <f>IFERROR(V98*VLOOKUP(AF98,【参考】数式用3!$AD$15:$BA$23,MATCH(N98,【参考】数式用3!$AD$2:$BA$2,0)),"")</f>
        <v/>
      </c>
      <c r="Y98" s="95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8" t="str">
        <f>IF(基本情報入力シート!C136="","",基本情報入力シート!C136)</f>
        <v/>
      </c>
      <c r="C99" s="959"/>
      <c r="D99" s="959"/>
      <c r="E99" s="959"/>
      <c r="F99" s="959"/>
      <c r="G99" s="959"/>
      <c r="H99" s="959"/>
      <c r="I99" s="960"/>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56" t="str">
        <f>IFERROR(V99*VLOOKUP(AF99,【参考】数式用3!$AD$15:$BA$23,MATCH(N99,【参考】数式用3!$AD$2:$BA$2,0)),"")</f>
        <v/>
      </c>
      <c r="Y99" s="95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8" t="str">
        <f>IF(基本情報入力シート!C137="","",基本情報入力シート!C137)</f>
        <v/>
      </c>
      <c r="C100" s="959"/>
      <c r="D100" s="959"/>
      <c r="E100" s="959"/>
      <c r="F100" s="959"/>
      <c r="G100" s="959"/>
      <c r="H100" s="959"/>
      <c r="I100" s="960"/>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56" t="str">
        <f>IFERROR(V100*VLOOKUP(AF100,【参考】数式用3!$AD$15:$BA$23,MATCH(N100,【参考】数式用3!$AD$2:$BA$2,0)),"")</f>
        <v/>
      </c>
      <c r="Y100" s="95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8" t="str">
        <f>IF(基本情報入力シート!C138="","",基本情報入力シート!C138)</f>
        <v/>
      </c>
      <c r="C101" s="959"/>
      <c r="D101" s="959"/>
      <c r="E101" s="959"/>
      <c r="F101" s="959"/>
      <c r="G101" s="959"/>
      <c r="H101" s="959"/>
      <c r="I101" s="960"/>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56" t="str">
        <f>IFERROR(V101*VLOOKUP(AF101,【参考】数式用3!$AD$15:$BA$23,MATCH(N101,【参考】数式用3!$AD$2:$BA$2,0)),"")</f>
        <v/>
      </c>
      <c r="Y101" s="95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8" t="str">
        <f>IF(基本情報入力シート!C139="","",基本情報入力シート!C139)</f>
        <v/>
      </c>
      <c r="C102" s="959"/>
      <c r="D102" s="959"/>
      <c r="E102" s="959"/>
      <c r="F102" s="959"/>
      <c r="G102" s="959"/>
      <c r="H102" s="959"/>
      <c r="I102" s="960"/>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56" t="str">
        <f>IFERROR(V102*VLOOKUP(AF102,【参考】数式用3!$AD$15:$BA$23,MATCH(N102,【参考】数式用3!$AD$2:$BA$2,0)),"")</f>
        <v/>
      </c>
      <c r="Y102" s="95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8" t="str">
        <f>IF(基本情報入力シート!C140="","",基本情報入力シート!C140)</f>
        <v/>
      </c>
      <c r="C103" s="959"/>
      <c r="D103" s="959"/>
      <c r="E103" s="959"/>
      <c r="F103" s="959"/>
      <c r="G103" s="959"/>
      <c r="H103" s="959"/>
      <c r="I103" s="960"/>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56" t="str">
        <f>IFERROR(V103*VLOOKUP(AF103,【参考】数式用3!$AD$15:$BA$23,MATCH(N103,【参考】数式用3!$AD$2:$BA$2,0)),"")</f>
        <v/>
      </c>
      <c r="Y103" s="95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8" t="str">
        <f>IF(基本情報入力シート!C141="","",基本情報入力シート!C141)</f>
        <v/>
      </c>
      <c r="C104" s="959"/>
      <c r="D104" s="959"/>
      <c r="E104" s="959"/>
      <c r="F104" s="959"/>
      <c r="G104" s="959"/>
      <c r="H104" s="959"/>
      <c r="I104" s="960"/>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56" t="str">
        <f>IFERROR(V104*VLOOKUP(AF104,【参考】数式用3!$AD$15:$BA$23,MATCH(N104,【参考】数式用3!$AD$2:$BA$2,0)),"")</f>
        <v/>
      </c>
      <c r="Y104" s="95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8" t="str">
        <f>IF(基本情報入力シート!C142="","",基本情報入力シート!C142)</f>
        <v/>
      </c>
      <c r="C105" s="959"/>
      <c r="D105" s="959"/>
      <c r="E105" s="959"/>
      <c r="F105" s="959"/>
      <c r="G105" s="959"/>
      <c r="H105" s="959"/>
      <c r="I105" s="960"/>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56" t="str">
        <f>IFERROR(V105*VLOOKUP(AF105,【参考】数式用3!$AD$15:$BA$23,MATCH(N105,【参考】数式用3!$AD$2:$BA$2,0)),"")</f>
        <v/>
      </c>
      <c r="Y105" s="95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8" t="str">
        <f>IF(基本情報入力シート!C143="","",基本情報入力シート!C143)</f>
        <v/>
      </c>
      <c r="C106" s="959"/>
      <c r="D106" s="959"/>
      <c r="E106" s="959"/>
      <c r="F106" s="959"/>
      <c r="G106" s="959"/>
      <c r="H106" s="959"/>
      <c r="I106" s="960"/>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56" t="str">
        <f>IFERROR(V106*VLOOKUP(AF106,【参考】数式用3!$AD$15:$BA$23,MATCH(N106,【参考】数式用3!$AD$2:$BA$2,0)),"")</f>
        <v/>
      </c>
      <c r="Y106" s="95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8" t="str">
        <f>IF(基本情報入力シート!C144="","",基本情報入力シート!C144)</f>
        <v/>
      </c>
      <c r="C107" s="959"/>
      <c r="D107" s="959"/>
      <c r="E107" s="959"/>
      <c r="F107" s="959"/>
      <c r="G107" s="959"/>
      <c r="H107" s="959"/>
      <c r="I107" s="960"/>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56" t="str">
        <f>IFERROR(V107*VLOOKUP(AF107,【参考】数式用3!$AD$15:$BA$23,MATCH(N107,【参考】数式用3!$AD$2:$BA$2,0)),"")</f>
        <v/>
      </c>
      <c r="Y107" s="95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8" t="str">
        <f>IF(基本情報入力シート!C145="","",基本情報入力シート!C145)</f>
        <v/>
      </c>
      <c r="C108" s="959"/>
      <c r="D108" s="959"/>
      <c r="E108" s="959"/>
      <c r="F108" s="959"/>
      <c r="G108" s="959"/>
      <c r="H108" s="959"/>
      <c r="I108" s="960"/>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56" t="str">
        <f>IFERROR(V108*VLOOKUP(AF108,【参考】数式用3!$AD$15:$BA$23,MATCH(N108,【参考】数式用3!$AD$2:$BA$2,0)),"")</f>
        <v/>
      </c>
      <c r="Y108" s="95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8" t="str">
        <f>IF(基本情報入力シート!C146="","",基本情報入力シート!C146)</f>
        <v/>
      </c>
      <c r="C109" s="959"/>
      <c r="D109" s="959"/>
      <c r="E109" s="959"/>
      <c r="F109" s="959"/>
      <c r="G109" s="959"/>
      <c r="H109" s="959"/>
      <c r="I109" s="960"/>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56" t="str">
        <f>IFERROR(V109*VLOOKUP(AF109,【参考】数式用3!$AD$15:$BA$23,MATCH(N109,【参考】数式用3!$AD$2:$BA$2,0)),"")</f>
        <v/>
      </c>
      <c r="Y109" s="95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8" t="str">
        <f>IF(基本情報入力シート!C147="","",基本情報入力シート!C147)</f>
        <v/>
      </c>
      <c r="C110" s="959"/>
      <c r="D110" s="959"/>
      <c r="E110" s="959"/>
      <c r="F110" s="959"/>
      <c r="G110" s="959"/>
      <c r="H110" s="959"/>
      <c r="I110" s="960"/>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56" t="str">
        <f>IFERROR(V110*VLOOKUP(AF110,【参考】数式用3!$AD$15:$BA$23,MATCH(N110,【参考】数式用3!$AD$2:$BA$2,0)),"")</f>
        <v/>
      </c>
      <c r="Y110" s="95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8" t="str">
        <f>IF(基本情報入力シート!C148="","",基本情報入力シート!C148)</f>
        <v/>
      </c>
      <c r="C111" s="959"/>
      <c r="D111" s="959"/>
      <c r="E111" s="959"/>
      <c r="F111" s="959"/>
      <c r="G111" s="959"/>
      <c r="H111" s="959"/>
      <c r="I111" s="960"/>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56" t="str">
        <f>IFERROR(V111*VLOOKUP(AF111,【参考】数式用3!$AD$15:$BA$23,MATCH(N111,【参考】数式用3!$AD$2:$BA$2,0)),"")</f>
        <v/>
      </c>
      <c r="Y111" s="95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8" t="str">
        <f>IF(基本情報入力シート!C149="","",基本情報入力シート!C149)</f>
        <v/>
      </c>
      <c r="C112" s="959"/>
      <c r="D112" s="959"/>
      <c r="E112" s="959"/>
      <c r="F112" s="959"/>
      <c r="G112" s="959"/>
      <c r="H112" s="959"/>
      <c r="I112" s="960"/>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56" t="str">
        <f>IFERROR(V112*VLOOKUP(AF112,【参考】数式用3!$AD$15:$BA$23,MATCH(N112,【参考】数式用3!$AD$2:$BA$2,0)),"")</f>
        <v/>
      </c>
      <c r="Y112" s="95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8" t="str">
        <f>IF(基本情報入力シート!C150="","",基本情報入力シート!C150)</f>
        <v/>
      </c>
      <c r="C113" s="959"/>
      <c r="D113" s="959"/>
      <c r="E113" s="959"/>
      <c r="F113" s="959"/>
      <c r="G113" s="959"/>
      <c r="H113" s="959"/>
      <c r="I113" s="960"/>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56" t="str">
        <f>IFERROR(V113*VLOOKUP(AF113,【参考】数式用3!$AD$15:$BA$23,MATCH(N113,【参考】数式用3!$AD$2:$BA$2,0)),"")</f>
        <v/>
      </c>
      <c r="Y113" s="95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8" t="str">
        <f>IF(基本情報入力シート!C151="","",基本情報入力シート!C151)</f>
        <v/>
      </c>
      <c r="C114" s="959"/>
      <c r="D114" s="959"/>
      <c r="E114" s="959"/>
      <c r="F114" s="959"/>
      <c r="G114" s="959"/>
      <c r="H114" s="959"/>
      <c r="I114" s="960"/>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56" t="str">
        <f>IFERROR(V114*VLOOKUP(AF114,【参考】数式用3!$AD$15:$BA$23,MATCH(N114,【参考】数式用3!$AD$2:$BA$2,0)),"")</f>
        <v/>
      </c>
      <c r="Y114" s="95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8" t="str">
        <f>IF(基本情報入力シート!C152="","",基本情報入力シート!C152)</f>
        <v/>
      </c>
      <c r="C115" s="959"/>
      <c r="D115" s="959"/>
      <c r="E115" s="959"/>
      <c r="F115" s="959"/>
      <c r="G115" s="959"/>
      <c r="H115" s="959"/>
      <c r="I115" s="960"/>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956" t="str">
        <f>IFERROR(V115*VLOOKUP(AF115,【参考】数式用3!$AD$15:$BA$23,MATCH(N115,【参考】数式用3!$AD$2:$BA$2,0)),"")</f>
        <v/>
      </c>
      <c r="Y115" s="95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67" priority="22">
      <formula>$W$8="○"</formula>
    </cfRule>
  </conditionalFormatting>
  <conditionalFormatting sqref="X8">
    <cfRule type="expression" dxfId="66" priority="20">
      <formula>$W$8&lt;&gt;"×"</formula>
    </cfRule>
  </conditionalFormatting>
  <conditionalFormatting sqref="V16:V116">
    <cfRule type="expression" dxfId="65" priority="19">
      <formula>OR(U16="特定加算なし",U16="")</formula>
    </cfRule>
  </conditionalFormatting>
  <conditionalFormatting sqref="AA16:AA116">
    <cfRule type="expression" dxfId="64" priority="16">
      <formula>OR(Z16="ベア加算なし",Z16="")</formula>
    </cfRule>
  </conditionalFormatting>
  <conditionalFormatting sqref="S16:S116">
    <cfRule type="expression" dxfId="63" priority="13">
      <formula>R16=""</formula>
    </cfRule>
  </conditionalFormatting>
  <conditionalFormatting sqref="W16:W116">
    <cfRule type="expression" dxfId="6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61" priority="11">
      <formula>$N16=""</formula>
    </cfRule>
  </conditionalFormatting>
  <conditionalFormatting sqref="AC16:AC115">
    <cfRule type="expression" dxfId="6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51" t="s">
        <v>22</v>
      </c>
      <c r="AA1" s="1052"/>
      <c r="AB1" s="1004" t="str">
        <f>IF(基本情報入力シート!C32="","",基本情報入力シート!C32)</f>
        <v/>
      </c>
      <c r="AC1" s="1004"/>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33" t="s">
        <v>1991</v>
      </c>
      <c r="C5" s="1033"/>
      <c r="D5" s="1010"/>
      <c r="E5" s="1010"/>
      <c r="F5" s="1010"/>
      <c r="G5" s="1010"/>
      <c r="H5" s="1010"/>
      <c r="I5" s="1010"/>
      <c r="J5" s="1010"/>
      <c r="K5" s="1010"/>
      <c r="L5" s="1010"/>
      <c r="M5" s="1011"/>
      <c r="N5" s="436">
        <f>IFERROR(SUM(P14:Q113)+SUM(X14:X113),"")</f>
        <v>0</v>
      </c>
      <c r="O5" s="437" t="s">
        <v>4</v>
      </c>
      <c r="P5" s="138"/>
      <c r="Q5" s="138"/>
      <c r="R5" s="1001" t="s">
        <v>2068</v>
      </c>
      <c r="S5" s="1001" t="s">
        <v>1998</v>
      </c>
      <c r="T5" s="1001"/>
      <c r="U5" s="1001"/>
      <c r="V5" s="1001"/>
      <c r="W5" s="1001"/>
      <c r="X5" s="1002"/>
      <c r="Y5" s="441">
        <f>SUM(T14:U113)</f>
        <v>0</v>
      </c>
      <c r="Z5" s="1062" t="str">
        <f>IF(AG6="旧特定加算相当なし","",IF(Y5&gt;=Y6,"○","×"))</f>
        <v/>
      </c>
      <c r="AA5" s="1064" t="s">
        <v>1999</v>
      </c>
      <c r="AB5" s="1065"/>
      <c r="AC5" s="1065"/>
      <c r="AD5" s="1050" t="str">
        <f>IF(OR(AD6="旧処遇加算Ⅰ相当あり",AD7="旧処遇加算Ⅰ相当あり"),"旧処遇加算Ⅰ相当あり","旧処遇加算Ⅰ相当なし")</f>
        <v>旧処遇加算Ⅰ相当なし</v>
      </c>
      <c r="AE5" s="1050"/>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1012"/>
      <c r="C6" s="1013"/>
      <c r="D6" s="1010" t="s">
        <v>2227</v>
      </c>
      <c r="E6" s="1010"/>
      <c r="F6" s="1010"/>
      <c r="G6" s="1010"/>
      <c r="H6" s="1010"/>
      <c r="I6" s="1010"/>
      <c r="J6" s="1010"/>
      <c r="K6" s="1010"/>
      <c r="L6" s="1010"/>
      <c r="M6" s="1011"/>
      <c r="N6" s="439">
        <f>SUM(R$14:R$113,Z$14:Z$113)</f>
        <v>0</v>
      </c>
      <c r="O6" s="437" t="s">
        <v>4</v>
      </c>
      <c r="P6" s="138"/>
      <c r="Q6" s="138"/>
      <c r="R6" s="1001"/>
      <c r="S6" s="1001" t="s">
        <v>2262</v>
      </c>
      <c r="T6" s="1001"/>
      <c r="U6" s="1001"/>
      <c r="V6" s="1001"/>
      <c r="W6" s="1001"/>
      <c r="X6" s="1002"/>
      <c r="Y6" s="444">
        <f>SUM(AD:AD)</f>
        <v>0</v>
      </c>
      <c r="Z6" s="1063"/>
      <c r="AA6" s="1064"/>
      <c r="AB6" s="1065"/>
      <c r="AC6" s="1065"/>
      <c r="AD6" s="1050" t="str">
        <f>IF((COUNTIF(O:O,"新加算Ⅰ")+COUNTIF(O:O,"新加算Ⅱ")+COUNTIF(O:O,"新加算Ⅲ")+COUNTIF(O:O,"新加算Ⅴ（１）")+COUNTIF(O:O,"新加算Ⅴ（３）")+COUNTIF(O:O,"新加算Ⅴ（８）"))&gt;=1,"旧処遇加算Ⅰ相当あり","旧処遇加算Ⅰ相当なし")</f>
        <v>旧処遇加算Ⅰ相当なし</v>
      </c>
      <c r="AE6" s="1050"/>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1010" t="s">
        <v>2228</v>
      </c>
      <c r="C7" s="1010"/>
      <c r="D7" s="1010"/>
      <c r="E7" s="1010"/>
      <c r="F7" s="1010"/>
      <c r="G7" s="1010"/>
      <c r="H7" s="1010"/>
      <c r="I7" s="1010"/>
      <c r="J7" s="1010"/>
      <c r="K7" s="1010"/>
      <c r="L7" s="1010"/>
      <c r="M7" s="1061"/>
      <c r="N7" s="474">
        <f>SUM(V:V,AC:AC)</f>
        <v>0</v>
      </c>
      <c r="O7" s="437" t="s">
        <v>4</v>
      </c>
      <c r="P7" s="138"/>
      <c r="Q7" s="138"/>
      <c r="R7" s="1053" t="s">
        <v>2240</v>
      </c>
      <c r="S7" s="1001" t="s">
        <v>1998</v>
      </c>
      <c r="T7" s="1001"/>
      <c r="U7" s="1001"/>
      <c r="V7" s="1001"/>
      <c r="W7" s="1001"/>
      <c r="X7" s="1002"/>
      <c r="Y7" s="475">
        <f>SUM(AB:AB)</f>
        <v>0</v>
      </c>
      <c r="Z7" s="1062" t="str">
        <f>IF(AG7="旧特定加算相当なし","",IF(Y7&gt;=Y8,"○","×"))</f>
        <v/>
      </c>
      <c r="AA7" s="1102" t="s">
        <v>1999</v>
      </c>
      <c r="AB7" s="1103"/>
      <c r="AC7" s="1103"/>
      <c r="AD7" s="1050" t="str">
        <f>IF((COUNTIF(W:W,"新加算Ⅰ")+COUNTIF(W:W,"新加算Ⅱ")+COUNTIF(W:W,"新加算Ⅲ"))&gt;=1,"旧処遇加算Ⅰ相当あり","旧処遇加算Ⅰ相当なし")</f>
        <v>旧処遇加算Ⅰ相当なし</v>
      </c>
      <c r="AE7" s="1050"/>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108" t="s">
        <v>2284</v>
      </c>
      <c r="C8" s="1108"/>
      <c r="D8" s="1108"/>
      <c r="E8" s="1108"/>
      <c r="F8" s="1108"/>
      <c r="G8" s="1108"/>
      <c r="H8" s="1108"/>
      <c r="I8" s="1108"/>
      <c r="J8" s="1108"/>
      <c r="K8" s="1108"/>
      <c r="L8" s="1108"/>
      <c r="M8" s="1108"/>
      <c r="N8" s="1108"/>
      <c r="O8" s="1108"/>
      <c r="P8" s="138"/>
      <c r="Q8" s="138"/>
      <c r="R8" s="1054"/>
      <c r="S8" s="1001" t="s">
        <v>2039</v>
      </c>
      <c r="T8" s="1001"/>
      <c r="U8" s="1001"/>
      <c r="V8" s="1001"/>
      <c r="W8" s="1001"/>
      <c r="X8" s="1002"/>
      <c r="Y8" s="444">
        <f>SUM(AE$14:AE$1048576)</f>
        <v>0</v>
      </c>
      <c r="Z8" s="1063"/>
      <c r="AA8" s="1102"/>
      <c r="AB8" s="1103"/>
      <c r="AC8" s="1103"/>
      <c r="AD8" s="442"/>
      <c r="AE8" s="442"/>
      <c r="AF8" s="442"/>
      <c r="AG8" s="442"/>
      <c r="AH8" s="476"/>
    </row>
    <row r="9" spans="1:34" ht="42" customHeight="1" thickBot="1">
      <c r="A9" s="469"/>
      <c r="B9" s="1109"/>
      <c r="C9" s="1109"/>
      <c r="D9" s="1109"/>
      <c r="E9" s="1109"/>
      <c r="F9" s="1109"/>
      <c r="G9" s="1109"/>
      <c r="H9" s="1109"/>
      <c r="I9" s="1109"/>
      <c r="J9" s="1109"/>
      <c r="K9" s="1109"/>
      <c r="L9" s="1109"/>
      <c r="M9" s="1109"/>
      <c r="N9" s="1109"/>
      <c r="O9" s="1109"/>
      <c r="P9" s="447"/>
      <c r="Q9" s="447"/>
      <c r="R9" s="447"/>
      <c r="S9" s="477"/>
      <c r="T9" s="447"/>
      <c r="U9" s="447"/>
      <c r="V9" s="447"/>
      <c r="W9" s="478"/>
      <c r="X9" s="478"/>
      <c r="Y9" s="478"/>
      <c r="Z9" s="478"/>
      <c r="AA9" s="477"/>
      <c r="AB9" s="478"/>
      <c r="AC9" s="478"/>
    </row>
    <row r="10" spans="1:34" ht="24" customHeight="1" thickBot="1">
      <c r="A10" s="1066"/>
      <c r="B10" s="1069" t="s">
        <v>2054</v>
      </c>
      <c r="C10" s="1070"/>
      <c r="D10" s="1070"/>
      <c r="E10" s="1070"/>
      <c r="F10" s="1070"/>
      <c r="G10" s="1070"/>
      <c r="H10" s="1070"/>
      <c r="I10" s="1071"/>
      <c r="J10" s="1078" t="s">
        <v>48</v>
      </c>
      <c r="K10" s="1081" t="s">
        <v>95</v>
      </c>
      <c r="L10" s="1082"/>
      <c r="M10" s="1087" t="s">
        <v>49</v>
      </c>
      <c r="N10" s="1090" t="s">
        <v>6</v>
      </c>
      <c r="O10" s="1055" t="s">
        <v>111</v>
      </c>
      <c r="P10" s="1056"/>
      <c r="Q10" s="1056"/>
      <c r="R10" s="1056"/>
      <c r="S10" s="1056"/>
      <c r="T10" s="1056"/>
      <c r="U10" s="1056"/>
      <c r="V10" s="1056"/>
      <c r="W10" s="1056"/>
      <c r="X10" s="1056"/>
      <c r="Y10" s="1056"/>
      <c r="Z10" s="1056"/>
      <c r="AA10" s="1056"/>
      <c r="AB10" s="1056"/>
      <c r="AC10" s="1057"/>
      <c r="AD10" s="1045" t="s">
        <v>2222</v>
      </c>
      <c r="AE10" s="1003"/>
      <c r="AF10" s="1003" t="s">
        <v>2223</v>
      </c>
      <c r="AG10" s="1003"/>
    </row>
    <row r="11" spans="1:34" ht="21.75" customHeight="1">
      <c r="A11" s="1067"/>
      <c r="B11" s="1072"/>
      <c r="C11" s="1073"/>
      <c r="D11" s="1073"/>
      <c r="E11" s="1073"/>
      <c r="F11" s="1073"/>
      <c r="G11" s="1073"/>
      <c r="H11" s="1073"/>
      <c r="I11" s="1074"/>
      <c r="J11" s="1079"/>
      <c r="K11" s="1083"/>
      <c r="L11" s="1084"/>
      <c r="M11" s="1088"/>
      <c r="N11" s="1091"/>
      <c r="O11" s="1113" t="s">
        <v>1997</v>
      </c>
      <c r="P11" s="1114"/>
      <c r="Q11" s="1114"/>
      <c r="R11" s="1114"/>
      <c r="S11" s="1114"/>
      <c r="T11" s="1114"/>
      <c r="U11" s="1115"/>
      <c r="V11" s="1058" t="s">
        <v>2242</v>
      </c>
      <c r="W11" s="1116" t="s">
        <v>2239</v>
      </c>
      <c r="X11" s="1117"/>
      <c r="Y11" s="1117"/>
      <c r="Z11" s="1117"/>
      <c r="AA11" s="1117"/>
      <c r="AB11" s="1118"/>
      <c r="AC11" s="1058" t="s">
        <v>2280</v>
      </c>
      <c r="AD11" s="1045"/>
      <c r="AE11" s="1003"/>
      <c r="AF11" s="1003"/>
      <c r="AG11" s="1003"/>
    </row>
    <row r="12" spans="1:34" ht="36.75" customHeight="1">
      <c r="A12" s="1067"/>
      <c r="B12" s="1072"/>
      <c r="C12" s="1073"/>
      <c r="D12" s="1073"/>
      <c r="E12" s="1073"/>
      <c r="F12" s="1073"/>
      <c r="G12" s="1073"/>
      <c r="H12" s="1073"/>
      <c r="I12" s="1074"/>
      <c r="J12" s="1079"/>
      <c r="K12" s="1085"/>
      <c r="L12" s="1086"/>
      <c r="M12" s="1088"/>
      <c r="N12" s="1091"/>
      <c r="O12" s="1110" t="s">
        <v>2062</v>
      </c>
      <c r="P12" s="1119" t="s">
        <v>180</v>
      </c>
      <c r="Q12" s="1120"/>
      <c r="R12" s="1095" t="s">
        <v>2066</v>
      </c>
      <c r="S12" s="1095" t="s">
        <v>2065</v>
      </c>
      <c r="T12" s="1121" t="s">
        <v>2224</v>
      </c>
      <c r="U12" s="1122"/>
      <c r="V12" s="1059"/>
      <c r="W12" s="1110" t="s">
        <v>2243</v>
      </c>
      <c r="X12" s="1112" t="s">
        <v>180</v>
      </c>
      <c r="Y12" s="1104" t="s">
        <v>2066</v>
      </c>
      <c r="Z12" s="1105"/>
      <c r="AA12" s="1095" t="s">
        <v>2065</v>
      </c>
      <c r="AB12" s="479" t="s">
        <v>2224</v>
      </c>
      <c r="AC12" s="1059"/>
      <c r="AD12" s="1045"/>
      <c r="AE12" s="1003"/>
      <c r="AF12" s="1003"/>
      <c r="AG12" s="1003"/>
    </row>
    <row r="13" spans="1:34" ht="72" customHeight="1" thickBot="1">
      <c r="A13" s="1068"/>
      <c r="B13" s="1075"/>
      <c r="C13" s="1076"/>
      <c r="D13" s="1076"/>
      <c r="E13" s="1076"/>
      <c r="F13" s="1076"/>
      <c r="G13" s="1076"/>
      <c r="H13" s="1076"/>
      <c r="I13" s="1077"/>
      <c r="J13" s="1080"/>
      <c r="K13" s="480" t="s">
        <v>51</v>
      </c>
      <c r="L13" s="480" t="s">
        <v>52</v>
      </c>
      <c r="M13" s="1089"/>
      <c r="N13" s="1092"/>
      <c r="O13" s="1111"/>
      <c r="P13" s="1075"/>
      <c r="Q13" s="1077"/>
      <c r="R13" s="1096"/>
      <c r="S13" s="1096"/>
      <c r="T13" s="1100" t="s">
        <v>2281</v>
      </c>
      <c r="U13" s="1101"/>
      <c r="V13" s="1060"/>
      <c r="W13" s="1111"/>
      <c r="X13" s="1080"/>
      <c r="Y13" s="1106"/>
      <c r="Z13" s="1107"/>
      <c r="AA13" s="1096"/>
      <c r="AB13" s="481" t="s">
        <v>2282</v>
      </c>
      <c r="AC13" s="1060"/>
      <c r="AD13" s="451" t="s">
        <v>2069</v>
      </c>
      <c r="AE13" s="482" t="s">
        <v>2071</v>
      </c>
      <c r="AF13" s="482" t="s">
        <v>2069</v>
      </c>
      <c r="AG13" s="482" t="s">
        <v>2071</v>
      </c>
    </row>
    <row r="14" spans="1:34" s="460" customFormat="1" ht="24.95" customHeight="1">
      <c r="A14" s="483" t="s">
        <v>2241</v>
      </c>
      <c r="B14" s="965" t="str">
        <f>IF(基本情報入力シート!C53="","",基本情報入力シート!C53)</f>
        <v/>
      </c>
      <c r="C14" s="966"/>
      <c r="D14" s="966"/>
      <c r="E14" s="966"/>
      <c r="F14" s="966"/>
      <c r="G14" s="966"/>
      <c r="H14" s="966"/>
      <c r="I14" s="967"/>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93"/>
      <c r="Q14" s="1094"/>
      <c r="R14" s="484" t="str">
        <f>IFERROR(IF('別紙様式3-2（４・５月）'!Z16="ベア加算","",P14*VLOOKUP(N14,【参考】数式用!$AD$2:$AH$27,MATCH(O14,【参考】数式用!$K$4:$N$4,0)+1,0)),"")</f>
        <v/>
      </c>
      <c r="S14" s="127"/>
      <c r="T14" s="1093"/>
      <c r="U14" s="1094"/>
      <c r="V14" s="485" t="str">
        <f>IFERROR(P14*VLOOKUP(AF14,【参考】数式用4!$DC$3:$DZ$106,MATCH(N14,【参考】数式用4!$DC$2:$DZ$2,0)),"")</f>
        <v/>
      </c>
      <c r="W14" s="134"/>
      <c r="X14" s="135"/>
      <c r="Y14" s="1097" t="str">
        <f>IFERROR(IF('別紙様式3-2（４・５月）'!Z16="ベア加算","",W14*VLOOKUP(N14,【参考】数式用!$AD$2:$AH$27,MATCH(O14,【参考】数式用!$K$4:$N$4,0)+1,0)),"")</f>
        <v/>
      </c>
      <c r="Z14" s="1098"/>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8" t="str">
        <f>IF(基本情報入力シート!C54="","",基本情報入力シート!C54)</f>
        <v/>
      </c>
      <c r="C15" s="959"/>
      <c r="D15" s="959"/>
      <c r="E15" s="959"/>
      <c r="F15" s="959"/>
      <c r="G15" s="959"/>
      <c r="H15" s="959"/>
      <c r="I15" s="960"/>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46"/>
      <c r="Q15" s="1047"/>
      <c r="R15" s="489" t="str">
        <f>IFERROR(IF('別紙様式3-2（４・５月）'!Z17="ベア加算","",P15*VLOOKUP(N15,【参考】数式用!$AD$2:$AH$27,MATCH(O15,【参考】数式用!$K$4:$N$4,0)+1,0)),"")</f>
        <v/>
      </c>
      <c r="S15" s="125"/>
      <c r="T15" s="1048"/>
      <c r="U15" s="1049"/>
      <c r="V15" s="490" t="str">
        <f>IFERROR(P15*VLOOKUP(AF15,【参考】数式用4!$DC$3:$DZ$106,MATCH(N15,【参考】数式用4!$DC$2:$DZ$2,0)),"")</f>
        <v/>
      </c>
      <c r="W15" s="103"/>
      <c r="X15" s="124"/>
      <c r="Y15" s="1099" t="str">
        <f>IFERROR(IF('別紙様式3-2（４・５月）'!Z17="ベア加算","",W15*VLOOKUP(N15,【参考】数式用!$AD$2:$AH$27,MATCH(O15,【参考】数式用!$K$4:$N$4,0)+1,0)),"")</f>
        <v/>
      </c>
      <c r="Z15" s="1099"/>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8" t="str">
        <f>IF(基本情報入力シート!C55="","",基本情報入力シート!C55)</f>
        <v/>
      </c>
      <c r="C16" s="959"/>
      <c r="D16" s="959"/>
      <c r="E16" s="959"/>
      <c r="F16" s="959"/>
      <c r="G16" s="959"/>
      <c r="H16" s="959"/>
      <c r="I16" s="960"/>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46"/>
      <c r="Q16" s="1047"/>
      <c r="R16" s="489" t="str">
        <f>IFERROR(IF('別紙様式3-2（４・５月）'!Z18="ベア加算","",P16*VLOOKUP(N16,【参考】数式用!$AD$2:$AH$27,MATCH(O16,【参考】数式用!$K$4:$N$4,0)+1,0)),"")</f>
        <v/>
      </c>
      <c r="S16" s="125"/>
      <c r="T16" s="1048"/>
      <c r="U16" s="1049"/>
      <c r="V16" s="490" t="str">
        <f>IFERROR(P16*VLOOKUP(AF16,【参考】数式用4!$DC$3:$DZ$106,MATCH(N16,【参考】数式用4!$DC$2:$DZ$2,0)),"")</f>
        <v/>
      </c>
      <c r="W16" s="103"/>
      <c r="X16" s="124"/>
      <c r="Y16" s="1099" t="str">
        <f>IFERROR(IF('別紙様式3-2（４・５月）'!Z18="ベア加算","",W16*VLOOKUP(N16,【参考】数式用!$AD$2:$AH$27,MATCH(O16,【参考】数式用!$K$4:$N$4,0)+1,0)),"")</f>
        <v/>
      </c>
      <c r="Z16" s="1099"/>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8" t="str">
        <f>IF(基本情報入力シート!C56="","",基本情報入力シート!C56)</f>
        <v/>
      </c>
      <c r="C17" s="959"/>
      <c r="D17" s="959"/>
      <c r="E17" s="959"/>
      <c r="F17" s="959"/>
      <c r="G17" s="959"/>
      <c r="H17" s="959"/>
      <c r="I17" s="960"/>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46"/>
      <c r="Q17" s="1047"/>
      <c r="R17" s="489" t="str">
        <f>IFERROR(IF('別紙様式3-2（４・５月）'!Z19="ベア加算","",P17*VLOOKUP(N17,【参考】数式用!$AD$2:$AH$27,MATCH(O17,【参考】数式用!$K$4:$N$4,0)+1,0)),"")</f>
        <v/>
      </c>
      <c r="S17" s="125"/>
      <c r="T17" s="1048"/>
      <c r="U17" s="1049"/>
      <c r="V17" s="490" t="str">
        <f>IFERROR(P17*VLOOKUP(AF17,【参考】数式用4!$DC$3:$DZ$106,MATCH(N17,【参考】数式用4!$DC$2:$DZ$2,0)),"")</f>
        <v/>
      </c>
      <c r="W17" s="103"/>
      <c r="X17" s="124"/>
      <c r="Y17" s="1099" t="str">
        <f>IFERROR(IF('別紙様式3-2（４・５月）'!Z19="ベア加算","",W17*VLOOKUP(N17,【参考】数式用!$AD$2:$AH$27,MATCH(O17,【参考】数式用!$K$4:$N$4,0)+1,0)),"")</f>
        <v/>
      </c>
      <c r="Z17" s="1099"/>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8" t="str">
        <f>IF(基本情報入力シート!C57="","",基本情報入力シート!C57)</f>
        <v/>
      </c>
      <c r="C18" s="959"/>
      <c r="D18" s="959"/>
      <c r="E18" s="959"/>
      <c r="F18" s="959"/>
      <c r="G18" s="959"/>
      <c r="H18" s="959"/>
      <c r="I18" s="960"/>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46"/>
      <c r="Q18" s="1047"/>
      <c r="R18" s="489" t="str">
        <f>IFERROR(IF('別紙様式3-2（４・５月）'!Z20="ベア加算","",P18*VLOOKUP(N18,【参考】数式用!$AD$2:$AH$27,MATCH(O18,【参考】数式用!$K$4:$N$4,0)+1,0)),"")</f>
        <v/>
      </c>
      <c r="S18" s="125"/>
      <c r="T18" s="1048"/>
      <c r="U18" s="1049"/>
      <c r="V18" s="490" t="str">
        <f>IFERROR(P18*VLOOKUP(AF18,【参考】数式用4!$DC$3:$DZ$106,MATCH(N18,【参考】数式用4!$DC$2:$DZ$2,0)),"")</f>
        <v/>
      </c>
      <c r="W18" s="103"/>
      <c r="X18" s="124"/>
      <c r="Y18" s="1099" t="str">
        <f>IFERROR(IF('別紙様式3-2（４・５月）'!Z20="ベア加算","",W18*VLOOKUP(N18,【参考】数式用!$AD$2:$AH$27,MATCH(O18,【参考】数式用!$K$4:$N$4,0)+1,0)),"")</f>
        <v/>
      </c>
      <c r="Z18" s="1099"/>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8" t="str">
        <f>IF(基本情報入力シート!C58="","",基本情報入力シート!C58)</f>
        <v/>
      </c>
      <c r="C19" s="959"/>
      <c r="D19" s="959"/>
      <c r="E19" s="959"/>
      <c r="F19" s="959"/>
      <c r="G19" s="959"/>
      <c r="H19" s="959"/>
      <c r="I19" s="960"/>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46"/>
      <c r="Q19" s="1047"/>
      <c r="R19" s="489" t="str">
        <f>IFERROR(IF('別紙様式3-2（４・５月）'!Z21="ベア加算","",P19*VLOOKUP(N19,【参考】数式用!$AD$2:$AH$27,MATCH(O19,【参考】数式用!$K$4:$N$4,0)+1,0)),"")</f>
        <v/>
      </c>
      <c r="S19" s="125"/>
      <c r="T19" s="1048"/>
      <c r="U19" s="1049"/>
      <c r="V19" s="490" t="str">
        <f>IFERROR(P19*VLOOKUP(AF19,【参考】数式用4!$DC$3:$DZ$106,MATCH(N19,【参考】数式用4!$DC$2:$DZ$2,0)),"")</f>
        <v/>
      </c>
      <c r="W19" s="103"/>
      <c r="X19" s="124"/>
      <c r="Y19" s="1099" t="str">
        <f>IFERROR(IF('別紙様式3-2（４・５月）'!Z21="ベア加算","",W19*VLOOKUP(N19,【参考】数式用!$AD$2:$AH$27,MATCH(O19,【参考】数式用!$K$4:$N$4,0)+1,0)),"")</f>
        <v/>
      </c>
      <c r="Z19" s="1099"/>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8" t="str">
        <f>IF(基本情報入力シート!C59="","",基本情報入力シート!C59)</f>
        <v/>
      </c>
      <c r="C20" s="959"/>
      <c r="D20" s="959"/>
      <c r="E20" s="959"/>
      <c r="F20" s="959"/>
      <c r="G20" s="959"/>
      <c r="H20" s="959"/>
      <c r="I20" s="960"/>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46"/>
      <c r="Q20" s="1047"/>
      <c r="R20" s="489" t="str">
        <f>IFERROR(IF('別紙様式3-2（４・５月）'!Z22="ベア加算","",P20*VLOOKUP(N20,【参考】数式用!$AD$2:$AH$27,MATCH(O20,【参考】数式用!$K$4:$N$4,0)+1,0)),"")</f>
        <v/>
      </c>
      <c r="S20" s="125"/>
      <c r="T20" s="1048"/>
      <c r="U20" s="1049"/>
      <c r="V20" s="490" t="str">
        <f>IFERROR(P20*VLOOKUP(AF20,【参考】数式用4!$DC$3:$DZ$106,MATCH(N20,【参考】数式用4!$DC$2:$DZ$2,0)),"")</f>
        <v/>
      </c>
      <c r="W20" s="103"/>
      <c r="X20" s="124"/>
      <c r="Y20" s="1099" t="str">
        <f>IFERROR(IF('別紙様式3-2（４・５月）'!Z22="ベア加算","",W20*VLOOKUP(N20,【参考】数式用!$AD$2:$AH$27,MATCH(O20,【参考】数式用!$K$4:$N$4,0)+1,0)),"")</f>
        <v/>
      </c>
      <c r="Z20" s="1099"/>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8" t="str">
        <f>IF(基本情報入力シート!C60="","",基本情報入力シート!C60)</f>
        <v/>
      </c>
      <c r="C21" s="959"/>
      <c r="D21" s="959"/>
      <c r="E21" s="959"/>
      <c r="F21" s="959"/>
      <c r="G21" s="959"/>
      <c r="H21" s="959"/>
      <c r="I21" s="960"/>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46"/>
      <c r="Q21" s="1047"/>
      <c r="R21" s="489" t="str">
        <f>IFERROR(IF('別紙様式3-2（４・５月）'!Z23="ベア加算","",P21*VLOOKUP(N21,【参考】数式用!$AD$2:$AH$27,MATCH(O21,【参考】数式用!$K$4:$N$4,0)+1,0)),"")</f>
        <v/>
      </c>
      <c r="S21" s="125"/>
      <c r="T21" s="1048"/>
      <c r="U21" s="1049"/>
      <c r="V21" s="490" t="str">
        <f>IFERROR(P21*VLOOKUP(AF21,【参考】数式用4!$DC$3:$DZ$106,MATCH(N21,【参考】数式用4!$DC$2:$DZ$2,0)),"")</f>
        <v/>
      </c>
      <c r="W21" s="103"/>
      <c r="X21" s="124"/>
      <c r="Y21" s="1099" t="str">
        <f>IFERROR(IF('別紙様式3-2（４・５月）'!Z23="ベア加算","",W21*VLOOKUP(N21,【参考】数式用!$AD$2:$AH$27,MATCH(O21,【参考】数式用!$K$4:$N$4,0)+1,0)),"")</f>
        <v/>
      </c>
      <c r="Z21" s="1099"/>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8" t="str">
        <f>IF(基本情報入力シート!C61="","",基本情報入力シート!C61)</f>
        <v/>
      </c>
      <c r="C22" s="959"/>
      <c r="D22" s="959"/>
      <c r="E22" s="959"/>
      <c r="F22" s="959"/>
      <c r="G22" s="959"/>
      <c r="H22" s="959"/>
      <c r="I22" s="960"/>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46"/>
      <c r="Q22" s="1047"/>
      <c r="R22" s="489" t="str">
        <f>IFERROR(IF('別紙様式3-2（４・５月）'!Z24="ベア加算","",P22*VLOOKUP(N22,【参考】数式用!$AD$2:$AH$27,MATCH(O22,【参考】数式用!$K$4:$N$4,0)+1,0)),"")</f>
        <v/>
      </c>
      <c r="S22" s="125"/>
      <c r="T22" s="1048"/>
      <c r="U22" s="1049"/>
      <c r="V22" s="490" t="str">
        <f>IFERROR(P22*VLOOKUP(AF22,【参考】数式用4!$DC$3:$DZ$106,MATCH(N22,【参考】数式用4!$DC$2:$DZ$2,0)),"")</f>
        <v/>
      </c>
      <c r="W22" s="103"/>
      <c r="X22" s="124"/>
      <c r="Y22" s="1099" t="str">
        <f>IFERROR(IF('別紙様式3-2（４・５月）'!Z24="ベア加算","",W22*VLOOKUP(N22,【参考】数式用!$AD$2:$AH$27,MATCH(O22,【参考】数式用!$K$4:$N$4,0)+1,0)),"")</f>
        <v/>
      </c>
      <c r="Z22" s="1099"/>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8" t="str">
        <f>IF(基本情報入力シート!C62="","",基本情報入力シート!C62)</f>
        <v/>
      </c>
      <c r="C23" s="959"/>
      <c r="D23" s="959"/>
      <c r="E23" s="959"/>
      <c r="F23" s="959"/>
      <c r="G23" s="959"/>
      <c r="H23" s="959"/>
      <c r="I23" s="960"/>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46"/>
      <c r="Q23" s="1047"/>
      <c r="R23" s="489" t="str">
        <f>IFERROR(IF('別紙様式3-2（４・５月）'!Z25="ベア加算","",P23*VLOOKUP(N23,【参考】数式用!$AD$2:$AH$27,MATCH(O23,【参考】数式用!$K$4:$N$4,0)+1,0)),"")</f>
        <v/>
      </c>
      <c r="S23" s="125"/>
      <c r="T23" s="1048"/>
      <c r="U23" s="1049"/>
      <c r="V23" s="490" t="str">
        <f>IFERROR(P23*VLOOKUP(AF23,【参考】数式用4!$DC$3:$DZ$106,MATCH(N23,【参考】数式用4!$DC$2:$DZ$2,0)),"")</f>
        <v/>
      </c>
      <c r="W23" s="103"/>
      <c r="X23" s="124"/>
      <c r="Y23" s="1099" t="str">
        <f>IFERROR(IF('別紙様式3-2（４・５月）'!Z25="ベア加算","",W23*VLOOKUP(N23,【参考】数式用!$AD$2:$AH$27,MATCH(O23,【参考】数式用!$K$4:$N$4,0)+1,0)),"")</f>
        <v/>
      </c>
      <c r="Z23" s="1099"/>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8" t="str">
        <f>IF(基本情報入力シート!C63="","",基本情報入力シート!C63)</f>
        <v/>
      </c>
      <c r="C24" s="959"/>
      <c r="D24" s="959"/>
      <c r="E24" s="959"/>
      <c r="F24" s="959"/>
      <c r="G24" s="959"/>
      <c r="H24" s="959"/>
      <c r="I24" s="960"/>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46"/>
      <c r="Q24" s="1047"/>
      <c r="R24" s="489" t="str">
        <f>IFERROR(IF('別紙様式3-2（４・５月）'!Z26="ベア加算","",P24*VLOOKUP(N24,【参考】数式用!$AD$2:$AH$27,MATCH(O24,【参考】数式用!$K$4:$N$4,0)+1,0)),"")</f>
        <v/>
      </c>
      <c r="S24" s="125"/>
      <c r="T24" s="1048"/>
      <c r="U24" s="1049"/>
      <c r="V24" s="490" t="str">
        <f>IFERROR(P24*VLOOKUP(AF24,【参考】数式用4!$DC$3:$DZ$106,MATCH(N24,【参考】数式用4!$DC$2:$DZ$2,0)),"")</f>
        <v/>
      </c>
      <c r="W24" s="103"/>
      <c r="X24" s="124"/>
      <c r="Y24" s="1099" t="str">
        <f>IFERROR(IF('別紙様式3-2（４・５月）'!Z26="ベア加算","",W24*VLOOKUP(N24,【参考】数式用!$AD$2:$AH$27,MATCH(O24,【参考】数式用!$K$4:$N$4,0)+1,0)),"")</f>
        <v/>
      </c>
      <c r="Z24" s="1099"/>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8" t="str">
        <f>IF(基本情報入力シート!C64="","",基本情報入力シート!C64)</f>
        <v/>
      </c>
      <c r="C25" s="959"/>
      <c r="D25" s="959"/>
      <c r="E25" s="959"/>
      <c r="F25" s="959"/>
      <c r="G25" s="959"/>
      <c r="H25" s="959"/>
      <c r="I25" s="960"/>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46"/>
      <c r="Q25" s="1047"/>
      <c r="R25" s="489" t="str">
        <f>IFERROR(IF('別紙様式3-2（４・５月）'!Z27="ベア加算","",P25*VLOOKUP(N25,【参考】数式用!$AD$2:$AH$27,MATCH(O25,【参考】数式用!$K$4:$N$4,0)+1,0)),"")</f>
        <v/>
      </c>
      <c r="S25" s="125"/>
      <c r="T25" s="1048"/>
      <c r="U25" s="1049"/>
      <c r="V25" s="490" t="str">
        <f>IFERROR(P25*VLOOKUP(AF25,【参考】数式用4!$DC$3:$DZ$106,MATCH(N25,【参考】数式用4!$DC$2:$DZ$2,0)),"")</f>
        <v/>
      </c>
      <c r="W25" s="103"/>
      <c r="X25" s="124"/>
      <c r="Y25" s="1099" t="str">
        <f>IFERROR(IF('別紙様式3-2（４・５月）'!Z27="ベア加算","",W25*VLOOKUP(N25,【参考】数式用!$AD$2:$AH$27,MATCH(O25,【参考】数式用!$K$4:$N$4,0)+1,0)),"")</f>
        <v/>
      </c>
      <c r="Z25" s="1099"/>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8" t="str">
        <f>IF(基本情報入力シート!C65="","",基本情報入力シート!C65)</f>
        <v/>
      </c>
      <c r="C26" s="959"/>
      <c r="D26" s="959"/>
      <c r="E26" s="959"/>
      <c r="F26" s="959"/>
      <c r="G26" s="959"/>
      <c r="H26" s="959"/>
      <c r="I26" s="960"/>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46"/>
      <c r="Q26" s="1047"/>
      <c r="R26" s="489" t="str">
        <f>IFERROR(IF('別紙様式3-2（４・５月）'!Z28="ベア加算","",P26*VLOOKUP(N26,【参考】数式用!$AD$2:$AH$27,MATCH(O26,【参考】数式用!$K$4:$N$4,0)+1,0)),"")</f>
        <v/>
      </c>
      <c r="S26" s="125"/>
      <c r="T26" s="1048"/>
      <c r="U26" s="1049"/>
      <c r="V26" s="490" t="str">
        <f>IFERROR(P26*VLOOKUP(AF26,【参考】数式用4!$DC$3:$DZ$106,MATCH(N26,【参考】数式用4!$DC$2:$DZ$2,0)),"")</f>
        <v/>
      </c>
      <c r="W26" s="103"/>
      <c r="X26" s="124"/>
      <c r="Y26" s="1099" t="str">
        <f>IFERROR(IF('別紙様式3-2（４・５月）'!Z28="ベア加算","",W26*VLOOKUP(N26,【参考】数式用!$AD$2:$AH$27,MATCH(O26,【参考】数式用!$K$4:$N$4,0)+1,0)),"")</f>
        <v/>
      </c>
      <c r="Z26" s="1099"/>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8" t="str">
        <f>IF(基本情報入力シート!C66="","",基本情報入力シート!C66)</f>
        <v/>
      </c>
      <c r="C27" s="959"/>
      <c r="D27" s="959"/>
      <c r="E27" s="959"/>
      <c r="F27" s="959"/>
      <c r="G27" s="959"/>
      <c r="H27" s="959"/>
      <c r="I27" s="960"/>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46"/>
      <c r="Q27" s="1047"/>
      <c r="R27" s="489" t="str">
        <f>IFERROR(IF('別紙様式3-2（４・５月）'!Z29="ベア加算","",P27*VLOOKUP(N27,【参考】数式用!$AD$2:$AH$27,MATCH(O27,【参考】数式用!$K$4:$N$4,0)+1,0)),"")</f>
        <v/>
      </c>
      <c r="S27" s="125"/>
      <c r="T27" s="1048"/>
      <c r="U27" s="1049"/>
      <c r="V27" s="490" t="str">
        <f>IFERROR(P27*VLOOKUP(AF27,【参考】数式用4!$DC$3:$DZ$106,MATCH(N27,【参考】数式用4!$DC$2:$DZ$2,0)),"")</f>
        <v/>
      </c>
      <c r="W27" s="103"/>
      <c r="X27" s="124"/>
      <c r="Y27" s="1099" t="str">
        <f>IFERROR(IF('別紙様式3-2（４・５月）'!Z29="ベア加算","",W27*VLOOKUP(N27,【参考】数式用!$AD$2:$AH$27,MATCH(O27,【参考】数式用!$K$4:$N$4,0)+1,0)),"")</f>
        <v/>
      </c>
      <c r="Z27" s="1099"/>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8" t="str">
        <f>IF(基本情報入力シート!C67="","",基本情報入力シート!C67)</f>
        <v/>
      </c>
      <c r="C28" s="959"/>
      <c r="D28" s="959"/>
      <c r="E28" s="959"/>
      <c r="F28" s="959"/>
      <c r="G28" s="959"/>
      <c r="H28" s="959"/>
      <c r="I28" s="960"/>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46"/>
      <c r="Q28" s="1047"/>
      <c r="R28" s="489" t="str">
        <f>IFERROR(IF('別紙様式3-2（４・５月）'!Z30="ベア加算","",P28*VLOOKUP(N28,【参考】数式用!$AD$2:$AH$27,MATCH(O28,【参考】数式用!$K$4:$N$4,0)+1,0)),"")</f>
        <v/>
      </c>
      <c r="S28" s="125"/>
      <c r="T28" s="1048"/>
      <c r="U28" s="1049"/>
      <c r="V28" s="490" t="str">
        <f>IFERROR(P28*VLOOKUP(AF28,【参考】数式用4!$DC$3:$DZ$106,MATCH(N28,【参考】数式用4!$DC$2:$DZ$2,0)),"")</f>
        <v/>
      </c>
      <c r="W28" s="103"/>
      <c r="X28" s="124"/>
      <c r="Y28" s="1099" t="str">
        <f>IFERROR(IF('別紙様式3-2（４・５月）'!Z30="ベア加算","",W28*VLOOKUP(N28,【参考】数式用!$AD$2:$AH$27,MATCH(O28,【参考】数式用!$K$4:$N$4,0)+1,0)),"")</f>
        <v/>
      </c>
      <c r="Z28" s="1099"/>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8" t="str">
        <f>IF(基本情報入力シート!C68="","",基本情報入力シート!C68)</f>
        <v/>
      </c>
      <c r="C29" s="959"/>
      <c r="D29" s="959"/>
      <c r="E29" s="959"/>
      <c r="F29" s="959"/>
      <c r="G29" s="959"/>
      <c r="H29" s="959"/>
      <c r="I29" s="960"/>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46"/>
      <c r="Q29" s="1047"/>
      <c r="R29" s="505" t="str">
        <f>IFERROR(IF('別紙様式3-2（４・５月）'!Z31="ベア加算","",P29*VLOOKUP(N29,【参考】数式用!$AD$2:$AH$27,MATCH(O29,【参考】数式用!$K$4:$N$4,0)+1,0)),"")</f>
        <v/>
      </c>
      <c r="S29" s="125"/>
      <c r="T29" s="1046"/>
      <c r="U29" s="1047"/>
      <c r="V29" s="490" t="str">
        <f>IFERROR(P29*VLOOKUP(AF29,【参考】数式用4!$DC$3:$DZ$106,MATCH(N29,【参考】数式用4!$DC$2:$DZ$2,0)),"")</f>
        <v/>
      </c>
      <c r="W29" s="104"/>
      <c r="X29" s="502"/>
      <c r="Y29" s="1099" t="str">
        <f>IFERROR(IF('別紙様式3-2（４・５月）'!Z31="ベア加算","",W29*VLOOKUP(N29,【参考】数式用!$AD$2:$AH$27,MATCH(O29,【参考】数式用!$K$4:$N$4,0)+1,0)),"")</f>
        <v/>
      </c>
      <c r="Z29" s="1099"/>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8" t="str">
        <f>IF(基本情報入力シート!C69="","",基本情報入力シート!C69)</f>
        <v/>
      </c>
      <c r="C30" s="959"/>
      <c r="D30" s="959"/>
      <c r="E30" s="959"/>
      <c r="F30" s="959"/>
      <c r="G30" s="959"/>
      <c r="H30" s="959"/>
      <c r="I30" s="960"/>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46"/>
      <c r="Q30" s="1047"/>
      <c r="R30" s="489" t="str">
        <f>IFERROR(IF('別紙様式3-2（４・５月）'!Z32="ベア加算","",P30*VLOOKUP(N30,【参考】数式用!$AD$2:$AH$27,MATCH(O30,【参考】数式用!$K$4:$N$4,0)+1,0)),"")</f>
        <v/>
      </c>
      <c r="S30" s="125"/>
      <c r="T30" s="1048"/>
      <c r="U30" s="1049"/>
      <c r="V30" s="490" t="str">
        <f>IFERROR(P30*VLOOKUP(AF30,【参考】数式用4!$DC$3:$DZ$106,MATCH(N30,【参考】数式用4!$DC$2:$DZ$2,0)),"")</f>
        <v/>
      </c>
      <c r="W30" s="103"/>
      <c r="X30" s="124"/>
      <c r="Y30" s="1099" t="str">
        <f>IFERROR(IF('別紙様式3-2（４・５月）'!Z32="ベア加算","",W30*VLOOKUP(N30,【参考】数式用!$AD$2:$AH$27,MATCH(O30,【参考】数式用!$K$4:$N$4,0)+1,0)),"")</f>
        <v/>
      </c>
      <c r="Z30" s="1099"/>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8" t="str">
        <f>IF(基本情報入力シート!C70="","",基本情報入力シート!C70)</f>
        <v/>
      </c>
      <c r="C31" s="959"/>
      <c r="D31" s="959"/>
      <c r="E31" s="959"/>
      <c r="F31" s="959"/>
      <c r="G31" s="959"/>
      <c r="H31" s="959"/>
      <c r="I31" s="960"/>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46"/>
      <c r="Q31" s="1047"/>
      <c r="R31" s="489" t="str">
        <f>IFERROR(IF('別紙様式3-2（４・５月）'!Z33="ベア加算","",P31*VLOOKUP(N31,【参考】数式用!$AD$2:$AH$27,MATCH(O31,【参考】数式用!$K$4:$N$4,0)+1,0)),"")</f>
        <v/>
      </c>
      <c r="S31" s="125"/>
      <c r="T31" s="1048"/>
      <c r="U31" s="1049"/>
      <c r="V31" s="490" t="str">
        <f>IFERROR(P31*VLOOKUP(AF31,【参考】数式用4!$DC$3:$DZ$106,MATCH(N31,【参考】数式用4!$DC$2:$DZ$2,0)),"")</f>
        <v/>
      </c>
      <c r="W31" s="103"/>
      <c r="X31" s="124"/>
      <c r="Y31" s="1099" t="str">
        <f>IFERROR(IF('別紙様式3-2（４・５月）'!Z33="ベア加算","",W31*VLOOKUP(N31,【参考】数式用!$AD$2:$AH$27,MATCH(O31,【参考】数式用!$K$4:$N$4,0)+1,0)),"")</f>
        <v/>
      </c>
      <c r="Z31" s="1099"/>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8" t="str">
        <f>IF(基本情報入力シート!C71="","",基本情報入力シート!C71)</f>
        <v/>
      </c>
      <c r="C32" s="959"/>
      <c r="D32" s="959"/>
      <c r="E32" s="959"/>
      <c r="F32" s="959"/>
      <c r="G32" s="959"/>
      <c r="H32" s="959"/>
      <c r="I32" s="960"/>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46"/>
      <c r="Q32" s="1047"/>
      <c r="R32" s="489" t="str">
        <f>IFERROR(IF('別紙様式3-2（４・５月）'!Z34="ベア加算","",P32*VLOOKUP(N32,【参考】数式用!$AD$2:$AH$27,MATCH(O32,【参考】数式用!$K$4:$N$4,0)+1,0)),"")</f>
        <v/>
      </c>
      <c r="S32" s="125"/>
      <c r="T32" s="1048"/>
      <c r="U32" s="1049"/>
      <c r="V32" s="490" t="str">
        <f>IFERROR(P32*VLOOKUP(AF32,【参考】数式用4!$DC$3:$DZ$106,MATCH(N32,【参考】数式用4!$DC$2:$DZ$2,0)),"")</f>
        <v/>
      </c>
      <c r="W32" s="103"/>
      <c r="X32" s="124"/>
      <c r="Y32" s="1099" t="str">
        <f>IFERROR(IF('別紙様式3-2（４・５月）'!Z34="ベア加算","",W32*VLOOKUP(N32,【参考】数式用!$AD$2:$AH$27,MATCH(O32,【参考】数式用!$K$4:$N$4,0)+1,0)),"")</f>
        <v/>
      </c>
      <c r="Z32" s="1099"/>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8" t="str">
        <f>IF(基本情報入力シート!C72="","",基本情報入力シート!C72)</f>
        <v/>
      </c>
      <c r="C33" s="959"/>
      <c r="D33" s="959"/>
      <c r="E33" s="959"/>
      <c r="F33" s="959"/>
      <c r="G33" s="959"/>
      <c r="H33" s="959"/>
      <c r="I33" s="960"/>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46"/>
      <c r="Q33" s="1047"/>
      <c r="R33" s="489" t="str">
        <f>IFERROR(IF('別紙様式3-2（４・５月）'!Z35="ベア加算","",P33*VLOOKUP(N33,【参考】数式用!$AD$2:$AH$27,MATCH(O33,【参考】数式用!$K$4:$N$4,0)+1,0)),"")</f>
        <v/>
      </c>
      <c r="S33" s="125"/>
      <c r="T33" s="1048"/>
      <c r="U33" s="1049"/>
      <c r="V33" s="490" t="str">
        <f>IFERROR(P33*VLOOKUP(AF33,【参考】数式用4!$DC$3:$DZ$106,MATCH(N33,【参考】数式用4!$DC$2:$DZ$2,0)),"")</f>
        <v/>
      </c>
      <c r="W33" s="103"/>
      <c r="X33" s="124"/>
      <c r="Y33" s="1099" t="str">
        <f>IFERROR(IF('別紙様式3-2（４・５月）'!Z35="ベア加算","",W33*VLOOKUP(N33,【参考】数式用!$AD$2:$AH$27,MATCH(O33,【参考】数式用!$K$4:$N$4,0)+1,0)),"")</f>
        <v/>
      </c>
      <c r="Z33" s="1099"/>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8" t="str">
        <f>IF(基本情報入力シート!C73="","",基本情報入力シート!C73)</f>
        <v/>
      </c>
      <c r="C34" s="959"/>
      <c r="D34" s="959"/>
      <c r="E34" s="959"/>
      <c r="F34" s="959"/>
      <c r="G34" s="959"/>
      <c r="H34" s="959"/>
      <c r="I34" s="960"/>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46"/>
      <c r="Q34" s="1047"/>
      <c r="R34" s="489" t="str">
        <f>IFERROR(IF('別紙様式3-2（４・５月）'!Z36="ベア加算","",P34*VLOOKUP(N34,【参考】数式用!$AD$2:$AH$27,MATCH(O34,【参考】数式用!$K$4:$N$4,0)+1,0)),"")</f>
        <v/>
      </c>
      <c r="S34" s="125"/>
      <c r="T34" s="1048"/>
      <c r="U34" s="1049"/>
      <c r="V34" s="490" t="str">
        <f>IFERROR(P34*VLOOKUP(AF34,【参考】数式用4!$DC$3:$DZ$106,MATCH(N34,【参考】数式用4!$DC$2:$DZ$2,0)),"")</f>
        <v/>
      </c>
      <c r="W34" s="103"/>
      <c r="X34" s="124"/>
      <c r="Y34" s="1099" t="str">
        <f>IFERROR(IF('別紙様式3-2（４・５月）'!Z36="ベア加算","",W34*VLOOKUP(N34,【参考】数式用!$AD$2:$AH$27,MATCH(O34,【参考】数式用!$K$4:$N$4,0)+1,0)),"")</f>
        <v/>
      </c>
      <c r="Z34" s="1099"/>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8" t="str">
        <f>IF(基本情報入力シート!C74="","",基本情報入力シート!C74)</f>
        <v/>
      </c>
      <c r="C35" s="959"/>
      <c r="D35" s="959"/>
      <c r="E35" s="959"/>
      <c r="F35" s="959"/>
      <c r="G35" s="959"/>
      <c r="H35" s="959"/>
      <c r="I35" s="960"/>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46"/>
      <c r="Q35" s="1047"/>
      <c r="R35" s="489" t="str">
        <f>IFERROR(IF('別紙様式3-2（４・５月）'!Z37="ベア加算","",P35*VLOOKUP(N35,【参考】数式用!$AD$2:$AH$27,MATCH(O35,【参考】数式用!$K$4:$N$4,0)+1,0)),"")</f>
        <v/>
      </c>
      <c r="S35" s="125"/>
      <c r="T35" s="1048"/>
      <c r="U35" s="1049"/>
      <c r="V35" s="490" t="str">
        <f>IFERROR(P35*VLOOKUP(AF35,【参考】数式用4!$DC$3:$DZ$106,MATCH(N35,【参考】数式用4!$DC$2:$DZ$2,0)),"")</f>
        <v/>
      </c>
      <c r="W35" s="103"/>
      <c r="X35" s="124"/>
      <c r="Y35" s="1099" t="str">
        <f>IFERROR(IF('別紙様式3-2（４・５月）'!Z37="ベア加算","",W35*VLOOKUP(N35,【参考】数式用!$AD$2:$AH$27,MATCH(O35,【参考】数式用!$K$4:$N$4,0)+1,0)),"")</f>
        <v/>
      </c>
      <c r="Z35" s="1099"/>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8" t="str">
        <f>IF(基本情報入力シート!C75="","",基本情報入力シート!C75)</f>
        <v/>
      </c>
      <c r="C36" s="959"/>
      <c r="D36" s="959"/>
      <c r="E36" s="959"/>
      <c r="F36" s="959"/>
      <c r="G36" s="959"/>
      <c r="H36" s="959"/>
      <c r="I36" s="960"/>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46"/>
      <c r="Q36" s="1047"/>
      <c r="R36" s="489" t="str">
        <f>IFERROR(IF('別紙様式3-2（４・５月）'!Z38="ベア加算","",P36*VLOOKUP(N36,【参考】数式用!$AD$2:$AH$27,MATCH(O36,【参考】数式用!$K$4:$N$4,0)+1,0)),"")</f>
        <v/>
      </c>
      <c r="S36" s="125"/>
      <c r="T36" s="1048"/>
      <c r="U36" s="1049"/>
      <c r="V36" s="490" t="str">
        <f>IFERROR(P36*VLOOKUP(AF36,【参考】数式用4!$DC$3:$DZ$106,MATCH(N36,【参考】数式用4!$DC$2:$DZ$2,0)),"")</f>
        <v/>
      </c>
      <c r="W36" s="103"/>
      <c r="X36" s="124"/>
      <c r="Y36" s="1099" t="str">
        <f>IFERROR(IF('別紙様式3-2（４・５月）'!Z38="ベア加算","",W36*VLOOKUP(N36,【参考】数式用!$AD$2:$AH$27,MATCH(O36,【参考】数式用!$K$4:$N$4,0)+1,0)),"")</f>
        <v/>
      </c>
      <c r="Z36" s="1099"/>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8" t="str">
        <f>IF(基本情報入力シート!C76="","",基本情報入力シート!C76)</f>
        <v/>
      </c>
      <c r="C37" s="959"/>
      <c r="D37" s="959"/>
      <c r="E37" s="959"/>
      <c r="F37" s="959"/>
      <c r="G37" s="959"/>
      <c r="H37" s="959"/>
      <c r="I37" s="960"/>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46"/>
      <c r="Q37" s="1047"/>
      <c r="R37" s="489" t="str">
        <f>IFERROR(IF('別紙様式3-2（４・５月）'!Z39="ベア加算","",P37*VLOOKUP(N37,【参考】数式用!$AD$2:$AH$27,MATCH(O37,【参考】数式用!$K$4:$N$4,0)+1,0)),"")</f>
        <v/>
      </c>
      <c r="S37" s="125"/>
      <c r="T37" s="1048"/>
      <c r="U37" s="1049"/>
      <c r="V37" s="490" t="str">
        <f>IFERROR(P37*VLOOKUP(AF37,【参考】数式用4!$DC$3:$DZ$106,MATCH(N37,【参考】数式用4!$DC$2:$DZ$2,0)),"")</f>
        <v/>
      </c>
      <c r="W37" s="103"/>
      <c r="X37" s="124"/>
      <c r="Y37" s="1099" t="str">
        <f>IFERROR(IF('別紙様式3-2（４・５月）'!Z39="ベア加算","",W37*VLOOKUP(N37,【参考】数式用!$AD$2:$AH$27,MATCH(O37,【参考】数式用!$K$4:$N$4,0)+1,0)),"")</f>
        <v/>
      </c>
      <c r="Z37" s="1099"/>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8" t="str">
        <f>IF(基本情報入力シート!C77="","",基本情報入力シート!C77)</f>
        <v/>
      </c>
      <c r="C38" s="959"/>
      <c r="D38" s="959"/>
      <c r="E38" s="959"/>
      <c r="F38" s="959"/>
      <c r="G38" s="959"/>
      <c r="H38" s="959"/>
      <c r="I38" s="960"/>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46"/>
      <c r="Q38" s="1047"/>
      <c r="R38" s="489" t="str">
        <f>IFERROR(IF('別紙様式3-2（４・５月）'!Z40="ベア加算","",P38*VLOOKUP(N38,【参考】数式用!$AD$2:$AH$27,MATCH(O38,【参考】数式用!$K$4:$N$4,0)+1,0)),"")</f>
        <v/>
      </c>
      <c r="S38" s="125"/>
      <c r="T38" s="1048"/>
      <c r="U38" s="1049"/>
      <c r="V38" s="490" t="str">
        <f>IFERROR(P38*VLOOKUP(AF38,【参考】数式用4!$DC$3:$DZ$106,MATCH(N38,【参考】数式用4!$DC$2:$DZ$2,0)),"")</f>
        <v/>
      </c>
      <c r="W38" s="103"/>
      <c r="X38" s="124"/>
      <c r="Y38" s="1099" t="str">
        <f>IFERROR(IF('別紙様式3-2（４・５月）'!Z40="ベア加算","",W38*VLOOKUP(N38,【参考】数式用!$AD$2:$AH$27,MATCH(O38,【参考】数式用!$K$4:$N$4,0)+1,0)),"")</f>
        <v/>
      </c>
      <c r="Z38" s="1099"/>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8" t="str">
        <f>IF(基本情報入力シート!C78="","",基本情報入力シート!C78)</f>
        <v/>
      </c>
      <c r="C39" s="959"/>
      <c r="D39" s="959"/>
      <c r="E39" s="959"/>
      <c r="F39" s="959"/>
      <c r="G39" s="959"/>
      <c r="H39" s="959"/>
      <c r="I39" s="960"/>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46"/>
      <c r="Q39" s="1047"/>
      <c r="R39" s="489" t="str">
        <f>IFERROR(IF('別紙様式3-2（４・５月）'!Z41="ベア加算","",P39*VLOOKUP(N39,【参考】数式用!$AD$2:$AH$27,MATCH(O39,【参考】数式用!$K$4:$N$4,0)+1,0)),"")</f>
        <v/>
      </c>
      <c r="S39" s="125"/>
      <c r="T39" s="1048"/>
      <c r="U39" s="1049"/>
      <c r="V39" s="490" t="str">
        <f>IFERROR(P39*VLOOKUP(AF39,【参考】数式用4!$DC$3:$DZ$106,MATCH(N39,【参考】数式用4!$DC$2:$DZ$2,0)),"")</f>
        <v/>
      </c>
      <c r="W39" s="103"/>
      <c r="X39" s="124"/>
      <c r="Y39" s="1099" t="str">
        <f>IFERROR(IF('別紙様式3-2（４・５月）'!Z41="ベア加算","",W39*VLOOKUP(N39,【参考】数式用!$AD$2:$AH$27,MATCH(O39,【参考】数式用!$K$4:$N$4,0)+1,0)),"")</f>
        <v/>
      </c>
      <c r="Z39" s="1099"/>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8" t="str">
        <f>IF(基本情報入力シート!C79="","",基本情報入力シート!C79)</f>
        <v/>
      </c>
      <c r="C40" s="959"/>
      <c r="D40" s="959"/>
      <c r="E40" s="959"/>
      <c r="F40" s="959"/>
      <c r="G40" s="959"/>
      <c r="H40" s="959"/>
      <c r="I40" s="960"/>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46"/>
      <c r="Q40" s="1047"/>
      <c r="R40" s="489" t="str">
        <f>IFERROR(IF('別紙様式3-2（４・５月）'!Z42="ベア加算","",P40*VLOOKUP(N40,【参考】数式用!$AD$2:$AH$27,MATCH(O40,【参考】数式用!$K$4:$N$4,0)+1,0)),"")</f>
        <v/>
      </c>
      <c r="S40" s="125"/>
      <c r="T40" s="1048"/>
      <c r="U40" s="1049"/>
      <c r="V40" s="490" t="str">
        <f>IFERROR(P40*VLOOKUP(AF40,【参考】数式用4!$DC$3:$DZ$106,MATCH(N40,【参考】数式用4!$DC$2:$DZ$2,0)),"")</f>
        <v/>
      </c>
      <c r="W40" s="103"/>
      <c r="X40" s="124"/>
      <c r="Y40" s="1099" t="str">
        <f>IFERROR(IF('別紙様式3-2（４・５月）'!Z42="ベア加算","",W40*VLOOKUP(N40,【参考】数式用!$AD$2:$AH$27,MATCH(O40,【参考】数式用!$K$4:$N$4,0)+1,0)),"")</f>
        <v/>
      </c>
      <c r="Z40" s="1099"/>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8" t="str">
        <f>IF(基本情報入力シート!C80="","",基本情報入力シート!C80)</f>
        <v/>
      </c>
      <c r="C41" s="959"/>
      <c r="D41" s="959"/>
      <c r="E41" s="959"/>
      <c r="F41" s="959"/>
      <c r="G41" s="959"/>
      <c r="H41" s="959"/>
      <c r="I41" s="960"/>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46"/>
      <c r="Q41" s="1047"/>
      <c r="R41" s="489" t="str">
        <f>IFERROR(IF('別紙様式3-2（４・５月）'!Z43="ベア加算","",P41*VLOOKUP(N41,【参考】数式用!$AD$2:$AH$27,MATCH(O41,【参考】数式用!$K$4:$N$4,0)+1,0)),"")</f>
        <v/>
      </c>
      <c r="S41" s="125"/>
      <c r="T41" s="1048"/>
      <c r="U41" s="1049"/>
      <c r="V41" s="490" t="str">
        <f>IFERROR(P41*VLOOKUP(AF41,【参考】数式用4!$DC$3:$DZ$106,MATCH(N41,【参考】数式用4!$DC$2:$DZ$2,0)),"")</f>
        <v/>
      </c>
      <c r="W41" s="103"/>
      <c r="X41" s="124"/>
      <c r="Y41" s="1099" t="str">
        <f>IFERROR(IF('別紙様式3-2（４・５月）'!Z43="ベア加算","",W41*VLOOKUP(N41,【参考】数式用!$AD$2:$AH$27,MATCH(O41,【参考】数式用!$K$4:$N$4,0)+1,0)),"")</f>
        <v/>
      </c>
      <c r="Z41" s="1099"/>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8" t="str">
        <f>IF(基本情報入力シート!C81="","",基本情報入力シート!C81)</f>
        <v/>
      </c>
      <c r="C42" s="959"/>
      <c r="D42" s="959"/>
      <c r="E42" s="959"/>
      <c r="F42" s="959"/>
      <c r="G42" s="959"/>
      <c r="H42" s="959"/>
      <c r="I42" s="960"/>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46"/>
      <c r="Q42" s="1047"/>
      <c r="R42" s="489" t="str">
        <f>IFERROR(IF('別紙様式3-2（４・５月）'!Z44="ベア加算","",P42*VLOOKUP(N42,【参考】数式用!$AD$2:$AH$27,MATCH(O42,【参考】数式用!$K$4:$N$4,0)+1,0)),"")</f>
        <v/>
      </c>
      <c r="S42" s="125"/>
      <c r="T42" s="1048"/>
      <c r="U42" s="1049"/>
      <c r="V42" s="490" t="str">
        <f>IFERROR(P42*VLOOKUP(AF42,【参考】数式用4!$DC$3:$DZ$106,MATCH(N42,【参考】数式用4!$DC$2:$DZ$2,0)),"")</f>
        <v/>
      </c>
      <c r="W42" s="103"/>
      <c r="X42" s="124"/>
      <c r="Y42" s="1099" t="str">
        <f>IFERROR(IF('別紙様式3-2（４・５月）'!Z44="ベア加算","",W42*VLOOKUP(N42,【参考】数式用!$AD$2:$AH$27,MATCH(O42,【参考】数式用!$K$4:$N$4,0)+1,0)),"")</f>
        <v/>
      </c>
      <c r="Z42" s="1099"/>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8" t="str">
        <f>IF(基本情報入力シート!C82="","",基本情報入力シート!C82)</f>
        <v/>
      </c>
      <c r="C43" s="959"/>
      <c r="D43" s="959"/>
      <c r="E43" s="959"/>
      <c r="F43" s="959"/>
      <c r="G43" s="959"/>
      <c r="H43" s="959"/>
      <c r="I43" s="960"/>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46"/>
      <c r="Q43" s="1047"/>
      <c r="R43" s="489" t="str">
        <f>IFERROR(IF('別紙様式3-2（４・５月）'!Z45="ベア加算","",P43*VLOOKUP(N43,【参考】数式用!$AD$2:$AH$27,MATCH(O43,【参考】数式用!$K$4:$N$4,0)+1,0)),"")</f>
        <v/>
      </c>
      <c r="S43" s="125"/>
      <c r="T43" s="1048"/>
      <c r="U43" s="1049"/>
      <c r="V43" s="490" t="str">
        <f>IFERROR(P43*VLOOKUP(AF43,【参考】数式用4!$DC$3:$DZ$106,MATCH(N43,【参考】数式用4!$DC$2:$DZ$2,0)),"")</f>
        <v/>
      </c>
      <c r="W43" s="103"/>
      <c r="X43" s="124"/>
      <c r="Y43" s="1099" t="str">
        <f>IFERROR(IF('別紙様式3-2（４・５月）'!Z45="ベア加算","",W43*VLOOKUP(N43,【参考】数式用!$AD$2:$AH$27,MATCH(O43,【参考】数式用!$K$4:$N$4,0)+1,0)),"")</f>
        <v/>
      </c>
      <c r="Z43" s="1099"/>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8" t="str">
        <f>IF(基本情報入力シート!C83="","",基本情報入力シート!C83)</f>
        <v/>
      </c>
      <c r="C44" s="959"/>
      <c r="D44" s="959"/>
      <c r="E44" s="959"/>
      <c r="F44" s="959"/>
      <c r="G44" s="959"/>
      <c r="H44" s="959"/>
      <c r="I44" s="960"/>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46"/>
      <c r="Q44" s="1047"/>
      <c r="R44" s="489" t="str">
        <f>IFERROR(IF('別紙様式3-2（４・５月）'!Z46="ベア加算","",P44*VLOOKUP(N44,【参考】数式用!$AD$2:$AH$27,MATCH(O44,【参考】数式用!$K$4:$N$4,0)+1,0)),"")</f>
        <v/>
      </c>
      <c r="S44" s="125"/>
      <c r="T44" s="1048"/>
      <c r="U44" s="1049"/>
      <c r="V44" s="490" t="str">
        <f>IFERROR(P44*VLOOKUP(AF44,【参考】数式用4!$DC$3:$DZ$106,MATCH(N44,【参考】数式用4!$DC$2:$DZ$2,0)),"")</f>
        <v/>
      </c>
      <c r="W44" s="103"/>
      <c r="X44" s="124"/>
      <c r="Y44" s="1099" t="str">
        <f>IFERROR(IF('別紙様式3-2（４・５月）'!Z46="ベア加算","",W44*VLOOKUP(N44,【参考】数式用!$AD$2:$AH$27,MATCH(O44,【参考】数式用!$K$4:$N$4,0)+1,0)),"")</f>
        <v/>
      </c>
      <c r="Z44" s="1099"/>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8" t="str">
        <f>IF(基本情報入力シート!C84="","",基本情報入力シート!C84)</f>
        <v/>
      </c>
      <c r="C45" s="959"/>
      <c r="D45" s="959"/>
      <c r="E45" s="959"/>
      <c r="F45" s="959"/>
      <c r="G45" s="959"/>
      <c r="H45" s="959"/>
      <c r="I45" s="960"/>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46"/>
      <c r="Q45" s="1047"/>
      <c r="R45" s="489" t="str">
        <f>IFERROR(IF('別紙様式3-2（４・５月）'!Z47="ベア加算","",P45*VLOOKUP(N45,【参考】数式用!$AD$2:$AH$27,MATCH(O45,【参考】数式用!$K$4:$N$4,0)+1,0)),"")</f>
        <v/>
      </c>
      <c r="S45" s="125"/>
      <c r="T45" s="1048"/>
      <c r="U45" s="1049"/>
      <c r="V45" s="490" t="str">
        <f>IFERROR(P45*VLOOKUP(AF45,【参考】数式用4!$DC$3:$DZ$106,MATCH(N45,【参考】数式用4!$DC$2:$DZ$2,0)),"")</f>
        <v/>
      </c>
      <c r="W45" s="103"/>
      <c r="X45" s="124"/>
      <c r="Y45" s="1099" t="str">
        <f>IFERROR(IF('別紙様式3-2（４・５月）'!Z47="ベア加算","",W45*VLOOKUP(N45,【参考】数式用!$AD$2:$AH$27,MATCH(O45,【参考】数式用!$K$4:$N$4,0)+1,0)),"")</f>
        <v/>
      </c>
      <c r="Z45" s="1099"/>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8" t="str">
        <f>IF(基本情報入力シート!C85="","",基本情報入力シート!C85)</f>
        <v/>
      </c>
      <c r="C46" s="959"/>
      <c r="D46" s="959"/>
      <c r="E46" s="959"/>
      <c r="F46" s="959"/>
      <c r="G46" s="959"/>
      <c r="H46" s="959"/>
      <c r="I46" s="960"/>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46"/>
      <c r="Q46" s="1047"/>
      <c r="R46" s="489" t="str">
        <f>IFERROR(IF('別紙様式3-2（４・５月）'!Z48="ベア加算","",P46*VLOOKUP(N46,【参考】数式用!$AD$2:$AH$27,MATCH(O46,【参考】数式用!$K$4:$N$4,0)+1,0)),"")</f>
        <v/>
      </c>
      <c r="S46" s="125"/>
      <c r="T46" s="1048"/>
      <c r="U46" s="1049"/>
      <c r="V46" s="490" t="str">
        <f>IFERROR(P46*VLOOKUP(AF46,【参考】数式用4!$DC$3:$DZ$106,MATCH(N46,【参考】数式用4!$DC$2:$DZ$2,0)),"")</f>
        <v/>
      </c>
      <c r="W46" s="103"/>
      <c r="X46" s="124"/>
      <c r="Y46" s="1099" t="str">
        <f>IFERROR(IF('別紙様式3-2（４・５月）'!Z48="ベア加算","",W46*VLOOKUP(N46,【参考】数式用!$AD$2:$AH$27,MATCH(O46,【参考】数式用!$K$4:$N$4,0)+1,0)),"")</f>
        <v/>
      </c>
      <c r="Z46" s="1099"/>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8" t="str">
        <f>IF(基本情報入力シート!C86="","",基本情報入力シート!C86)</f>
        <v/>
      </c>
      <c r="C47" s="959"/>
      <c r="D47" s="959"/>
      <c r="E47" s="959"/>
      <c r="F47" s="959"/>
      <c r="G47" s="959"/>
      <c r="H47" s="959"/>
      <c r="I47" s="960"/>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46"/>
      <c r="Q47" s="1047"/>
      <c r="R47" s="489" t="str">
        <f>IFERROR(IF('別紙様式3-2（４・５月）'!Z49="ベア加算","",P47*VLOOKUP(N47,【参考】数式用!$AD$2:$AH$27,MATCH(O47,【参考】数式用!$K$4:$N$4,0)+1,0)),"")</f>
        <v/>
      </c>
      <c r="S47" s="125"/>
      <c r="T47" s="1048"/>
      <c r="U47" s="1049"/>
      <c r="V47" s="490" t="str">
        <f>IFERROR(P47*VLOOKUP(AF47,【参考】数式用4!$DC$3:$DZ$106,MATCH(N47,【参考】数式用4!$DC$2:$DZ$2,0)),"")</f>
        <v/>
      </c>
      <c r="W47" s="103"/>
      <c r="X47" s="124"/>
      <c r="Y47" s="1099" t="str">
        <f>IFERROR(IF('別紙様式3-2（４・５月）'!Z49="ベア加算","",W47*VLOOKUP(N47,【参考】数式用!$AD$2:$AH$27,MATCH(O47,【参考】数式用!$K$4:$N$4,0)+1,0)),"")</f>
        <v/>
      </c>
      <c r="Z47" s="1099"/>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8" t="str">
        <f>IF(基本情報入力シート!C87="","",基本情報入力シート!C87)</f>
        <v/>
      </c>
      <c r="C48" s="959"/>
      <c r="D48" s="959"/>
      <c r="E48" s="959"/>
      <c r="F48" s="959"/>
      <c r="G48" s="959"/>
      <c r="H48" s="959"/>
      <c r="I48" s="960"/>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46"/>
      <c r="Q48" s="1047"/>
      <c r="R48" s="489" t="str">
        <f>IFERROR(IF('別紙様式3-2（４・５月）'!Z50="ベア加算","",P48*VLOOKUP(N48,【参考】数式用!$AD$2:$AH$27,MATCH(O48,【参考】数式用!$K$4:$N$4,0)+1,0)),"")</f>
        <v/>
      </c>
      <c r="S48" s="125"/>
      <c r="T48" s="1048"/>
      <c r="U48" s="1049"/>
      <c r="V48" s="490" t="str">
        <f>IFERROR(P48*VLOOKUP(AF48,【参考】数式用4!$DC$3:$DZ$106,MATCH(N48,【参考】数式用4!$DC$2:$DZ$2,0)),"")</f>
        <v/>
      </c>
      <c r="W48" s="103"/>
      <c r="X48" s="124"/>
      <c r="Y48" s="1099" t="str">
        <f>IFERROR(IF('別紙様式3-2（４・５月）'!Z50="ベア加算","",W48*VLOOKUP(N48,【参考】数式用!$AD$2:$AH$27,MATCH(O48,【参考】数式用!$K$4:$N$4,0)+1,0)),"")</f>
        <v/>
      </c>
      <c r="Z48" s="1099"/>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8" t="str">
        <f>IF(基本情報入力シート!C88="","",基本情報入力シート!C88)</f>
        <v/>
      </c>
      <c r="C49" s="959"/>
      <c r="D49" s="959"/>
      <c r="E49" s="959"/>
      <c r="F49" s="959"/>
      <c r="G49" s="959"/>
      <c r="H49" s="959"/>
      <c r="I49" s="960"/>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46"/>
      <c r="Q49" s="1047"/>
      <c r="R49" s="489" t="str">
        <f>IFERROR(IF('別紙様式3-2（４・５月）'!Z51="ベア加算","",P49*VLOOKUP(N49,【参考】数式用!$AD$2:$AH$27,MATCH(O49,【参考】数式用!$K$4:$N$4,0)+1,0)),"")</f>
        <v/>
      </c>
      <c r="S49" s="125"/>
      <c r="T49" s="1048"/>
      <c r="U49" s="1049"/>
      <c r="V49" s="490" t="str">
        <f>IFERROR(P49*VLOOKUP(AF49,【参考】数式用4!$DC$3:$DZ$106,MATCH(N49,【参考】数式用4!$DC$2:$DZ$2,0)),"")</f>
        <v/>
      </c>
      <c r="W49" s="103"/>
      <c r="X49" s="124"/>
      <c r="Y49" s="1099" t="str">
        <f>IFERROR(IF('別紙様式3-2（４・５月）'!Z51="ベア加算","",W49*VLOOKUP(N49,【参考】数式用!$AD$2:$AH$27,MATCH(O49,【参考】数式用!$K$4:$N$4,0)+1,0)),"")</f>
        <v/>
      </c>
      <c r="Z49" s="1099"/>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8" t="str">
        <f>IF(基本情報入力シート!C89="","",基本情報入力シート!C89)</f>
        <v/>
      </c>
      <c r="C50" s="959"/>
      <c r="D50" s="959"/>
      <c r="E50" s="959"/>
      <c r="F50" s="959"/>
      <c r="G50" s="959"/>
      <c r="H50" s="959"/>
      <c r="I50" s="960"/>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46"/>
      <c r="Q50" s="1047"/>
      <c r="R50" s="489" t="str">
        <f>IFERROR(IF('別紙様式3-2（４・５月）'!Z52="ベア加算","",P50*VLOOKUP(N50,【参考】数式用!$AD$2:$AH$27,MATCH(O50,【参考】数式用!$K$4:$N$4,0)+1,0)),"")</f>
        <v/>
      </c>
      <c r="S50" s="125"/>
      <c r="T50" s="1048"/>
      <c r="U50" s="1049"/>
      <c r="V50" s="490" t="str">
        <f>IFERROR(P50*VLOOKUP(AF50,【参考】数式用4!$DC$3:$DZ$106,MATCH(N50,【参考】数式用4!$DC$2:$DZ$2,0)),"")</f>
        <v/>
      </c>
      <c r="W50" s="103"/>
      <c r="X50" s="124"/>
      <c r="Y50" s="1099" t="str">
        <f>IFERROR(IF('別紙様式3-2（４・５月）'!Z52="ベア加算","",W50*VLOOKUP(N50,【参考】数式用!$AD$2:$AH$27,MATCH(O50,【参考】数式用!$K$4:$N$4,0)+1,0)),"")</f>
        <v/>
      </c>
      <c r="Z50" s="1099"/>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8" t="str">
        <f>IF(基本情報入力シート!C90="","",基本情報入力シート!C90)</f>
        <v/>
      </c>
      <c r="C51" s="959"/>
      <c r="D51" s="959"/>
      <c r="E51" s="959"/>
      <c r="F51" s="959"/>
      <c r="G51" s="959"/>
      <c r="H51" s="959"/>
      <c r="I51" s="960"/>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46"/>
      <c r="Q51" s="1047"/>
      <c r="R51" s="489" t="str">
        <f>IFERROR(IF('別紙様式3-2（４・５月）'!Z53="ベア加算","",P51*VLOOKUP(N51,【参考】数式用!$AD$2:$AH$27,MATCH(O51,【参考】数式用!$K$4:$N$4,0)+1,0)),"")</f>
        <v/>
      </c>
      <c r="S51" s="125"/>
      <c r="T51" s="1048"/>
      <c r="U51" s="1049"/>
      <c r="V51" s="490" t="str">
        <f>IFERROR(P51*VLOOKUP(AF51,【参考】数式用4!$DC$3:$DZ$106,MATCH(N51,【参考】数式用4!$DC$2:$DZ$2,0)),"")</f>
        <v/>
      </c>
      <c r="W51" s="103"/>
      <c r="X51" s="124"/>
      <c r="Y51" s="1099" t="str">
        <f>IFERROR(IF('別紙様式3-2（４・５月）'!Z53="ベア加算","",W51*VLOOKUP(N51,【参考】数式用!$AD$2:$AH$27,MATCH(O51,【参考】数式用!$K$4:$N$4,0)+1,0)),"")</f>
        <v/>
      </c>
      <c r="Z51" s="1099"/>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8" t="str">
        <f>IF(基本情報入力シート!C91="","",基本情報入力シート!C91)</f>
        <v/>
      </c>
      <c r="C52" s="959"/>
      <c r="D52" s="959"/>
      <c r="E52" s="959"/>
      <c r="F52" s="959"/>
      <c r="G52" s="959"/>
      <c r="H52" s="959"/>
      <c r="I52" s="960"/>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46"/>
      <c r="Q52" s="1047"/>
      <c r="R52" s="489" t="str">
        <f>IFERROR(IF('別紙様式3-2（４・５月）'!Z54="ベア加算","",P52*VLOOKUP(N52,【参考】数式用!$AD$2:$AH$27,MATCH(O52,【参考】数式用!$K$4:$N$4,0)+1,0)),"")</f>
        <v/>
      </c>
      <c r="S52" s="125"/>
      <c r="T52" s="1048"/>
      <c r="U52" s="1049"/>
      <c r="V52" s="490" t="str">
        <f>IFERROR(P52*VLOOKUP(AF52,【参考】数式用4!$DC$3:$DZ$106,MATCH(N52,【参考】数式用4!$DC$2:$DZ$2,0)),"")</f>
        <v/>
      </c>
      <c r="W52" s="103"/>
      <c r="X52" s="124"/>
      <c r="Y52" s="1099" t="str">
        <f>IFERROR(IF('別紙様式3-2（４・５月）'!Z54="ベア加算","",W52*VLOOKUP(N52,【参考】数式用!$AD$2:$AH$27,MATCH(O52,【参考】数式用!$K$4:$N$4,0)+1,0)),"")</f>
        <v/>
      </c>
      <c r="Z52" s="1099"/>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8" t="str">
        <f>IF(基本情報入力シート!C92="","",基本情報入力シート!C92)</f>
        <v/>
      </c>
      <c r="C53" s="959"/>
      <c r="D53" s="959"/>
      <c r="E53" s="959"/>
      <c r="F53" s="959"/>
      <c r="G53" s="959"/>
      <c r="H53" s="959"/>
      <c r="I53" s="960"/>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46"/>
      <c r="Q53" s="1047"/>
      <c r="R53" s="489" t="str">
        <f>IFERROR(IF('別紙様式3-2（４・５月）'!Z55="ベア加算","",P53*VLOOKUP(N53,【参考】数式用!$AD$2:$AH$27,MATCH(O53,【参考】数式用!$K$4:$N$4,0)+1,0)),"")</f>
        <v/>
      </c>
      <c r="S53" s="125"/>
      <c r="T53" s="1048"/>
      <c r="U53" s="1049"/>
      <c r="V53" s="490" t="str">
        <f>IFERROR(P53*VLOOKUP(AF53,【参考】数式用4!$DC$3:$DZ$106,MATCH(N53,【参考】数式用4!$DC$2:$DZ$2,0)),"")</f>
        <v/>
      </c>
      <c r="W53" s="103"/>
      <c r="X53" s="124"/>
      <c r="Y53" s="1099" t="str">
        <f>IFERROR(IF('別紙様式3-2（４・５月）'!Z55="ベア加算","",W53*VLOOKUP(N53,【参考】数式用!$AD$2:$AH$27,MATCH(O53,【参考】数式用!$K$4:$N$4,0)+1,0)),"")</f>
        <v/>
      </c>
      <c r="Z53" s="1099"/>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8" t="str">
        <f>IF(基本情報入力シート!C93="","",基本情報入力シート!C93)</f>
        <v/>
      </c>
      <c r="C54" s="959"/>
      <c r="D54" s="959"/>
      <c r="E54" s="959"/>
      <c r="F54" s="959"/>
      <c r="G54" s="959"/>
      <c r="H54" s="959"/>
      <c r="I54" s="960"/>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46"/>
      <c r="Q54" s="1047"/>
      <c r="R54" s="489" t="str">
        <f>IFERROR(IF('別紙様式3-2（４・５月）'!Z56="ベア加算","",P54*VLOOKUP(N54,【参考】数式用!$AD$2:$AH$27,MATCH(O54,【参考】数式用!$K$4:$N$4,0)+1,0)),"")</f>
        <v/>
      </c>
      <c r="S54" s="125"/>
      <c r="T54" s="1048"/>
      <c r="U54" s="1049"/>
      <c r="V54" s="490" t="str">
        <f>IFERROR(P54*VLOOKUP(AF54,【参考】数式用4!$DC$3:$DZ$106,MATCH(N54,【参考】数式用4!$DC$2:$DZ$2,0)),"")</f>
        <v/>
      </c>
      <c r="W54" s="103"/>
      <c r="X54" s="124"/>
      <c r="Y54" s="1099" t="str">
        <f>IFERROR(IF('別紙様式3-2（４・５月）'!Z56="ベア加算","",W54*VLOOKUP(N54,【参考】数式用!$AD$2:$AH$27,MATCH(O54,【参考】数式用!$K$4:$N$4,0)+1,0)),"")</f>
        <v/>
      </c>
      <c r="Z54" s="1099"/>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8" t="str">
        <f>IF(基本情報入力シート!C94="","",基本情報入力シート!C94)</f>
        <v/>
      </c>
      <c r="C55" s="959"/>
      <c r="D55" s="959"/>
      <c r="E55" s="959"/>
      <c r="F55" s="959"/>
      <c r="G55" s="959"/>
      <c r="H55" s="959"/>
      <c r="I55" s="960"/>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46"/>
      <c r="Q55" s="1047"/>
      <c r="R55" s="489" t="str">
        <f>IFERROR(IF('別紙様式3-2（４・５月）'!Z57="ベア加算","",P55*VLOOKUP(N55,【参考】数式用!$AD$2:$AH$27,MATCH(O55,【参考】数式用!$K$4:$N$4,0)+1,0)),"")</f>
        <v/>
      </c>
      <c r="S55" s="125"/>
      <c r="T55" s="1048"/>
      <c r="U55" s="1049"/>
      <c r="V55" s="490" t="str">
        <f>IFERROR(P55*VLOOKUP(AF55,【参考】数式用4!$DC$3:$DZ$106,MATCH(N55,【参考】数式用4!$DC$2:$DZ$2,0)),"")</f>
        <v/>
      </c>
      <c r="W55" s="103"/>
      <c r="X55" s="124"/>
      <c r="Y55" s="1099" t="str">
        <f>IFERROR(IF('別紙様式3-2（４・５月）'!Z57="ベア加算","",W55*VLOOKUP(N55,【参考】数式用!$AD$2:$AH$27,MATCH(O55,【参考】数式用!$K$4:$N$4,0)+1,0)),"")</f>
        <v/>
      </c>
      <c r="Z55" s="1099"/>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8" t="str">
        <f>IF(基本情報入力シート!C95="","",基本情報入力シート!C95)</f>
        <v/>
      </c>
      <c r="C56" s="959"/>
      <c r="D56" s="959"/>
      <c r="E56" s="959"/>
      <c r="F56" s="959"/>
      <c r="G56" s="959"/>
      <c r="H56" s="959"/>
      <c r="I56" s="960"/>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46"/>
      <c r="Q56" s="1047"/>
      <c r="R56" s="489" t="str">
        <f>IFERROR(IF('別紙様式3-2（４・５月）'!Z58="ベア加算","",P56*VLOOKUP(N56,【参考】数式用!$AD$2:$AH$27,MATCH(O56,【参考】数式用!$K$4:$N$4,0)+1,0)),"")</f>
        <v/>
      </c>
      <c r="S56" s="125"/>
      <c r="T56" s="1048"/>
      <c r="U56" s="1049"/>
      <c r="V56" s="490" t="str">
        <f>IFERROR(P56*VLOOKUP(AF56,【参考】数式用4!$DC$3:$DZ$106,MATCH(N56,【参考】数式用4!$DC$2:$DZ$2,0)),"")</f>
        <v/>
      </c>
      <c r="W56" s="103"/>
      <c r="X56" s="124"/>
      <c r="Y56" s="1099" t="str">
        <f>IFERROR(IF('別紙様式3-2（４・５月）'!Z58="ベア加算","",W56*VLOOKUP(N56,【参考】数式用!$AD$2:$AH$27,MATCH(O56,【参考】数式用!$K$4:$N$4,0)+1,0)),"")</f>
        <v/>
      </c>
      <c r="Z56" s="1099"/>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8" t="str">
        <f>IF(基本情報入力シート!C96="","",基本情報入力シート!C96)</f>
        <v/>
      </c>
      <c r="C57" s="959"/>
      <c r="D57" s="959"/>
      <c r="E57" s="959"/>
      <c r="F57" s="959"/>
      <c r="G57" s="959"/>
      <c r="H57" s="959"/>
      <c r="I57" s="960"/>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46"/>
      <c r="Q57" s="1047"/>
      <c r="R57" s="489" t="str">
        <f>IFERROR(IF('別紙様式3-2（４・５月）'!Z59="ベア加算","",P57*VLOOKUP(N57,【参考】数式用!$AD$2:$AH$27,MATCH(O57,【参考】数式用!$K$4:$N$4,0)+1,0)),"")</f>
        <v/>
      </c>
      <c r="S57" s="125"/>
      <c r="T57" s="1048"/>
      <c r="U57" s="1049"/>
      <c r="V57" s="490" t="str">
        <f>IFERROR(P57*VLOOKUP(AF57,【参考】数式用4!$DC$3:$DZ$106,MATCH(N57,【参考】数式用4!$DC$2:$DZ$2,0)),"")</f>
        <v/>
      </c>
      <c r="W57" s="103"/>
      <c r="X57" s="124"/>
      <c r="Y57" s="1099" t="str">
        <f>IFERROR(IF('別紙様式3-2（４・５月）'!Z59="ベア加算","",W57*VLOOKUP(N57,【参考】数式用!$AD$2:$AH$27,MATCH(O57,【参考】数式用!$K$4:$N$4,0)+1,0)),"")</f>
        <v/>
      </c>
      <c r="Z57" s="1099"/>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8" t="str">
        <f>IF(基本情報入力シート!C97="","",基本情報入力シート!C97)</f>
        <v/>
      </c>
      <c r="C58" s="959"/>
      <c r="D58" s="959"/>
      <c r="E58" s="959"/>
      <c r="F58" s="959"/>
      <c r="G58" s="959"/>
      <c r="H58" s="959"/>
      <c r="I58" s="960"/>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46"/>
      <c r="Q58" s="1047"/>
      <c r="R58" s="489" t="str">
        <f>IFERROR(IF('別紙様式3-2（４・５月）'!Z60="ベア加算","",P58*VLOOKUP(N58,【参考】数式用!$AD$2:$AH$27,MATCH(O58,【参考】数式用!$K$4:$N$4,0)+1,0)),"")</f>
        <v/>
      </c>
      <c r="S58" s="125"/>
      <c r="T58" s="1048"/>
      <c r="U58" s="1049"/>
      <c r="V58" s="490" t="str">
        <f>IFERROR(P58*VLOOKUP(AF58,【参考】数式用4!$DC$3:$DZ$106,MATCH(N58,【参考】数式用4!$DC$2:$DZ$2,0)),"")</f>
        <v/>
      </c>
      <c r="W58" s="103"/>
      <c r="X58" s="124"/>
      <c r="Y58" s="1099" t="str">
        <f>IFERROR(IF('別紙様式3-2（４・５月）'!Z60="ベア加算","",W58*VLOOKUP(N58,【参考】数式用!$AD$2:$AH$27,MATCH(O58,【参考】数式用!$K$4:$N$4,0)+1,0)),"")</f>
        <v/>
      </c>
      <c r="Z58" s="1099"/>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8" t="str">
        <f>IF(基本情報入力シート!C98="","",基本情報入力シート!C98)</f>
        <v/>
      </c>
      <c r="C59" s="959"/>
      <c r="D59" s="959"/>
      <c r="E59" s="959"/>
      <c r="F59" s="959"/>
      <c r="G59" s="959"/>
      <c r="H59" s="959"/>
      <c r="I59" s="960"/>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46"/>
      <c r="Q59" s="1047"/>
      <c r="R59" s="489" t="str">
        <f>IFERROR(IF('別紙様式3-2（４・５月）'!Z61="ベア加算","",P59*VLOOKUP(N59,【参考】数式用!$AD$2:$AH$27,MATCH(O59,【参考】数式用!$K$4:$N$4,0)+1,0)),"")</f>
        <v/>
      </c>
      <c r="S59" s="125"/>
      <c r="T59" s="1048"/>
      <c r="U59" s="1049"/>
      <c r="V59" s="490" t="str">
        <f>IFERROR(P59*VLOOKUP(AF59,【参考】数式用4!$DC$3:$DZ$106,MATCH(N59,【参考】数式用4!$DC$2:$DZ$2,0)),"")</f>
        <v/>
      </c>
      <c r="W59" s="103"/>
      <c r="X59" s="124"/>
      <c r="Y59" s="1099" t="str">
        <f>IFERROR(IF('別紙様式3-2（４・５月）'!Z61="ベア加算","",W59*VLOOKUP(N59,【参考】数式用!$AD$2:$AH$27,MATCH(O59,【参考】数式用!$K$4:$N$4,0)+1,0)),"")</f>
        <v/>
      </c>
      <c r="Z59" s="1099"/>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8" t="str">
        <f>IF(基本情報入力シート!C99="","",基本情報入力シート!C99)</f>
        <v/>
      </c>
      <c r="C60" s="959"/>
      <c r="D60" s="959"/>
      <c r="E60" s="959"/>
      <c r="F60" s="959"/>
      <c r="G60" s="959"/>
      <c r="H60" s="959"/>
      <c r="I60" s="960"/>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46"/>
      <c r="Q60" s="1047"/>
      <c r="R60" s="489" t="str">
        <f>IFERROR(IF('別紙様式3-2（４・５月）'!Z62="ベア加算","",P60*VLOOKUP(N60,【参考】数式用!$AD$2:$AH$27,MATCH(O60,【参考】数式用!$K$4:$N$4,0)+1,0)),"")</f>
        <v/>
      </c>
      <c r="S60" s="125"/>
      <c r="T60" s="1048"/>
      <c r="U60" s="1049"/>
      <c r="V60" s="490" t="str">
        <f>IFERROR(P60*VLOOKUP(AF60,【参考】数式用4!$DC$3:$DZ$106,MATCH(N60,【参考】数式用4!$DC$2:$DZ$2,0)),"")</f>
        <v/>
      </c>
      <c r="W60" s="103"/>
      <c r="X60" s="124"/>
      <c r="Y60" s="1099" t="str">
        <f>IFERROR(IF('別紙様式3-2（４・５月）'!Z62="ベア加算","",W60*VLOOKUP(N60,【参考】数式用!$AD$2:$AH$27,MATCH(O60,【参考】数式用!$K$4:$N$4,0)+1,0)),"")</f>
        <v/>
      </c>
      <c r="Z60" s="1099"/>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8" t="str">
        <f>IF(基本情報入力シート!C100="","",基本情報入力シート!C100)</f>
        <v/>
      </c>
      <c r="C61" s="959"/>
      <c r="D61" s="959"/>
      <c r="E61" s="959"/>
      <c r="F61" s="959"/>
      <c r="G61" s="959"/>
      <c r="H61" s="959"/>
      <c r="I61" s="960"/>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46"/>
      <c r="Q61" s="1047"/>
      <c r="R61" s="489" t="str">
        <f>IFERROR(IF('別紙様式3-2（４・５月）'!Z63="ベア加算","",P61*VLOOKUP(N61,【参考】数式用!$AD$2:$AH$27,MATCH(O61,【参考】数式用!$K$4:$N$4,0)+1,0)),"")</f>
        <v/>
      </c>
      <c r="S61" s="125"/>
      <c r="T61" s="1048"/>
      <c r="U61" s="1049"/>
      <c r="V61" s="490" t="str">
        <f>IFERROR(P61*VLOOKUP(AF61,【参考】数式用4!$DC$3:$DZ$106,MATCH(N61,【参考】数式用4!$DC$2:$DZ$2,0)),"")</f>
        <v/>
      </c>
      <c r="W61" s="103"/>
      <c r="X61" s="124"/>
      <c r="Y61" s="1099" t="str">
        <f>IFERROR(IF('別紙様式3-2（４・５月）'!Z63="ベア加算","",W61*VLOOKUP(N61,【参考】数式用!$AD$2:$AH$27,MATCH(O61,【参考】数式用!$K$4:$N$4,0)+1,0)),"")</f>
        <v/>
      </c>
      <c r="Z61" s="1099"/>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8" t="str">
        <f>IF(基本情報入力シート!C101="","",基本情報入力シート!C101)</f>
        <v/>
      </c>
      <c r="C62" s="959"/>
      <c r="D62" s="959"/>
      <c r="E62" s="959"/>
      <c r="F62" s="959"/>
      <c r="G62" s="959"/>
      <c r="H62" s="959"/>
      <c r="I62" s="960"/>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46"/>
      <c r="Q62" s="1047"/>
      <c r="R62" s="489" t="str">
        <f>IFERROR(IF('別紙様式3-2（４・５月）'!Z64="ベア加算","",P62*VLOOKUP(N62,【参考】数式用!$AD$2:$AH$27,MATCH(O62,【参考】数式用!$K$4:$N$4,0)+1,0)),"")</f>
        <v/>
      </c>
      <c r="S62" s="125"/>
      <c r="T62" s="1048"/>
      <c r="U62" s="1049"/>
      <c r="V62" s="490" t="str">
        <f>IFERROR(P62*VLOOKUP(AF62,【参考】数式用4!$DC$3:$DZ$106,MATCH(N62,【参考】数式用4!$DC$2:$DZ$2,0)),"")</f>
        <v/>
      </c>
      <c r="W62" s="103"/>
      <c r="X62" s="124"/>
      <c r="Y62" s="1099" t="str">
        <f>IFERROR(IF('別紙様式3-2（４・５月）'!Z64="ベア加算","",W62*VLOOKUP(N62,【参考】数式用!$AD$2:$AH$27,MATCH(O62,【参考】数式用!$K$4:$N$4,0)+1,0)),"")</f>
        <v/>
      </c>
      <c r="Z62" s="1099"/>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8" t="str">
        <f>IF(基本情報入力シート!C102="","",基本情報入力シート!C102)</f>
        <v/>
      </c>
      <c r="C63" s="959"/>
      <c r="D63" s="959"/>
      <c r="E63" s="959"/>
      <c r="F63" s="959"/>
      <c r="G63" s="959"/>
      <c r="H63" s="959"/>
      <c r="I63" s="960"/>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46"/>
      <c r="Q63" s="1047"/>
      <c r="R63" s="489" t="str">
        <f>IFERROR(IF('別紙様式3-2（４・５月）'!Z65="ベア加算","",P63*VLOOKUP(N63,【参考】数式用!$AD$2:$AH$27,MATCH(O63,【参考】数式用!$K$4:$N$4,0)+1,0)),"")</f>
        <v/>
      </c>
      <c r="S63" s="125"/>
      <c r="T63" s="1048"/>
      <c r="U63" s="1049"/>
      <c r="V63" s="490" t="str">
        <f>IFERROR(P63*VLOOKUP(AF63,【参考】数式用4!$DC$3:$DZ$106,MATCH(N63,【参考】数式用4!$DC$2:$DZ$2,0)),"")</f>
        <v/>
      </c>
      <c r="W63" s="103"/>
      <c r="X63" s="124"/>
      <c r="Y63" s="1099" t="str">
        <f>IFERROR(IF('別紙様式3-2（４・５月）'!Z65="ベア加算","",W63*VLOOKUP(N63,【参考】数式用!$AD$2:$AH$27,MATCH(O63,【参考】数式用!$K$4:$N$4,0)+1,0)),"")</f>
        <v/>
      </c>
      <c r="Z63" s="1099"/>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8" t="str">
        <f>IF(基本情報入力シート!C103="","",基本情報入力シート!C103)</f>
        <v/>
      </c>
      <c r="C64" s="959"/>
      <c r="D64" s="959"/>
      <c r="E64" s="959"/>
      <c r="F64" s="959"/>
      <c r="G64" s="959"/>
      <c r="H64" s="959"/>
      <c r="I64" s="960"/>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46"/>
      <c r="Q64" s="1047"/>
      <c r="R64" s="489" t="str">
        <f>IFERROR(IF('別紙様式3-2（４・５月）'!Z66="ベア加算","",P64*VLOOKUP(N64,【参考】数式用!$AD$2:$AH$27,MATCH(O64,【参考】数式用!$K$4:$N$4,0)+1,0)),"")</f>
        <v/>
      </c>
      <c r="S64" s="125"/>
      <c r="T64" s="1048"/>
      <c r="U64" s="1049"/>
      <c r="V64" s="490" t="str">
        <f>IFERROR(P64*VLOOKUP(AF64,【参考】数式用4!$DC$3:$DZ$106,MATCH(N64,【参考】数式用4!$DC$2:$DZ$2,0)),"")</f>
        <v/>
      </c>
      <c r="W64" s="103"/>
      <c r="X64" s="124"/>
      <c r="Y64" s="1099" t="str">
        <f>IFERROR(IF('別紙様式3-2（４・５月）'!Z66="ベア加算","",W64*VLOOKUP(N64,【参考】数式用!$AD$2:$AH$27,MATCH(O64,【参考】数式用!$K$4:$N$4,0)+1,0)),"")</f>
        <v/>
      </c>
      <c r="Z64" s="1099"/>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8" t="str">
        <f>IF(基本情報入力シート!C104="","",基本情報入力シート!C104)</f>
        <v/>
      </c>
      <c r="C65" s="959"/>
      <c r="D65" s="959"/>
      <c r="E65" s="959"/>
      <c r="F65" s="959"/>
      <c r="G65" s="959"/>
      <c r="H65" s="959"/>
      <c r="I65" s="960"/>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46"/>
      <c r="Q65" s="1047"/>
      <c r="R65" s="489" t="str">
        <f>IFERROR(IF('別紙様式3-2（４・５月）'!Z67="ベア加算","",P65*VLOOKUP(N65,【参考】数式用!$AD$2:$AH$27,MATCH(O65,【参考】数式用!$K$4:$N$4,0)+1,0)),"")</f>
        <v/>
      </c>
      <c r="S65" s="125"/>
      <c r="T65" s="1048"/>
      <c r="U65" s="1049"/>
      <c r="V65" s="490" t="str">
        <f>IFERROR(P65*VLOOKUP(AF65,【参考】数式用4!$DC$3:$DZ$106,MATCH(N65,【参考】数式用4!$DC$2:$DZ$2,0)),"")</f>
        <v/>
      </c>
      <c r="W65" s="103"/>
      <c r="X65" s="124"/>
      <c r="Y65" s="1099" t="str">
        <f>IFERROR(IF('別紙様式3-2（４・５月）'!Z67="ベア加算","",W65*VLOOKUP(N65,【参考】数式用!$AD$2:$AH$27,MATCH(O65,【参考】数式用!$K$4:$N$4,0)+1,0)),"")</f>
        <v/>
      </c>
      <c r="Z65" s="1099"/>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8" t="str">
        <f>IF(基本情報入力シート!C105="","",基本情報入力シート!C105)</f>
        <v/>
      </c>
      <c r="C66" s="959"/>
      <c r="D66" s="959"/>
      <c r="E66" s="959"/>
      <c r="F66" s="959"/>
      <c r="G66" s="959"/>
      <c r="H66" s="959"/>
      <c r="I66" s="960"/>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46"/>
      <c r="Q66" s="1047"/>
      <c r="R66" s="489" t="str">
        <f>IFERROR(IF('別紙様式3-2（４・５月）'!Z68="ベア加算","",P66*VLOOKUP(N66,【参考】数式用!$AD$2:$AH$27,MATCH(O66,【参考】数式用!$K$4:$N$4,0)+1,0)),"")</f>
        <v/>
      </c>
      <c r="S66" s="125"/>
      <c r="T66" s="1048"/>
      <c r="U66" s="1049"/>
      <c r="V66" s="490" t="str">
        <f>IFERROR(P66*VLOOKUP(AF66,【参考】数式用4!$DC$3:$DZ$106,MATCH(N66,【参考】数式用4!$DC$2:$DZ$2,0)),"")</f>
        <v/>
      </c>
      <c r="W66" s="103"/>
      <c r="X66" s="124"/>
      <c r="Y66" s="1099" t="str">
        <f>IFERROR(IF('別紙様式3-2（４・５月）'!Z68="ベア加算","",W66*VLOOKUP(N66,【参考】数式用!$AD$2:$AH$27,MATCH(O66,【参考】数式用!$K$4:$N$4,0)+1,0)),"")</f>
        <v/>
      </c>
      <c r="Z66" s="1099"/>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8" t="str">
        <f>IF(基本情報入力シート!C106="","",基本情報入力シート!C106)</f>
        <v/>
      </c>
      <c r="C67" s="959"/>
      <c r="D67" s="959"/>
      <c r="E67" s="959"/>
      <c r="F67" s="959"/>
      <c r="G67" s="959"/>
      <c r="H67" s="959"/>
      <c r="I67" s="960"/>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46"/>
      <c r="Q67" s="1047"/>
      <c r="R67" s="489" t="str">
        <f>IFERROR(IF('別紙様式3-2（４・５月）'!Z69="ベア加算","",P67*VLOOKUP(N67,【参考】数式用!$AD$2:$AH$27,MATCH(O67,【参考】数式用!$K$4:$N$4,0)+1,0)),"")</f>
        <v/>
      </c>
      <c r="S67" s="125"/>
      <c r="T67" s="1048"/>
      <c r="U67" s="1049"/>
      <c r="V67" s="490" t="str">
        <f>IFERROR(P67*VLOOKUP(AF67,【参考】数式用4!$DC$3:$DZ$106,MATCH(N67,【参考】数式用4!$DC$2:$DZ$2,0)),"")</f>
        <v/>
      </c>
      <c r="W67" s="103"/>
      <c r="X67" s="124"/>
      <c r="Y67" s="1099" t="str">
        <f>IFERROR(IF('別紙様式3-2（４・５月）'!Z69="ベア加算","",W67*VLOOKUP(N67,【参考】数式用!$AD$2:$AH$27,MATCH(O67,【参考】数式用!$K$4:$N$4,0)+1,0)),"")</f>
        <v/>
      </c>
      <c r="Z67" s="1099"/>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8" t="str">
        <f>IF(基本情報入力シート!C107="","",基本情報入力シート!C107)</f>
        <v/>
      </c>
      <c r="C68" s="959"/>
      <c r="D68" s="959"/>
      <c r="E68" s="959"/>
      <c r="F68" s="959"/>
      <c r="G68" s="959"/>
      <c r="H68" s="959"/>
      <c r="I68" s="960"/>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46"/>
      <c r="Q68" s="1047"/>
      <c r="R68" s="489" t="str">
        <f>IFERROR(IF('別紙様式3-2（４・５月）'!Z70="ベア加算","",P68*VLOOKUP(N68,【参考】数式用!$AD$2:$AH$27,MATCH(O68,【参考】数式用!$K$4:$N$4,0)+1,0)),"")</f>
        <v/>
      </c>
      <c r="S68" s="125"/>
      <c r="T68" s="1048"/>
      <c r="U68" s="1049"/>
      <c r="V68" s="490" t="str">
        <f>IFERROR(P68*VLOOKUP(AF68,【参考】数式用4!$DC$3:$DZ$106,MATCH(N68,【参考】数式用4!$DC$2:$DZ$2,0)),"")</f>
        <v/>
      </c>
      <c r="W68" s="103"/>
      <c r="X68" s="124"/>
      <c r="Y68" s="1099" t="str">
        <f>IFERROR(IF('別紙様式3-2（４・５月）'!Z70="ベア加算","",W68*VLOOKUP(N68,【参考】数式用!$AD$2:$AH$27,MATCH(O68,【参考】数式用!$K$4:$N$4,0)+1,0)),"")</f>
        <v/>
      </c>
      <c r="Z68" s="1099"/>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8" t="str">
        <f>IF(基本情報入力シート!C108="","",基本情報入力シート!C108)</f>
        <v/>
      </c>
      <c r="C69" s="959"/>
      <c r="D69" s="959"/>
      <c r="E69" s="959"/>
      <c r="F69" s="959"/>
      <c r="G69" s="959"/>
      <c r="H69" s="959"/>
      <c r="I69" s="960"/>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46"/>
      <c r="Q69" s="1047"/>
      <c r="R69" s="489" t="str">
        <f>IFERROR(IF('別紙様式3-2（４・５月）'!Z71="ベア加算","",P69*VLOOKUP(N69,【参考】数式用!$AD$2:$AH$27,MATCH(O69,【参考】数式用!$K$4:$N$4,0)+1,0)),"")</f>
        <v/>
      </c>
      <c r="S69" s="125"/>
      <c r="T69" s="1048"/>
      <c r="U69" s="1049"/>
      <c r="V69" s="490" t="str">
        <f>IFERROR(P69*VLOOKUP(AF69,【参考】数式用4!$DC$3:$DZ$106,MATCH(N69,【参考】数式用4!$DC$2:$DZ$2,0)),"")</f>
        <v/>
      </c>
      <c r="W69" s="103"/>
      <c r="X69" s="124"/>
      <c r="Y69" s="1099" t="str">
        <f>IFERROR(IF('別紙様式3-2（４・５月）'!Z71="ベア加算","",W69*VLOOKUP(N69,【参考】数式用!$AD$2:$AH$27,MATCH(O69,【参考】数式用!$K$4:$N$4,0)+1,0)),"")</f>
        <v/>
      </c>
      <c r="Z69" s="1099"/>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8" t="str">
        <f>IF(基本情報入力シート!C109="","",基本情報入力シート!C109)</f>
        <v/>
      </c>
      <c r="C70" s="959"/>
      <c r="D70" s="959"/>
      <c r="E70" s="959"/>
      <c r="F70" s="959"/>
      <c r="G70" s="959"/>
      <c r="H70" s="959"/>
      <c r="I70" s="960"/>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46"/>
      <c r="Q70" s="1047"/>
      <c r="R70" s="489" t="str">
        <f>IFERROR(IF('別紙様式3-2（４・５月）'!Z72="ベア加算","",P70*VLOOKUP(N70,【参考】数式用!$AD$2:$AH$27,MATCH(O70,【参考】数式用!$K$4:$N$4,0)+1,0)),"")</f>
        <v/>
      </c>
      <c r="S70" s="125"/>
      <c r="T70" s="1048"/>
      <c r="U70" s="1049"/>
      <c r="V70" s="490" t="str">
        <f>IFERROR(P70*VLOOKUP(AF70,【参考】数式用4!$DC$3:$DZ$106,MATCH(N70,【参考】数式用4!$DC$2:$DZ$2,0)),"")</f>
        <v/>
      </c>
      <c r="W70" s="103"/>
      <c r="X70" s="124"/>
      <c r="Y70" s="1099" t="str">
        <f>IFERROR(IF('別紙様式3-2（４・５月）'!Z72="ベア加算","",W70*VLOOKUP(N70,【参考】数式用!$AD$2:$AH$27,MATCH(O70,【参考】数式用!$K$4:$N$4,0)+1,0)),"")</f>
        <v/>
      </c>
      <c r="Z70" s="1099"/>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8" t="str">
        <f>IF(基本情報入力シート!C110="","",基本情報入力シート!C110)</f>
        <v/>
      </c>
      <c r="C71" s="959"/>
      <c r="D71" s="959"/>
      <c r="E71" s="959"/>
      <c r="F71" s="959"/>
      <c r="G71" s="959"/>
      <c r="H71" s="959"/>
      <c r="I71" s="960"/>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46"/>
      <c r="Q71" s="1047"/>
      <c r="R71" s="489" t="str">
        <f>IFERROR(IF('別紙様式3-2（４・５月）'!Z73="ベア加算","",P71*VLOOKUP(N71,【参考】数式用!$AD$2:$AH$27,MATCH(O71,【参考】数式用!$K$4:$N$4,0)+1,0)),"")</f>
        <v/>
      </c>
      <c r="S71" s="125"/>
      <c r="T71" s="1048"/>
      <c r="U71" s="1049"/>
      <c r="V71" s="490" t="str">
        <f>IFERROR(P71*VLOOKUP(AF71,【参考】数式用4!$DC$3:$DZ$106,MATCH(N71,【参考】数式用4!$DC$2:$DZ$2,0)),"")</f>
        <v/>
      </c>
      <c r="W71" s="103"/>
      <c r="X71" s="124"/>
      <c r="Y71" s="1099" t="str">
        <f>IFERROR(IF('別紙様式3-2（４・５月）'!Z73="ベア加算","",W71*VLOOKUP(N71,【参考】数式用!$AD$2:$AH$27,MATCH(O71,【参考】数式用!$K$4:$N$4,0)+1,0)),"")</f>
        <v/>
      </c>
      <c r="Z71" s="1099"/>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8" t="str">
        <f>IF(基本情報入力シート!C111="","",基本情報入力シート!C111)</f>
        <v/>
      </c>
      <c r="C72" s="959"/>
      <c r="D72" s="959"/>
      <c r="E72" s="959"/>
      <c r="F72" s="959"/>
      <c r="G72" s="959"/>
      <c r="H72" s="959"/>
      <c r="I72" s="960"/>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46"/>
      <c r="Q72" s="1047"/>
      <c r="R72" s="489" t="str">
        <f>IFERROR(IF('別紙様式3-2（４・５月）'!Z74="ベア加算","",P72*VLOOKUP(N72,【参考】数式用!$AD$2:$AH$27,MATCH(O72,【参考】数式用!$K$4:$N$4,0)+1,0)),"")</f>
        <v/>
      </c>
      <c r="S72" s="125"/>
      <c r="T72" s="1048"/>
      <c r="U72" s="1049"/>
      <c r="V72" s="490" t="str">
        <f>IFERROR(P72*VLOOKUP(AF72,【参考】数式用4!$DC$3:$DZ$106,MATCH(N72,【参考】数式用4!$DC$2:$DZ$2,0)),"")</f>
        <v/>
      </c>
      <c r="W72" s="103"/>
      <c r="X72" s="124"/>
      <c r="Y72" s="1099" t="str">
        <f>IFERROR(IF('別紙様式3-2（４・５月）'!Z74="ベア加算","",W72*VLOOKUP(N72,【参考】数式用!$AD$2:$AH$27,MATCH(O72,【参考】数式用!$K$4:$N$4,0)+1,0)),"")</f>
        <v/>
      </c>
      <c r="Z72" s="1099"/>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8" t="str">
        <f>IF(基本情報入力シート!C112="","",基本情報入力シート!C112)</f>
        <v/>
      </c>
      <c r="C73" s="959"/>
      <c r="D73" s="959"/>
      <c r="E73" s="959"/>
      <c r="F73" s="959"/>
      <c r="G73" s="959"/>
      <c r="H73" s="959"/>
      <c r="I73" s="960"/>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46"/>
      <c r="Q73" s="1047"/>
      <c r="R73" s="489" t="str">
        <f>IFERROR(IF('別紙様式3-2（４・５月）'!Z75="ベア加算","",P73*VLOOKUP(N73,【参考】数式用!$AD$2:$AH$27,MATCH(O73,【参考】数式用!$K$4:$N$4,0)+1,0)),"")</f>
        <v/>
      </c>
      <c r="S73" s="125"/>
      <c r="T73" s="1048"/>
      <c r="U73" s="1049"/>
      <c r="V73" s="490" t="str">
        <f>IFERROR(P73*VLOOKUP(AF73,【参考】数式用4!$DC$3:$DZ$106,MATCH(N73,【参考】数式用4!$DC$2:$DZ$2,0)),"")</f>
        <v/>
      </c>
      <c r="W73" s="103"/>
      <c r="X73" s="124"/>
      <c r="Y73" s="1099" t="str">
        <f>IFERROR(IF('別紙様式3-2（４・５月）'!Z75="ベア加算","",W73*VLOOKUP(N73,【参考】数式用!$AD$2:$AH$27,MATCH(O73,【参考】数式用!$K$4:$N$4,0)+1,0)),"")</f>
        <v/>
      </c>
      <c r="Z73" s="1099"/>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8" t="str">
        <f>IF(基本情報入力シート!C113="","",基本情報入力シート!C113)</f>
        <v/>
      </c>
      <c r="C74" s="959"/>
      <c r="D74" s="959"/>
      <c r="E74" s="959"/>
      <c r="F74" s="959"/>
      <c r="G74" s="959"/>
      <c r="H74" s="959"/>
      <c r="I74" s="960"/>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46"/>
      <c r="Q74" s="1047"/>
      <c r="R74" s="489" t="str">
        <f>IFERROR(IF('別紙様式3-2（４・５月）'!Z76="ベア加算","",P74*VLOOKUP(N74,【参考】数式用!$AD$2:$AH$27,MATCH(O74,【参考】数式用!$K$4:$N$4,0)+1,0)),"")</f>
        <v/>
      </c>
      <c r="S74" s="125"/>
      <c r="T74" s="1048"/>
      <c r="U74" s="1049"/>
      <c r="V74" s="490" t="str">
        <f>IFERROR(P74*VLOOKUP(AF74,【参考】数式用4!$DC$3:$DZ$106,MATCH(N74,【参考】数式用4!$DC$2:$DZ$2,0)),"")</f>
        <v/>
      </c>
      <c r="W74" s="103"/>
      <c r="X74" s="124"/>
      <c r="Y74" s="1099" t="str">
        <f>IFERROR(IF('別紙様式3-2（４・５月）'!Z76="ベア加算","",W74*VLOOKUP(N74,【参考】数式用!$AD$2:$AH$27,MATCH(O74,【参考】数式用!$K$4:$N$4,0)+1,0)),"")</f>
        <v/>
      </c>
      <c r="Z74" s="1099"/>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8" t="str">
        <f>IF(基本情報入力シート!C114="","",基本情報入力シート!C114)</f>
        <v/>
      </c>
      <c r="C75" s="959"/>
      <c r="D75" s="959"/>
      <c r="E75" s="959"/>
      <c r="F75" s="959"/>
      <c r="G75" s="959"/>
      <c r="H75" s="959"/>
      <c r="I75" s="960"/>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46"/>
      <c r="Q75" s="1047"/>
      <c r="R75" s="489" t="str">
        <f>IFERROR(IF('別紙様式3-2（４・５月）'!Z77="ベア加算","",P75*VLOOKUP(N75,【参考】数式用!$AD$2:$AH$27,MATCH(O75,【参考】数式用!$K$4:$N$4,0)+1,0)),"")</f>
        <v/>
      </c>
      <c r="S75" s="125"/>
      <c r="T75" s="1048"/>
      <c r="U75" s="1049"/>
      <c r="V75" s="490" t="str">
        <f>IFERROR(P75*VLOOKUP(AF75,【参考】数式用4!$DC$3:$DZ$106,MATCH(N75,【参考】数式用4!$DC$2:$DZ$2,0)),"")</f>
        <v/>
      </c>
      <c r="W75" s="103"/>
      <c r="X75" s="124"/>
      <c r="Y75" s="1099" t="str">
        <f>IFERROR(IF('別紙様式3-2（４・５月）'!Z77="ベア加算","",W75*VLOOKUP(N75,【参考】数式用!$AD$2:$AH$27,MATCH(O75,【参考】数式用!$K$4:$N$4,0)+1,0)),"")</f>
        <v/>
      </c>
      <c r="Z75" s="1099"/>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8" t="str">
        <f>IF(基本情報入力シート!C115="","",基本情報入力シート!C115)</f>
        <v/>
      </c>
      <c r="C76" s="959"/>
      <c r="D76" s="959"/>
      <c r="E76" s="959"/>
      <c r="F76" s="959"/>
      <c r="G76" s="959"/>
      <c r="H76" s="959"/>
      <c r="I76" s="960"/>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46"/>
      <c r="Q76" s="1047"/>
      <c r="R76" s="489" t="str">
        <f>IFERROR(IF('別紙様式3-2（４・５月）'!Z78="ベア加算","",P76*VLOOKUP(N76,【参考】数式用!$AD$2:$AH$27,MATCH(O76,【参考】数式用!$K$4:$N$4,0)+1,0)),"")</f>
        <v/>
      </c>
      <c r="S76" s="125"/>
      <c r="T76" s="1048"/>
      <c r="U76" s="1049"/>
      <c r="V76" s="490" t="str">
        <f>IFERROR(P76*VLOOKUP(AF76,【参考】数式用4!$DC$3:$DZ$106,MATCH(N76,【参考】数式用4!$DC$2:$DZ$2,0)),"")</f>
        <v/>
      </c>
      <c r="W76" s="103"/>
      <c r="X76" s="124"/>
      <c r="Y76" s="1099" t="str">
        <f>IFERROR(IF('別紙様式3-2（４・５月）'!Z78="ベア加算","",W76*VLOOKUP(N76,【参考】数式用!$AD$2:$AH$27,MATCH(O76,【参考】数式用!$K$4:$N$4,0)+1,0)),"")</f>
        <v/>
      </c>
      <c r="Z76" s="1099"/>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8" t="str">
        <f>IF(基本情報入力シート!C116="","",基本情報入力シート!C116)</f>
        <v/>
      </c>
      <c r="C77" s="959"/>
      <c r="D77" s="959"/>
      <c r="E77" s="959"/>
      <c r="F77" s="959"/>
      <c r="G77" s="959"/>
      <c r="H77" s="959"/>
      <c r="I77" s="960"/>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46"/>
      <c r="Q77" s="1047"/>
      <c r="R77" s="489" t="str">
        <f>IFERROR(IF('別紙様式3-2（４・５月）'!Z79="ベア加算","",P77*VLOOKUP(N77,【参考】数式用!$AD$2:$AH$27,MATCH(O77,【参考】数式用!$K$4:$N$4,0)+1,0)),"")</f>
        <v/>
      </c>
      <c r="S77" s="125"/>
      <c r="T77" s="1048"/>
      <c r="U77" s="1049"/>
      <c r="V77" s="490" t="str">
        <f>IFERROR(P77*VLOOKUP(AF77,【参考】数式用4!$DC$3:$DZ$106,MATCH(N77,【参考】数式用4!$DC$2:$DZ$2,0)),"")</f>
        <v/>
      </c>
      <c r="W77" s="103"/>
      <c r="X77" s="124"/>
      <c r="Y77" s="1099" t="str">
        <f>IFERROR(IF('別紙様式3-2（４・５月）'!Z79="ベア加算","",W77*VLOOKUP(N77,【参考】数式用!$AD$2:$AH$27,MATCH(O77,【参考】数式用!$K$4:$N$4,0)+1,0)),"")</f>
        <v/>
      </c>
      <c r="Z77" s="1099"/>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8" t="str">
        <f>IF(基本情報入力シート!C117="","",基本情報入力シート!C117)</f>
        <v/>
      </c>
      <c r="C78" s="959"/>
      <c r="D78" s="959"/>
      <c r="E78" s="959"/>
      <c r="F78" s="959"/>
      <c r="G78" s="959"/>
      <c r="H78" s="959"/>
      <c r="I78" s="960"/>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46"/>
      <c r="Q78" s="1047"/>
      <c r="R78" s="489" t="str">
        <f>IFERROR(IF('別紙様式3-2（４・５月）'!Z80="ベア加算","",P78*VLOOKUP(N78,【参考】数式用!$AD$2:$AH$27,MATCH(O78,【参考】数式用!$K$4:$N$4,0)+1,0)),"")</f>
        <v/>
      </c>
      <c r="S78" s="125"/>
      <c r="T78" s="1048"/>
      <c r="U78" s="1049"/>
      <c r="V78" s="490" t="str">
        <f>IFERROR(P78*VLOOKUP(AF78,【参考】数式用4!$DC$3:$DZ$106,MATCH(N78,【参考】数式用4!$DC$2:$DZ$2,0)),"")</f>
        <v/>
      </c>
      <c r="W78" s="103"/>
      <c r="X78" s="124"/>
      <c r="Y78" s="1099" t="str">
        <f>IFERROR(IF('別紙様式3-2（４・５月）'!Z80="ベア加算","",W78*VLOOKUP(N78,【参考】数式用!$AD$2:$AH$27,MATCH(O78,【参考】数式用!$K$4:$N$4,0)+1,0)),"")</f>
        <v/>
      </c>
      <c r="Z78" s="1099"/>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8" t="str">
        <f>IF(基本情報入力シート!C118="","",基本情報入力シート!C118)</f>
        <v/>
      </c>
      <c r="C79" s="959"/>
      <c r="D79" s="959"/>
      <c r="E79" s="959"/>
      <c r="F79" s="959"/>
      <c r="G79" s="959"/>
      <c r="H79" s="959"/>
      <c r="I79" s="960"/>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46"/>
      <c r="Q79" s="1047"/>
      <c r="R79" s="489" t="str">
        <f>IFERROR(IF('別紙様式3-2（４・５月）'!Z81="ベア加算","",P79*VLOOKUP(N79,【参考】数式用!$AD$2:$AH$27,MATCH(O79,【参考】数式用!$K$4:$N$4,0)+1,0)),"")</f>
        <v/>
      </c>
      <c r="S79" s="125"/>
      <c r="T79" s="1048"/>
      <c r="U79" s="1049"/>
      <c r="V79" s="490" t="str">
        <f>IFERROR(P79*VLOOKUP(AF79,【参考】数式用4!$DC$3:$DZ$106,MATCH(N79,【参考】数式用4!$DC$2:$DZ$2,0)),"")</f>
        <v/>
      </c>
      <c r="W79" s="103"/>
      <c r="X79" s="124"/>
      <c r="Y79" s="1099" t="str">
        <f>IFERROR(IF('別紙様式3-2（４・５月）'!Z81="ベア加算","",W79*VLOOKUP(N79,【参考】数式用!$AD$2:$AH$27,MATCH(O79,【参考】数式用!$K$4:$N$4,0)+1,0)),"")</f>
        <v/>
      </c>
      <c r="Z79" s="1099"/>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8" t="str">
        <f>IF(基本情報入力シート!C119="","",基本情報入力シート!C119)</f>
        <v/>
      </c>
      <c r="C80" s="959"/>
      <c r="D80" s="959"/>
      <c r="E80" s="959"/>
      <c r="F80" s="959"/>
      <c r="G80" s="959"/>
      <c r="H80" s="959"/>
      <c r="I80" s="960"/>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46"/>
      <c r="Q80" s="1047"/>
      <c r="R80" s="489" t="str">
        <f>IFERROR(IF('別紙様式3-2（４・５月）'!Z82="ベア加算","",P80*VLOOKUP(N80,【参考】数式用!$AD$2:$AH$27,MATCH(O80,【参考】数式用!$K$4:$N$4,0)+1,0)),"")</f>
        <v/>
      </c>
      <c r="S80" s="125"/>
      <c r="T80" s="1048"/>
      <c r="U80" s="1049"/>
      <c r="V80" s="490" t="str">
        <f>IFERROR(P80*VLOOKUP(AF80,【参考】数式用4!$DC$3:$DZ$106,MATCH(N80,【参考】数式用4!$DC$2:$DZ$2,0)),"")</f>
        <v/>
      </c>
      <c r="W80" s="103"/>
      <c r="X80" s="124"/>
      <c r="Y80" s="1099" t="str">
        <f>IFERROR(IF('別紙様式3-2（４・５月）'!Z82="ベア加算","",W80*VLOOKUP(N80,【参考】数式用!$AD$2:$AH$27,MATCH(O80,【参考】数式用!$K$4:$N$4,0)+1,0)),"")</f>
        <v/>
      </c>
      <c r="Z80" s="1099"/>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8" t="str">
        <f>IF(基本情報入力シート!C120="","",基本情報入力シート!C120)</f>
        <v/>
      </c>
      <c r="C81" s="959"/>
      <c r="D81" s="959"/>
      <c r="E81" s="959"/>
      <c r="F81" s="959"/>
      <c r="G81" s="959"/>
      <c r="H81" s="959"/>
      <c r="I81" s="960"/>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46"/>
      <c r="Q81" s="1047"/>
      <c r="R81" s="489" t="str">
        <f>IFERROR(IF('別紙様式3-2（４・５月）'!Z83="ベア加算","",P81*VLOOKUP(N81,【参考】数式用!$AD$2:$AH$27,MATCH(O81,【参考】数式用!$K$4:$N$4,0)+1,0)),"")</f>
        <v/>
      </c>
      <c r="S81" s="125"/>
      <c r="T81" s="1048"/>
      <c r="U81" s="1049"/>
      <c r="V81" s="490" t="str">
        <f>IFERROR(P81*VLOOKUP(AF81,【参考】数式用4!$DC$3:$DZ$106,MATCH(N81,【参考】数式用4!$DC$2:$DZ$2,0)),"")</f>
        <v/>
      </c>
      <c r="W81" s="103"/>
      <c r="X81" s="124"/>
      <c r="Y81" s="1099" t="str">
        <f>IFERROR(IF('別紙様式3-2（４・５月）'!Z83="ベア加算","",W81*VLOOKUP(N81,【参考】数式用!$AD$2:$AH$27,MATCH(O81,【参考】数式用!$K$4:$N$4,0)+1,0)),"")</f>
        <v/>
      </c>
      <c r="Z81" s="1099"/>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8" t="str">
        <f>IF(基本情報入力シート!C121="","",基本情報入力シート!C121)</f>
        <v/>
      </c>
      <c r="C82" s="959"/>
      <c r="D82" s="959"/>
      <c r="E82" s="959"/>
      <c r="F82" s="959"/>
      <c r="G82" s="959"/>
      <c r="H82" s="959"/>
      <c r="I82" s="960"/>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46"/>
      <c r="Q82" s="1047"/>
      <c r="R82" s="489" t="str">
        <f>IFERROR(IF('別紙様式3-2（４・５月）'!Z84="ベア加算","",P82*VLOOKUP(N82,【参考】数式用!$AD$2:$AH$27,MATCH(O82,【参考】数式用!$K$4:$N$4,0)+1,0)),"")</f>
        <v/>
      </c>
      <c r="S82" s="125"/>
      <c r="T82" s="1048"/>
      <c r="U82" s="1049"/>
      <c r="V82" s="490" t="str">
        <f>IFERROR(P82*VLOOKUP(AF82,【参考】数式用4!$DC$3:$DZ$106,MATCH(N82,【参考】数式用4!$DC$2:$DZ$2,0)),"")</f>
        <v/>
      </c>
      <c r="W82" s="103"/>
      <c r="X82" s="124"/>
      <c r="Y82" s="1099" t="str">
        <f>IFERROR(IF('別紙様式3-2（４・５月）'!Z84="ベア加算","",W82*VLOOKUP(N82,【参考】数式用!$AD$2:$AH$27,MATCH(O82,【参考】数式用!$K$4:$N$4,0)+1,0)),"")</f>
        <v/>
      </c>
      <c r="Z82" s="1099"/>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8" t="str">
        <f>IF(基本情報入力シート!C122="","",基本情報入力シート!C122)</f>
        <v/>
      </c>
      <c r="C83" s="959"/>
      <c r="D83" s="959"/>
      <c r="E83" s="959"/>
      <c r="F83" s="959"/>
      <c r="G83" s="959"/>
      <c r="H83" s="959"/>
      <c r="I83" s="960"/>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46"/>
      <c r="Q83" s="1047"/>
      <c r="R83" s="489" t="str">
        <f>IFERROR(IF('別紙様式3-2（４・５月）'!Z85="ベア加算","",P83*VLOOKUP(N83,【参考】数式用!$AD$2:$AH$27,MATCH(O83,【参考】数式用!$K$4:$N$4,0)+1,0)),"")</f>
        <v/>
      </c>
      <c r="S83" s="125"/>
      <c r="T83" s="1048"/>
      <c r="U83" s="1049"/>
      <c r="V83" s="490" t="str">
        <f>IFERROR(P83*VLOOKUP(AF83,【参考】数式用4!$DC$3:$DZ$106,MATCH(N83,【参考】数式用4!$DC$2:$DZ$2,0)),"")</f>
        <v/>
      </c>
      <c r="W83" s="103"/>
      <c r="X83" s="124"/>
      <c r="Y83" s="1099" t="str">
        <f>IFERROR(IF('別紙様式3-2（４・５月）'!Z85="ベア加算","",W83*VLOOKUP(N83,【参考】数式用!$AD$2:$AH$27,MATCH(O83,【参考】数式用!$K$4:$N$4,0)+1,0)),"")</f>
        <v/>
      </c>
      <c r="Z83" s="1099"/>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8" t="str">
        <f>IF(基本情報入力シート!C123="","",基本情報入力シート!C123)</f>
        <v/>
      </c>
      <c r="C84" s="959"/>
      <c r="D84" s="959"/>
      <c r="E84" s="959"/>
      <c r="F84" s="959"/>
      <c r="G84" s="959"/>
      <c r="H84" s="959"/>
      <c r="I84" s="960"/>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46"/>
      <c r="Q84" s="1047"/>
      <c r="R84" s="489" t="str">
        <f>IFERROR(IF('別紙様式3-2（４・５月）'!Z86="ベア加算","",P84*VLOOKUP(N84,【参考】数式用!$AD$2:$AH$27,MATCH(O84,【参考】数式用!$K$4:$N$4,0)+1,0)),"")</f>
        <v/>
      </c>
      <c r="S84" s="125"/>
      <c r="T84" s="1048"/>
      <c r="U84" s="1049"/>
      <c r="V84" s="490" t="str">
        <f>IFERROR(P84*VLOOKUP(AF84,【参考】数式用4!$DC$3:$DZ$106,MATCH(N84,【参考】数式用4!$DC$2:$DZ$2,0)),"")</f>
        <v/>
      </c>
      <c r="W84" s="103"/>
      <c r="X84" s="124"/>
      <c r="Y84" s="1099" t="str">
        <f>IFERROR(IF('別紙様式3-2（４・５月）'!Z86="ベア加算","",W84*VLOOKUP(N84,【参考】数式用!$AD$2:$AH$27,MATCH(O84,【参考】数式用!$K$4:$N$4,0)+1,0)),"")</f>
        <v/>
      </c>
      <c r="Z84" s="1099"/>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8" t="str">
        <f>IF(基本情報入力シート!C124="","",基本情報入力シート!C124)</f>
        <v/>
      </c>
      <c r="C85" s="959"/>
      <c r="D85" s="959"/>
      <c r="E85" s="959"/>
      <c r="F85" s="959"/>
      <c r="G85" s="959"/>
      <c r="H85" s="959"/>
      <c r="I85" s="960"/>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46"/>
      <c r="Q85" s="1047"/>
      <c r="R85" s="489" t="str">
        <f>IFERROR(IF('別紙様式3-2（４・５月）'!Z87="ベア加算","",P85*VLOOKUP(N85,【参考】数式用!$AD$2:$AH$27,MATCH(O85,【参考】数式用!$K$4:$N$4,0)+1,0)),"")</f>
        <v/>
      </c>
      <c r="S85" s="125"/>
      <c r="T85" s="1048"/>
      <c r="U85" s="1049"/>
      <c r="V85" s="490" t="str">
        <f>IFERROR(P85*VLOOKUP(AF85,【参考】数式用4!$DC$3:$DZ$106,MATCH(N85,【参考】数式用4!$DC$2:$DZ$2,0)),"")</f>
        <v/>
      </c>
      <c r="W85" s="103"/>
      <c r="X85" s="124"/>
      <c r="Y85" s="1099" t="str">
        <f>IFERROR(IF('別紙様式3-2（４・５月）'!Z87="ベア加算","",W85*VLOOKUP(N85,【参考】数式用!$AD$2:$AH$27,MATCH(O85,【参考】数式用!$K$4:$N$4,0)+1,0)),"")</f>
        <v/>
      </c>
      <c r="Z85" s="1099"/>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8" t="str">
        <f>IF(基本情報入力シート!C125="","",基本情報入力シート!C125)</f>
        <v/>
      </c>
      <c r="C86" s="959"/>
      <c r="D86" s="959"/>
      <c r="E86" s="959"/>
      <c r="F86" s="959"/>
      <c r="G86" s="959"/>
      <c r="H86" s="959"/>
      <c r="I86" s="960"/>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46"/>
      <c r="Q86" s="1047"/>
      <c r="R86" s="489" t="str">
        <f>IFERROR(IF('別紙様式3-2（４・５月）'!Z88="ベア加算","",P86*VLOOKUP(N86,【参考】数式用!$AD$2:$AH$27,MATCH(O86,【参考】数式用!$K$4:$N$4,0)+1,0)),"")</f>
        <v/>
      </c>
      <c r="S86" s="125"/>
      <c r="T86" s="1048"/>
      <c r="U86" s="1049"/>
      <c r="V86" s="490" t="str">
        <f>IFERROR(P86*VLOOKUP(AF86,【参考】数式用4!$DC$3:$DZ$106,MATCH(N86,【参考】数式用4!$DC$2:$DZ$2,0)),"")</f>
        <v/>
      </c>
      <c r="W86" s="103"/>
      <c r="X86" s="124"/>
      <c r="Y86" s="1099" t="str">
        <f>IFERROR(IF('別紙様式3-2（４・５月）'!Z88="ベア加算","",W86*VLOOKUP(N86,【参考】数式用!$AD$2:$AH$27,MATCH(O86,【参考】数式用!$K$4:$N$4,0)+1,0)),"")</f>
        <v/>
      </c>
      <c r="Z86" s="1099"/>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8" t="str">
        <f>IF(基本情報入力シート!C126="","",基本情報入力シート!C126)</f>
        <v/>
      </c>
      <c r="C87" s="959"/>
      <c r="D87" s="959"/>
      <c r="E87" s="959"/>
      <c r="F87" s="959"/>
      <c r="G87" s="959"/>
      <c r="H87" s="959"/>
      <c r="I87" s="960"/>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46"/>
      <c r="Q87" s="1047"/>
      <c r="R87" s="489" t="str">
        <f>IFERROR(IF('別紙様式3-2（４・５月）'!Z89="ベア加算","",P87*VLOOKUP(N87,【参考】数式用!$AD$2:$AH$27,MATCH(O87,【参考】数式用!$K$4:$N$4,0)+1,0)),"")</f>
        <v/>
      </c>
      <c r="S87" s="125"/>
      <c r="T87" s="1048"/>
      <c r="U87" s="1049"/>
      <c r="V87" s="490" t="str">
        <f>IFERROR(P87*VLOOKUP(AF87,【参考】数式用4!$DC$3:$DZ$106,MATCH(N87,【参考】数式用4!$DC$2:$DZ$2,0)),"")</f>
        <v/>
      </c>
      <c r="W87" s="103"/>
      <c r="X87" s="124"/>
      <c r="Y87" s="1099" t="str">
        <f>IFERROR(IF('別紙様式3-2（４・５月）'!Z89="ベア加算","",W87*VLOOKUP(N87,【参考】数式用!$AD$2:$AH$27,MATCH(O87,【参考】数式用!$K$4:$N$4,0)+1,0)),"")</f>
        <v/>
      </c>
      <c r="Z87" s="1099"/>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8" t="str">
        <f>IF(基本情報入力シート!C127="","",基本情報入力シート!C127)</f>
        <v/>
      </c>
      <c r="C88" s="959"/>
      <c r="D88" s="959"/>
      <c r="E88" s="959"/>
      <c r="F88" s="959"/>
      <c r="G88" s="959"/>
      <c r="H88" s="959"/>
      <c r="I88" s="960"/>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46"/>
      <c r="Q88" s="1047"/>
      <c r="R88" s="489" t="str">
        <f>IFERROR(IF('別紙様式3-2（４・５月）'!Z90="ベア加算","",P88*VLOOKUP(N88,【参考】数式用!$AD$2:$AH$27,MATCH(O88,【参考】数式用!$K$4:$N$4,0)+1,0)),"")</f>
        <v/>
      </c>
      <c r="S88" s="125"/>
      <c r="T88" s="1048"/>
      <c r="U88" s="1049"/>
      <c r="V88" s="490" t="str">
        <f>IFERROR(P88*VLOOKUP(AF88,【参考】数式用4!$DC$3:$DZ$106,MATCH(N88,【参考】数式用4!$DC$2:$DZ$2,0)),"")</f>
        <v/>
      </c>
      <c r="W88" s="103"/>
      <c r="X88" s="124"/>
      <c r="Y88" s="1099" t="str">
        <f>IFERROR(IF('別紙様式3-2（４・５月）'!Z90="ベア加算","",W88*VLOOKUP(N88,【参考】数式用!$AD$2:$AH$27,MATCH(O88,【参考】数式用!$K$4:$N$4,0)+1,0)),"")</f>
        <v/>
      </c>
      <c r="Z88" s="1099"/>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8" t="str">
        <f>IF(基本情報入力シート!C128="","",基本情報入力シート!C128)</f>
        <v/>
      </c>
      <c r="C89" s="959"/>
      <c r="D89" s="959"/>
      <c r="E89" s="959"/>
      <c r="F89" s="959"/>
      <c r="G89" s="959"/>
      <c r="H89" s="959"/>
      <c r="I89" s="960"/>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46"/>
      <c r="Q89" s="1047"/>
      <c r="R89" s="489" t="str">
        <f>IFERROR(IF('別紙様式3-2（４・５月）'!Z91="ベア加算","",P89*VLOOKUP(N89,【参考】数式用!$AD$2:$AH$27,MATCH(O89,【参考】数式用!$K$4:$N$4,0)+1,0)),"")</f>
        <v/>
      </c>
      <c r="S89" s="125"/>
      <c r="T89" s="1048"/>
      <c r="U89" s="1049"/>
      <c r="V89" s="490" t="str">
        <f>IFERROR(P89*VLOOKUP(AF89,【参考】数式用4!$DC$3:$DZ$106,MATCH(N89,【参考】数式用4!$DC$2:$DZ$2,0)),"")</f>
        <v/>
      </c>
      <c r="W89" s="103"/>
      <c r="X89" s="124"/>
      <c r="Y89" s="1099" t="str">
        <f>IFERROR(IF('別紙様式3-2（４・５月）'!Z91="ベア加算","",W89*VLOOKUP(N89,【参考】数式用!$AD$2:$AH$27,MATCH(O89,【参考】数式用!$K$4:$N$4,0)+1,0)),"")</f>
        <v/>
      </c>
      <c r="Z89" s="1099"/>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8" t="str">
        <f>IF(基本情報入力シート!C129="","",基本情報入力シート!C129)</f>
        <v/>
      </c>
      <c r="C90" s="959"/>
      <c r="D90" s="959"/>
      <c r="E90" s="959"/>
      <c r="F90" s="959"/>
      <c r="G90" s="959"/>
      <c r="H90" s="959"/>
      <c r="I90" s="960"/>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46"/>
      <c r="Q90" s="1047"/>
      <c r="R90" s="489" t="str">
        <f>IFERROR(IF('別紙様式3-2（４・５月）'!Z92="ベア加算","",P90*VLOOKUP(N90,【参考】数式用!$AD$2:$AH$27,MATCH(O90,【参考】数式用!$K$4:$N$4,0)+1,0)),"")</f>
        <v/>
      </c>
      <c r="S90" s="125"/>
      <c r="T90" s="1048"/>
      <c r="U90" s="1049"/>
      <c r="V90" s="490" t="str">
        <f>IFERROR(P90*VLOOKUP(AF90,【参考】数式用4!$DC$3:$DZ$106,MATCH(N90,【参考】数式用4!$DC$2:$DZ$2,0)),"")</f>
        <v/>
      </c>
      <c r="W90" s="103"/>
      <c r="X90" s="124"/>
      <c r="Y90" s="1099" t="str">
        <f>IFERROR(IF('別紙様式3-2（４・５月）'!Z92="ベア加算","",W90*VLOOKUP(N90,【参考】数式用!$AD$2:$AH$27,MATCH(O90,【参考】数式用!$K$4:$N$4,0)+1,0)),"")</f>
        <v/>
      </c>
      <c r="Z90" s="1099"/>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8" t="str">
        <f>IF(基本情報入力シート!C130="","",基本情報入力シート!C130)</f>
        <v/>
      </c>
      <c r="C91" s="959"/>
      <c r="D91" s="959"/>
      <c r="E91" s="959"/>
      <c r="F91" s="959"/>
      <c r="G91" s="959"/>
      <c r="H91" s="959"/>
      <c r="I91" s="960"/>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46"/>
      <c r="Q91" s="1047"/>
      <c r="R91" s="489" t="str">
        <f>IFERROR(IF('別紙様式3-2（４・５月）'!Z93="ベア加算","",P91*VLOOKUP(N91,【参考】数式用!$AD$2:$AH$27,MATCH(O91,【参考】数式用!$K$4:$N$4,0)+1,0)),"")</f>
        <v/>
      </c>
      <c r="S91" s="125"/>
      <c r="T91" s="1048"/>
      <c r="U91" s="1049"/>
      <c r="V91" s="490" t="str">
        <f>IFERROR(P91*VLOOKUP(AF91,【参考】数式用4!$DC$3:$DZ$106,MATCH(N91,【参考】数式用4!$DC$2:$DZ$2,0)),"")</f>
        <v/>
      </c>
      <c r="W91" s="103"/>
      <c r="X91" s="124"/>
      <c r="Y91" s="1099" t="str">
        <f>IFERROR(IF('別紙様式3-2（４・５月）'!Z93="ベア加算","",W91*VLOOKUP(N91,【参考】数式用!$AD$2:$AH$27,MATCH(O91,【参考】数式用!$K$4:$N$4,0)+1,0)),"")</f>
        <v/>
      </c>
      <c r="Z91" s="1099"/>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8" t="str">
        <f>IF(基本情報入力シート!C131="","",基本情報入力シート!C131)</f>
        <v/>
      </c>
      <c r="C92" s="959"/>
      <c r="D92" s="959"/>
      <c r="E92" s="959"/>
      <c r="F92" s="959"/>
      <c r="G92" s="959"/>
      <c r="H92" s="959"/>
      <c r="I92" s="960"/>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46"/>
      <c r="Q92" s="1047"/>
      <c r="R92" s="489" t="str">
        <f>IFERROR(IF('別紙様式3-2（４・５月）'!Z94="ベア加算","",P92*VLOOKUP(N92,【参考】数式用!$AD$2:$AH$27,MATCH(O92,【参考】数式用!$K$4:$N$4,0)+1,0)),"")</f>
        <v/>
      </c>
      <c r="S92" s="125"/>
      <c r="T92" s="1048"/>
      <c r="U92" s="1049"/>
      <c r="V92" s="490" t="str">
        <f>IFERROR(P92*VLOOKUP(AF92,【参考】数式用4!$DC$3:$DZ$106,MATCH(N92,【参考】数式用4!$DC$2:$DZ$2,0)),"")</f>
        <v/>
      </c>
      <c r="W92" s="103"/>
      <c r="X92" s="124"/>
      <c r="Y92" s="1099" t="str">
        <f>IFERROR(IF('別紙様式3-2（４・５月）'!Z94="ベア加算","",W92*VLOOKUP(N92,【参考】数式用!$AD$2:$AH$27,MATCH(O92,【参考】数式用!$K$4:$N$4,0)+1,0)),"")</f>
        <v/>
      </c>
      <c r="Z92" s="1099"/>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8" t="str">
        <f>IF(基本情報入力シート!C132="","",基本情報入力シート!C132)</f>
        <v/>
      </c>
      <c r="C93" s="959"/>
      <c r="D93" s="959"/>
      <c r="E93" s="959"/>
      <c r="F93" s="959"/>
      <c r="G93" s="959"/>
      <c r="H93" s="959"/>
      <c r="I93" s="960"/>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46"/>
      <c r="Q93" s="1047"/>
      <c r="R93" s="489" t="str">
        <f>IFERROR(IF('別紙様式3-2（４・５月）'!Z95="ベア加算","",P93*VLOOKUP(N93,【参考】数式用!$AD$2:$AH$27,MATCH(O93,【参考】数式用!$K$4:$N$4,0)+1,0)),"")</f>
        <v/>
      </c>
      <c r="S93" s="125"/>
      <c r="T93" s="1048"/>
      <c r="U93" s="1049"/>
      <c r="V93" s="490" t="str">
        <f>IFERROR(P93*VLOOKUP(AF93,【参考】数式用4!$DC$3:$DZ$106,MATCH(N93,【参考】数式用4!$DC$2:$DZ$2,0)),"")</f>
        <v/>
      </c>
      <c r="W93" s="103"/>
      <c r="X93" s="124"/>
      <c r="Y93" s="1099" t="str">
        <f>IFERROR(IF('別紙様式3-2（４・５月）'!Z95="ベア加算","",W93*VLOOKUP(N93,【参考】数式用!$AD$2:$AH$27,MATCH(O93,【参考】数式用!$K$4:$N$4,0)+1,0)),"")</f>
        <v/>
      </c>
      <c r="Z93" s="1099"/>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8" t="str">
        <f>IF(基本情報入力シート!C133="","",基本情報入力シート!C133)</f>
        <v/>
      </c>
      <c r="C94" s="959"/>
      <c r="D94" s="959"/>
      <c r="E94" s="959"/>
      <c r="F94" s="959"/>
      <c r="G94" s="959"/>
      <c r="H94" s="959"/>
      <c r="I94" s="960"/>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46"/>
      <c r="Q94" s="1047"/>
      <c r="R94" s="489" t="str">
        <f>IFERROR(IF('別紙様式3-2（４・５月）'!Z96="ベア加算","",P94*VLOOKUP(N94,【参考】数式用!$AD$2:$AH$27,MATCH(O94,【参考】数式用!$K$4:$N$4,0)+1,0)),"")</f>
        <v/>
      </c>
      <c r="S94" s="125"/>
      <c r="T94" s="1048"/>
      <c r="U94" s="1049"/>
      <c r="V94" s="490" t="str">
        <f>IFERROR(P94*VLOOKUP(AF94,【参考】数式用4!$DC$3:$DZ$106,MATCH(N94,【参考】数式用4!$DC$2:$DZ$2,0)),"")</f>
        <v/>
      </c>
      <c r="W94" s="103"/>
      <c r="X94" s="124"/>
      <c r="Y94" s="1099" t="str">
        <f>IFERROR(IF('別紙様式3-2（４・５月）'!Z96="ベア加算","",W94*VLOOKUP(N94,【参考】数式用!$AD$2:$AH$27,MATCH(O94,【参考】数式用!$K$4:$N$4,0)+1,0)),"")</f>
        <v/>
      </c>
      <c r="Z94" s="1099"/>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8" t="str">
        <f>IF(基本情報入力シート!C134="","",基本情報入力シート!C134)</f>
        <v/>
      </c>
      <c r="C95" s="959"/>
      <c r="D95" s="959"/>
      <c r="E95" s="959"/>
      <c r="F95" s="959"/>
      <c r="G95" s="959"/>
      <c r="H95" s="959"/>
      <c r="I95" s="960"/>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46"/>
      <c r="Q95" s="1047"/>
      <c r="R95" s="489" t="str">
        <f>IFERROR(IF('別紙様式3-2（４・５月）'!Z97="ベア加算","",P95*VLOOKUP(N95,【参考】数式用!$AD$2:$AH$27,MATCH(O95,【参考】数式用!$K$4:$N$4,0)+1,0)),"")</f>
        <v/>
      </c>
      <c r="S95" s="125"/>
      <c r="T95" s="1048"/>
      <c r="U95" s="1049"/>
      <c r="V95" s="490" t="str">
        <f>IFERROR(P95*VLOOKUP(AF95,【参考】数式用4!$DC$3:$DZ$106,MATCH(N95,【参考】数式用4!$DC$2:$DZ$2,0)),"")</f>
        <v/>
      </c>
      <c r="W95" s="103"/>
      <c r="X95" s="124"/>
      <c r="Y95" s="1099" t="str">
        <f>IFERROR(IF('別紙様式3-2（４・５月）'!Z97="ベア加算","",W95*VLOOKUP(N95,【参考】数式用!$AD$2:$AH$27,MATCH(O95,【参考】数式用!$K$4:$N$4,0)+1,0)),"")</f>
        <v/>
      </c>
      <c r="Z95" s="1099"/>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8" t="str">
        <f>IF(基本情報入力シート!C135="","",基本情報入力シート!C135)</f>
        <v/>
      </c>
      <c r="C96" s="959"/>
      <c r="D96" s="959"/>
      <c r="E96" s="959"/>
      <c r="F96" s="959"/>
      <c r="G96" s="959"/>
      <c r="H96" s="959"/>
      <c r="I96" s="960"/>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46"/>
      <c r="Q96" s="1047"/>
      <c r="R96" s="489" t="str">
        <f>IFERROR(IF('別紙様式3-2（４・５月）'!Z98="ベア加算","",P96*VLOOKUP(N96,【参考】数式用!$AD$2:$AH$27,MATCH(O96,【参考】数式用!$K$4:$N$4,0)+1,0)),"")</f>
        <v/>
      </c>
      <c r="S96" s="125"/>
      <c r="T96" s="1048"/>
      <c r="U96" s="1049"/>
      <c r="V96" s="490" t="str">
        <f>IFERROR(P96*VLOOKUP(AF96,【参考】数式用4!$DC$3:$DZ$106,MATCH(N96,【参考】数式用4!$DC$2:$DZ$2,0)),"")</f>
        <v/>
      </c>
      <c r="W96" s="103"/>
      <c r="X96" s="124"/>
      <c r="Y96" s="1099" t="str">
        <f>IFERROR(IF('別紙様式3-2（４・５月）'!Z98="ベア加算","",W96*VLOOKUP(N96,【参考】数式用!$AD$2:$AH$27,MATCH(O96,【参考】数式用!$K$4:$N$4,0)+1,0)),"")</f>
        <v/>
      </c>
      <c r="Z96" s="1099"/>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8" t="str">
        <f>IF(基本情報入力シート!C136="","",基本情報入力シート!C136)</f>
        <v/>
      </c>
      <c r="C97" s="959"/>
      <c r="D97" s="959"/>
      <c r="E97" s="959"/>
      <c r="F97" s="959"/>
      <c r="G97" s="959"/>
      <c r="H97" s="959"/>
      <c r="I97" s="960"/>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46"/>
      <c r="Q97" s="1047"/>
      <c r="R97" s="489" t="str">
        <f>IFERROR(IF('別紙様式3-2（４・５月）'!Z99="ベア加算","",P97*VLOOKUP(N97,【参考】数式用!$AD$2:$AH$27,MATCH(O97,【参考】数式用!$K$4:$N$4,0)+1,0)),"")</f>
        <v/>
      </c>
      <c r="S97" s="125"/>
      <c r="T97" s="1048"/>
      <c r="U97" s="1049"/>
      <c r="V97" s="490" t="str">
        <f>IFERROR(P97*VLOOKUP(AF97,【参考】数式用4!$DC$3:$DZ$106,MATCH(N97,【参考】数式用4!$DC$2:$DZ$2,0)),"")</f>
        <v/>
      </c>
      <c r="W97" s="103"/>
      <c r="X97" s="124"/>
      <c r="Y97" s="1099" t="str">
        <f>IFERROR(IF('別紙様式3-2（４・５月）'!Z99="ベア加算","",W97*VLOOKUP(N97,【参考】数式用!$AD$2:$AH$27,MATCH(O97,【参考】数式用!$K$4:$N$4,0)+1,0)),"")</f>
        <v/>
      </c>
      <c r="Z97" s="1099"/>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8" t="str">
        <f>IF(基本情報入力シート!C137="","",基本情報入力シート!C137)</f>
        <v/>
      </c>
      <c r="C98" s="959"/>
      <c r="D98" s="959"/>
      <c r="E98" s="959"/>
      <c r="F98" s="959"/>
      <c r="G98" s="959"/>
      <c r="H98" s="959"/>
      <c r="I98" s="960"/>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46"/>
      <c r="Q98" s="1047"/>
      <c r="R98" s="489" t="str">
        <f>IFERROR(IF('別紙様式3-2（４・５月）'!Z100="ベア加算","",P98*VLOOKUP(N98,【参考】数式用!$AD$2:$AH$27,MATCH(O98,【参考】数式用!$K$4:$N$4,0)+1,0)),"")</f>
        <v/>
      </c>
      <c r="S98" s="125"/>
      <c r="T98" s="1048"/>
      <c r="U98" s="1049"/>
      <c r="V98" s="490" t="str">
        <f>IFERROR(P98*VLOOKUP(AF98,【参考】数式用4!$DC$3:$DZ$106,MATCH(N98,【参考】数式用4!$DC$2:$DZ$2,0)),"")</f>
        <v/>
      </c>
      <c r="W98" s="103"/>
      <c r="X98" s="124"/>
      <c r="Y98" s="1099" t="str">
        <f>IFERROR(IF('別紙様式3-2（４・５月）'!Z100="ベア加算","",W98*VLOOKUP(N98,【参考】数式用!$AD$2:$AH$27,MATCH(O98,【参考】数式用!$K$4:$N$4,0)+1,0)),"")</f>
        <v/>
      </c>
      <c r="Z98" s="1099"/>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8" t="str">
        <f>IF(基本情報入力シート!C138="","",基本情報入力シート!C138)</f>
        <v/>
      </c>
      <c r="C99" s="959"/>
      <c r="D99" s="959"/>
      <c r="E99" s="959"/>
      <c r="F99" s="959"/>
      <c r="G99" s="959"/>
      <c r="H99" s="959"/>
      <c r="I99" s="960"/>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46"/>
      <c r="Q99" s="1047"/>
      <c r="R99" s="489" t="str">
        <f>IFERROR(IF('別紙様式3-2（４・５月）'!Z101="ベア加算","",P99*VLOOKUP(N99,【参考】数式用!$AD$2:$AH$27,MATCH(O99,【参考】数式用!$K$4:$N$4,0)+1,0)),"")</f>
        <v/>
      </c>
      <c r="S99" s="125"/>
      <c r="T99" s="1048"/>
      <c r="U99" s="1049"/>
      <c r="V99" s="490" t="str">
        <f>IFERROR(P99*VLOOKUP(AF99,【参考】数式用4!$DC$3:$DZ$106,MATCH(N99,【参考】数式用4!$DC$2:$DZ$2,0)),"")</f>
        <v/>
      </c>
      <c r="W99" s="103"/>
      <c r="X99" s="124"/>
      <c r="Y99" s="1099" t="str">
        <f>IFERROR(IF('別紙様式3-2（４・５月）'!Z101="ベア加算","",W99*VLOOKUP(N99,【参考】数式用!$AD$2:$AH$27,MATCH(O99,【参考】数式用!$K$4:$N$4,0)+1,0)),"")</f>
        <v/>
      </c>
      <c r="Z99" s="1099"/>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8" t="str">
        <f>IF(基本情報入力シート!C139="","",基本情報入力シート!C139)</f>
        <v/>
      </c>
      <c r="C100" s="959"/>
      <c r="D100" s="959"/>
      <c r="E100" s="959"/>
      <c r="F100" s="959"/>
      <c r="G100" s="959"/>
      <c r="H100" s="959"/>
      <c r="I100" s="960"/>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46"/>
      <c r="Q100" s="1047"/>
      <c r="R100" s="489" t="str">
        <f>IFERROR(IF('別紙様式3-2（４・５月）'!Z102="ベア加算","",P100*VLOOKUP(N100,【参考】数式用!$AD$2:$AH$27,MATCH(O100,【参考】数式用!$K$4:$N$4,0)+1,0)),"")</f>
        <v/>
      </c>
      <c r="S100" s="125"/>
      <c r="T100" s="1048"/>
      <c r="U100" s="1049"/>
      <c r="V100" s="490" t="str">
        <f>IFERROR(P100*VLOOKUP(AF100,【参考】数式用4!$DC$3:$DZ$106,MATCH(N100,【参考】数式用4!$DC$2:$DZ$2,0)),"")</f>
        <v/>
      </c>
      <c r="W100" s="103"/>
      <c r="X100" s="124"/>
      <c r="Y100" s="1099" t="str">
        <f>IFERROR(IF('別紙様式3-2（４・５月）'!Z102="ベア加算","",W100*VLOOKUP(N100,【参考】数式用!$AD$2:$AH$27,MATCH(O100,【参考】数式用!$K$4:$N$4,0)+1,0)),"")</f>
        <v/>
      </c>
      <c r="Z100" s="1099"/>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8" t="str">
        <f>IF(基本情報入力シート!C140="","",基本情報入力シート!C140)</f>
        <v/>
      </c>
      <c r="C101" s="959"/>
      <c r="D101" s="959"/>
      <c r="E101" s="959"/>
      <c r="F101" s="959"/>
      <c r="G101" s="959"/>
      <c r="H101" s="959"/>
      <c r="I101" s="960"/>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46"/>
      <c r="Q101" s="1047"/>
      <c r="R101" s="489" t="str">
        <f>IFERROR(IF('別紙様式3-2（４・５月）'!Z103="ベア加算","",P101*VLOOKUP(N101,【参考】数式用!$AD$2:$AH$27,MATCH(O101,【参考】数式用!$K$4:$N$4,0)+1,0)),"")</f>
        <v/>
      </c>
      <c r="S101" s="125"/>
      <c r="T101" s="1048"/>
      <c r="U101" s="1049"/>
      <c r="V101" s="490" t="str">
        <f>IFERROR(P101*VLOOKUP(AF101,【参考】数式用4!$DC$3:$DZ$106,MATCH(N101,【参考】数式用4!$DC$2:$DZ$2,0)),"")</f>
        <v/>
      </c>
      <c r="W101" s="103"/>
      <c r="X101" s="124"/>
      <c r="Y101" s="1099" t="str">
        <f>IFERROR(IF('別紙様式3-2（４・５月）'!Z103="ベア加算","",W101*VLOOKUP(N101,【参考】数式用!$AD$2:$AH$27,MATCH(O101,【参考】数式用!$K$4:$N$4,0)+1,0)),"")</f>
        <v/>
      </c>
      <c r="Z101" s="1099"/>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8" t="str">
        <f>IF(基本情報入力シート!C141="","",基本情報入力シート!C141)</f>
        <v/>
      </c>
      <c r="C102" s="959"/>
      <c r="D102" s="959"/>
      <c r="E102" s="959"/>
      <c r="F102" s="959"/>
      <c r="G102" s="959"/>
      <c r="H102" s="959"/>
      <c r="I102" s="960"/>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46"/>
      <c r="Q102" s="1047"/>
      <c r="R102" s="489" t="str">
        <f>IFERROR(IF('別紙様式3-2（４・５月）'!Z104="ベア加算","",P102*VLOOKUP(N102,【参考】数式用!$AD$2:$AH$27,MATCH(O102,【参考】数式用!$K$4:$N$4,0)+1,0)),"")</f>
        <v/>
      </c>
      <c r="S102" s="125"/>
      <c r="T102" s="1048"/>
      <c r="U102" s="1049"/>
      <c r="V102" s="490" t="str">
        <f>IFERROR(P102*VLOOKUP(AF102,【参考】数式用4!$DC$3:$DZ$106,MATCH(N102,【参考】数式用4!$DC$2:$DZ$2,0)),"")</f>
        <v/>
      </c>
      <c r="W102" s="103"/>
      <c r="X102" s="124"/>
      <c r="Y102" s="1099" t="str">
        <f>IFERROR(IF('別紙様式3-2（４・５月）'!Z104="ベア加算","",W102*VLOOKUP(N102,【参考】数式用!$AD$2:$AH$27,MATCH(O102,【参考】数式用!$K$4:$N$4,0)+1,0)),"")</f>
        <v/>
      </c>
      <c r="Z102" s="1099"/>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8" t="str">
        <f>IF(基本情報入力シート!C142="","",基本情報入力シート!C142)</f>
        <v/>
      </c>
      <c r="C103" s="959"/>
      <c r="D103" s="959"/>
      <c r="E103" s="959"/>
      <c r="F103" s="959"/>
      <c r="G103" s="959"/>
      <c r="H103" s="959"/>
      <c r="I103" s="960"/>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46"/>
      <c r="Q103" s="1047"/>
      <c r="R103" s="489" t="str">
        <f>IFERROR(IF('別紙様式3-2（４・５月）'!Z105="ベア加算","",P103*VLOOKUP(N103,【参考】数式用!$AD$2:$AH$27,MATCH(O103,【参考】数式用!$K$4:$N$4,0)+1,0)),"")</f>
        <v/>
      </c>
      <c r="S103" s="125"/>
      <c r="T103" s="1048"/>
      <c r="U103" s="1049"/>
      <c r="V103" s="490" t="str">
        <f>IFERROR(P103*VLOOKUP(AF103,【参考】数式用4!$DC$3:$DZ$106,MATCH(N103,【参考】数式用4!$DC$2:$DZ$2,0)),"")</f>
        <v/>
      </c>
      <c r="W103" s="103"/>
      <c r="X103" s="124"/>
      <c r="Y103" s="1099" t="str">
        <f>IFERROR(IF('別紙様式3-2（４・５月）'!Z105="ベア加算","",W103*VLOOKUP(N103,【参考】数式用!$AD$2:$AH$27,MATCH(O103,【参考】数式用!$K$4:$N$4,0)+1,0)),"")</f>
        <v/>
      </c>
      <c r="Z103" s="1099"/>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8" t="str">
        <f>IF(基本情報入力シート!C143="","",基本情報入力シート!C143)</f>
        <v/>
      </c>
      <c r="C104" s="959"/>
      <c r="D104" s="959"/>
      <c r="E104" s="959"/>
      <c r="F104" s="959"/>
      <c r="G104" s="959"/>
      <c r="H104" s="959"/>
      <c r="I104" s="960"/>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46"/>
      <c r="Q104" s="1047"/>
      <c r="R104" s="489" t="str">
        <f>IFERROR(IF('別紙様式3-2（４・５月）'!Z106="ベア加算","",P104*VLOOKUP(N104,【参考】数式用!$AD$2:$AH$27,MATCH(O104,【参考】数式用!$K$4:$N$4,0)+1,0)),"")</f>
        <v/>
      </c>
      <c r="S104" s="125"/>
      <c r="T104" s="1048"/>
      <c r="U104" s="1049"/>
      <c r="V104" s="490" t="str">
        <f>IFERROR(P104*VLOOKUP(AF104,【参考】数式用4!$DC$3:$DZ$106,MATCH(N104,【参考】数式用4!$DC$2:$DZ$2,0)),"")</f>
        <v/>
      </c>
      <c r="W104" s="103"/>
      <c r="X104" s="124"/>
      <c r="Y104" s="1099" t="str">
        <f>IFERROR(IF('別紙様式3-2（４・５月）'!Z106="ベア加算","",W104*VLOOKUP(N104,【参考】数式用!$AD$2:$AH$27,MATCH(O104,【参考】数式用!$K$4:$N$4,0)+1,0)),"")</f>
        <v/>
      </c>
      <c r="Z104" s="1099"/>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8" t="str">
        <f>IF(基本情報入力シート!C144="","",基本情報入力シート!C144)</f>
        <v/>
      </c>
      <c r="C105" s="959"/>
      <c r="D105" s="959"/>
      <c r="E105" s="959"/>
      <c r="F105" s="959"/>
      <c r="G105" s="959"/>
      <c r="H105" s="959"/>
      <c r="I105" s="960"/>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46"/>
      <c r="Q105" s="1047"/>
      <c r="R105" s="489" t="str">
        <f>IFERROR(IF('別紙様式3-2（４・５月）'!Z107="ベア加算","",P105*VLOOKUP(N105,【参考】数式用!$AD$2:$AH$27,MATCH(O105,【参考】数式用!$K$4:$N$4,0)+1,0)),"")</f>
        <v/>
      </c>
      <c r="S105" s="125"/>
      <c r="T105" s="1048"/>
      <c r="U105" s="1049"/>
      <c r="V105" s="490" t="str">
        <f>IFERROR(P105*VLOOKUP(AF105,【参考】数式用4!$DC$3:$DZ$106,MATCH(N105,【参考】数式用4!$DC$2:$DZ$2,0)),"")</f>
        <v/>
      </c>
      <c r="W105" s="103"/>
      <c r="X105" s="124"/>
      <c r="Y105" s="1099" t="str">
        <f>IFERROR(IF('別紙様式3-2（４・５月）'!Z107="ベア加算","",W105*VLOOKUP(N105,【参考】数式用!$AD$2:$AH$27,MATCH(O105,【参考】数式用!$K$4:$N$4,0)+1,0)),"")</f>
        <v/>
      </c>
      <c r="Z105" s="1099"/>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8" t="str">
        <f>IF(基本情報入力シート!C145="","",基本情報入力シート!C145)</f>
        <v/>
      </c>
      <c r="C106" s="959"/>
      <c r="D106" s="959"/>
      <c r="E106" s="959"/>
      <c r="F106" s="959"/>
      <c r="G106" s="959"/>
      <c r="H106" s="959"/>
      <c r="I106" s="960"/>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46"/>
      <c r="Q106" s="1047"/>
      <c r="R106" s="489" t="str">
        <f>IFERROR(IF('別紙様式3-2（４・５月）'!Z108="ベア加算","",P106*VLOOKUP(N106,【参考】数式用!$AD$2:$AH$27,MATCH(O106,【参考】数式用!$K$4:$N$4,0)+1,0)),"")</f>
        <v/>
      </c>
      <c r="S106" s="125"/>
      <c r="T106" s="1048"/>
      <c r="U106" s="1049"/>
      <c r="V106" s="490" t="str">
        <f>IFERROR(P106*VLOOKUP(AF106,【参考】数式用4!$DC$3:$DZ$106,MATCH(N106,【参考】数式用4!$DC$2:$DZ$2,0)),"")</f>
        <v/>
      </c>
      <c r="W106" s="103"/>
      <c r="X106" s="124"/>
      <c r="Y106" s="1099" t="str">
        <f>IFERROR(IF('別紙様式3-2（４・５月）'!Z108="ベア加算","",W106*VLOOKUP(N106,【参考】数式用!$AD$2:$AH$27,MATCH(O106,【参考】数式用!$K$4:$N$4,0)+1,0)),"")</f>
        <v/>
      </c>
      <c r="Z106" s="1099"/>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8" t="str">
        <f>IF(基本情報入力シート!C146="","",基本情報入力シート!C146)</f>
        <v/>
      </c>
      <c r="C107" s="959"/>
      <c r="D107" s="959"/>
      <c r="E107" s="959"/>
      <c r="F107" s="959"/>
      <c r="G107" s="959"/>
      <c r="H107" s="959"/>
      <c r="I107" s="960"/>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46"/>
      <c r="Q107" s="1047"/>
      <c r="R107" s="489" t="str">
        <f>IFERROR(IF('別紙様式3-2（４・５月）'!Z109="ベア加算","",P107*VLOOKUP(N107,【参考】数式用!$AD$2:$AH$27,MATCH(O107,【参考】数式用!$K$4:$N$4,0)+1,0)),"")</f>
        <v/>
      </c>
      <c r="S107" s="125"/>
      <c r="T107" s="1048"/>
      <c r="U107" s="1049"/>
      <c r="V107" s="490" t="str">
        <f>IFERROR(P107*VLOOKUP(AF107,【参考】数式用4!$DC$3:$DZ$106,MATCH(N107,【参考】数式用4!$DC$2:$DZ$2,0)),"")</f>
        <v/>
      </c>
      <c r="W107" s="103"/>
      <c r="X107" s="124"/>
      <c r="Y107" s="1099" t="str">
        <f>IFERROR(IF('別紙様式3-2（４・５月）'!Z109="ベア加算","",W107*VLOOKUP(N107,【参考】数式用!$AD$2:$AH$27,MATCH(O107,【参考】数式用!$K$4:$N$4,0)+1,0)),"")</f>
        <v/>
      </c>
      <c r="Z107" s="1099"/>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8" t="str">
        <f>IF(基本情報入力シート!C147="","",基本情報入力シート!C147)</f>
        <v/>
      </c>
      <c r="C108" s="959"/>
      <c r="D108" s="959"/>
      <c r="E108" s="959"/>
      <c r="F108" s="959"/>
      <c r="G108" s="959"/>
      <c r="H108" s="959"/>
      <c r="I108" s="960"/>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46"/>
      <c r="Q108" s="1047"/>
      <c r="R108" s="489" t="str">
        <f>IFERROR(IF('別紙様式3-2（４・５月）'!Z110="ベア加算","",P108*VLOOKUP(N108,【参考】数式用!$AD$2:$AH$27,MATCH(O108,【参考】数式用!$K$4:$N$4,0)+1,0)),"")</f>
        <v/>
      </c>
      <c r="S108" s="125"/>
      <c r="T108" s="1048"/>
      <c r="U108" s="1049"/>
      <c r="V108" s="490" t="str">
        <f>IFERROR(P108*VLOOKUP(AF108,【参考】数式用4!$DC$3:$DZ$106,MATCH(N108,【参考】数式用4!$DC$2:$DZ$2,0)),"")</f>
        <v/>
      </c>
      <c r="W108" s="103"/>
      <c r="X108" s="124"/>
      <c r="Y108" s="1099" t="str">
        <f>IFERROR(IF('別紙様式3-2（４・５月）'!Z110="ベア加算","",W108*VLOOKUP(N108,【参考】数式用!$AD$2:$AH$27,MATCH(O108,【参考】数式用!$K$4:$N$4,0)+1,0)),"")</f>
        <v/>
      </c>
      <c r="Z108" s="1099"/>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8" t="str">
        <f>IF(基本情報入力シート!C148="","",基本情報入力シート!C148)</f>
        <v/>
      </c>
      <c r="C109" s="959"/>
      <c r="D109" s="959"/>
      <c r="E109" s="959"/>
      <c r="F109" s="959"/>
      <c r="G109" s="959"/>
      <c r="H109" s="959"/>
      <c r="I109" s="960"/>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46"/>
      <c r="Q109" s="1047"/>
      <c r="R109" s="489" t="str">
        <f>IFERROR(IF('別紙様式3-2（４・５月）'!Z111="ベア加算","",P109*VLOOKUP(N109,【参考】数式用!$AD$2:$AH$27,MATCH(O109,【参考】数式用!$K$4:$N$4,0)+1,0)),"")</f>
        <v/>
      </c>
      <c r="S109" s="125"/>
      <c r="T109" s="1048"/>
      <c r="U109" s="1049"/>
      <c r="V109" s="490" t="str">
        <f>IFERROR(P109*VLOOKUP(AF109,【参考】数式用4!$DC$3:$DZ$106,MATCH(N109,【参考】数式用4!$DC$2:$DZ$2,0)),"")</f>
        <v/>
      </c>
      <c r="W109" s="103"/>
      <c r="X109" s="124"/>
      <c r="Y109" s="1099" t="str">
        <f>IFERROR(IF('別紙様式3-2（４・５月）'!Z111="ベア加算","",W109*VLOOKUP(N109,【参考】数式用!$AD$2:$AH$27,MATCH(O109,【参考】数式用!$K$4:$N$4,0)+1,0)),"")</f>
        <v/>
      </c>
      <c r="Z109" s="1099"/>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8" t="str">
        <f>IF(基本情報入力シート!C149="","",基本情報入力シート!C149)</f>
        <v/>
      </c>
      <c r="C110" s="959"/>
      <c r="D110" s="959"/>
      <c r="E110" s="959"/>
      <c r="F110" s="959"/>
      <c r="G110" s="959"/>
      <c r="H110" s="959"/>
      <c r="I110" s="960"/>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46"/>
      <c r="Q110" s="1047"/>
      <c r="R110" s="489" t="str">
        <f>IFERROR(IF('別紙様式3-2（４・５月）'!Z112="ベア加算","",P110*VLOOKUP(N110,【参考】数式用!$AD$2:$AH$27,MATCH(O110,【参考】数式用!$K$4:$N$4,0)+1,0)),"")</f>
        <v/>
      </c>
      <c r="S110" s="125"/>
      <c r="T110" s="1048"/>
      <c r="U110" s="1049"/>
      <c r="V110" s="490" t="str">
        <f>IFERROR(P110*VLOOKUP(AF110,【参考】数式用4!$DC$3:$DZ$106,MATCH(N110,【参考】数式用4!$DC$2:$DZ$2,0)),"")</f>
        <v/>
      </c>
      <c r="W110" s="103"/>
      <c r="X110" s="124"/>
      <c r="Y110" s="1099" t="str">
        <f>IFERROR(IF('別紙様式3-2（４・５月）'!Z112="ベア加算","",W110*VLOOKUP(N110,【参考】数式用!$AD$2:$AH$27,MATCH(O110,【参考】数式用!$K$4:$N$4,0)+1,0)),"")</f>
        <v/>
      </c>
      <c r="Z110" s="1099"/>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8" t="str">
        <f>IF(基本情報入力シート!C150="","",基本情報入力シート!C150)</f>
        <v/>
      </c>
      <c r="C111" s="959"/>
      <c r="D111" s="959"/>
      <c r="E111" s="959"/>
      <c r="F111" s="959"/>
      <c r="G111" s="959"/>
      <c r="H111" s="959"/>
      <c r="I111" s="960"/>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46"/>
      <c r="Q111" s="1047"/>
      <c r="R111" s="489" t="str">
        <f>IFERROR(IF('別紙様式3-2（４・５月）'!Z113="ベア加算","",P111*VLOOKUP(N111,【参考】数式用!$AD$2:$AH$27,MATCH(O111,【参考】数式用!$K$4:$N$4,0)+1,0)),"")</f>
        <v/>
      </c>
      <c r="S111" s="125"/>
      <c r="T111" s="1048"/>
      <c r="U111" s="1049"/>
      <c r="V111" s="490" t="str">
        <f>IFERROR(P111*VLOOKUP(AF111,【参考】数式用4!$DC$3:$DZ$106,MATCH(N111,【参考】数式用4!$DC$2:$DZ$2,0)),"")</f>
        <v/>
      </c>
      <c r="W111" s="103"/>
      <c r="X111" s="124"/>
      <c r="Y111" s="1099" t="str">
        <f>IFERROR(IF('別紙様式3-2（４・５月）'!Z113="ベア加算","",W111*VLOOKUP(N111,【参考】数式用!$AD$2:$AH$27,MATCH(O111,【参考】数式用!$K$4:$N$4,0)+1,0)),"")</f>
        <v/>
      </c>
      <c r="Z111" s="1099"/>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8" t="str">
        <f>IF(基本情報入力シート!C151="","",基本情報入力シート!C151)</f>
        <v/>
      </c>
      <c r="C112" s="959"/>
      <c r="D112" s="959"/>
      <c r="E112" s="959"/>
      <c r="F112" s="959"/>
      <c r="G112" s="959"/>
      <c r="H112" s="959"/>
      <c r="I112" s="960"/>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46"/>
      <c r="Q112" s="1047"/>
      <c r="R112" s="489" t="str">
        <f>IFERROR(IF('別紙様式3-2（４・５月）'!Z114="ベア加算","",P112*VLOOKUP(N112,【参考】数式用!$AD$2:$AH$27,MATCH(O112,【参考】数式用!$K$4:$N$4,0)+1,0)),"")</f>
        <v/>
      </c>
      <c r="S112" s="125"/>
      <c r="T112" s="1048"/>
      <c r="U112" s="1049"/>
      <c r="V112" s="490" t="str">
        <f>IFERROR(P112*VLOOKUP(AF112,【参考】数式用4!$DC$3:$DZ$106,MATCH(N112,【参考】数式用4!$DC$2:$DZ$2,0)),"")</f>
        <v/>
      </c>
      <c r="W112" s="103"/>
      <c r="X112" s="124"/>
      <c r="Y112" s="1099" t="str">
        <f>IFERROR(IF('別紙様式3-2（４・５月）'!Z114="ベア加算","",W112*VLOOKUP(N112,【参考】数式用!$AD$2:$AH$27,MATCH(O112,【参考】数式用!$K$4:$N$4,0)+1,0)),"")</f>
        <v/>
      </c>
      <c r="Z112" s="1099"/>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8" t="str">
        <f>IF(基本情報入力シート!C152="","",基本情報入力シート!C152)</f>
        <v/>
      </c>
      <c r="C113" s="959"/>
      <c r="D113" s="959"/>
      <c r="E113" s="959"/>
      <c r="F113" s="959"/>
      <c r="G113" s="959"/>
      <c r="H113" s="959"/>
      <c r="I113" s="960"/>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46"/>
      <c r="Q113" s="1047"/>
      <c r="R113" s="489" t="str">
        <f>IFERROR(IF('別紙様式3-2（４・５月）'!Z115="ベア加算","",P113*VLOOKUP(N113,【参考】数式用!$AD$2:$AH$27,MATCH(O113,【参考】数式用!$K$4:$N$4,0)+1,0)),"")</f>
        <v/>
      </c>
      <c r="S113" s="125"/>
      <c r="T113" s="1048"/>
      <c r="U113" s="1049"/>
      <c r="V113" s="490" t="str">
        <f>IFERROR(P113*VLOOKUP(AF113,【参考】数式用4!$DC$3:$DZ$106,MATCH(N113,【参考】数式用4!$DC$2:$DZ$2,0)),"")</f>
        <v/>
      </c>
      <c r="W113" s="104"/>
      <c r="X113" s="124"/>
      <c r="Y113" s="1099" t="str">
        <f>IFERROR(IF('別紙様式3-2（４・５月）'!Z115="ベア加算","",W113*VLOOKUP(N113,【参考】数式用!$AD$2:$AH$27,MATCH(O113,【参考】数式用!$K$4:$N$4,0)+1,0)),"")</f>
        <v/>
      </c>
      <c r="Z113" s="1099"/>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59" priority="19">
      <formula>$Z$5="○"</formula>
    </cfRule>
  </conditionalFormatting>
  <conditionalFormatting sqref="Z7">
    <cfRule type="expression" dxfId="58" priority="18">
      <formula>$Z$7="○"</formula>
    </cfRule>
  </conditionalFormatting>
  <conditionalFormatting sqref="AA7">
    <cfRule type="expression" dxfId="57" priority="17">
      <formula>$Z$7&lt;&gt;"×"</formula>
    </cfRule>
  </conditionalFormatting>
  <conditionalFormatting sqref="AA5">
    <cfRule type="expression" dxfId="56" priority="15">
      <formula>$Z$5&lt;&gt;"×"</formula>
    </cfRule>
  </conditionalFormatting>
  <conditionalFormatting sqref="X14:Y113">
    <cfRule type="expression" dxfId="55" priority="11">
      <formula>OR(W14="",W14="ー")</formula>
    </cfRule>
  </conditionalFormatting>
  <conditionalFormatting sqref="AB14:AB113">
    <cfRule type="expression" dxfId="54"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3" priority="7">
      <formula>$N14=""</formula>
    </cfRule>
  </conditionalFormatting>
  <conditionalFormatting sqref="P14:P113">
    <cfRule type="expression" dxfId="52" priority="6">
      <formula>O14=""</formula>
    </cfRule>
  </conditionalFormatting>
  <conditionalFormatting sqref="T14:V113">
    <cfRule type="expression" dxfId="51"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50" priority="3">
      <formula>R14&lt;&gt;""</formula>
    </cfRule>
  </conditionalFormatting>
  <conditionalFormatting sqref="AA14:AA113">
    <cfRule type="expression" dxfId="49"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2" t="s">
        <v>116</v>
      </c>
      <c r="B2" s="1149" t="s">
        <v>117</v>
      </c>
      <c r="C2" s="1150"/>
      <c r="D2" s="1150"/>
      <c r="E2" s="1151"/>
      <c r="F2" s="1135" t="s">
        <v>118</v>
      </c>
      <c r="G2" s="1136"/>
      <c r="H2" s="1137"/>
      <c r="I2" s="1132" t="s">
        <v>119</v>
      </c>
      <c r="J2" s="1138"/>
      <c r="K2" s="1140" t="s">
        <v>120</v>
      </c>
      <c r="L2" s="1141"/>
      <c r="M2" s="1141"/>
      <c r="N2" s="1141"/>
      <c r="O2" s="1141"/>
      <c r="P2" s="1141"/>
      <c r="Q2" s="1141"/>
      <c r="R2" s="1141"/>
      <c r="S2" s="1141"/>
      <c r="T2" s="1141"/>
      <c r="U2" s="1141"/>
      <c r="V2" s="1141"/>
      <c r="W2" s="1141"/>
      <c r="X2" s="1141"/>
      <c r="Y2" s="1141"/>
      <c r="Z2" s="1141"/>
      <c r="AA2" s="1141"/>
      <c r="AB2" s="1142"/>
      <c r="AC2" s="8"/>
      <c r="AD2" s="1129" t="s">
        <v>116</v>
      </c>
      <c r="AE2" s="1123" t="s">
        <v>1993</v>
      </c>
      <c r="AF2" s="1124"/>
      <c r="AG2" s="1124"/>
      <c r="AH2" s="1125"/>
      <c r="AI2" s="8"/>
      <c r="AJ2" s="74" t="s">
        <v>1980</v>
      </c>
      <c r="AK2" s="8"/>
      <c r="AL2" s="64" t="s">
        <v>2041</v>
      </c>
    </row>
    <row r="3" spans="1:38" ht="35.25" customHeight="1" thickBot="1">
      <c r="A3" s="1133"/>
      <c r="B3" s="1143" t="s">
        <v>2079</v>
      </c>
      <c r="C3" s="1144"/>
      <c r="D3" s="1144"/>
      <c r="E3" s="1145"/>
      <c r="F3" s="1143" t="s">
        <v>121</v>
      </c>
      <c r="G3" s="1144"/>
      <c r="H3" s="1145"/>
      <c r="I3" s="1134"/>
      <c r="J3" s="1139"/>
      <c r="K3" s="1146" t="s">
        <v>122</v>
      </c>
      <c r="L3" s="1147"/>
      <c r="M3" s="1147"/>
      <c r="N3" s="1147"/>
      <c r="O3" s="1147"/>
      <c r="P3" s="1147"/>
      <c r="Q3" s="1147"/>
      <c r="R3" s="1147"/>
      <c r="S3" s="1147"/>
      <c r="T3" s="1147"/>
      <c r="U3" s="1147"/>
      <c r="V3" s="1147"/>
      <c r="W3" s="1147"/>
      <c r="X3" s="1147"/>
      <c r="Y3" s="1147"/>
      <c r="Z3" s="1147"/>
      <c r="AA3" s="1147"/>
      <c r="AB3" s="1148"/>
      <c r="AC3" s="8"/>
      <c r="AD3" s="1130"/>
      <c r="AE3" s="1126"/>
      <c r="AF3" s="1127"/>
      <c r="AG3" s="1127"/>
      <c r="AH3" s="1128"/>
      <c r="AI3" s="8"/>
      <c r="AJ3" s="75"/>
      <c r="AK3" s="8"/>
      <c r="AL3" s="66" t="s">
        <v>2042</v>
      </c>
    </row>
    <row r="4" spans="1:38" ht="23.25" customHeight="1" thickBot="1">
      <c r="A4" s="1134"/>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1"/>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2" t="s">
        <v>2100</v>
      </c>
      <c r="AC2" s="1152"/>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3" t="s">
        <v>2107</v>
      </c>
      <c r="BC2" s="1153"/>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2024-06-03T15:25:49Z</dcterms:modified>
</cp:coreProperties>
</file>